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a\Downloads\"/>
    </mc:Choice>
  </mc:AlternateContent>
  <xr:revisionPtr revIDLastSave="0" documentId="13_ncr:1_{C0189109-A795-424B-84CE-2B9498C112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ice" sheetId="1" r:id="rId1"/>
    <sheet name="4.2.4.1" sheetId="2" r:id="rId2"/>
    <sheet name="4.2.4.2" sheetId="3" r:id="rId3"/>
    <sheet name="4.2.4.3" sheetId="4" r:id="rId4"/>
    <sheet name="4.2.4.4" sheetId="5" r:id="rId5"/>
    <sheet name="4.2.4.5" sheetId="6" r:id="rId6"/>
    <sheet name="4.2.4.6" sheetId="7" r:id="rId7"/>
  </sheets>
  <calcPr calcId="191029"/>
</workbook>
</file>

<file path=xl/calcChain.xml><?xml version="1.0" encoding="utf-8"?>
<calcChain xmlns="http://schemas.openxmlformats.org/spreadsheetml/2006/main">
  <c r="B7" i="5" l="1"/>
  <c r="K159" i="4" l="1"/>
  <c r="K160" i="4"/>
  <c r="K161" i="4"/>
  <c r="C27" i="2" l="1"/>
  <c r="D27" i="2"/>
  <c r="E27" i="2"/>
  <c r="F27" i="2"/>
  <c r="H27" i="2"/>
  <c r="I27" i="2"/>
  <c r="K27" i="2"/>
  <c r="B27" i="2"/>
  <c r="C26" i="2"/>
  <c r="D26" i="2"/>
  <c r="E26" i="2"/>
  <c r="F26" i="2"/>
  <c r="H26" i="2"/>
  <c r="I26" i="2"/>
  <c r="K26" i="2"/>
  <c r="B26" i="2"/>
  <c r="K166" i="4" l="1"/>
  <c r="M166" i="4" s="1"/>
  <c r="C154" i="6"/>
  <c r="E154" i="6"/>
  <c r="F154" i="6"/>
  <c r="J154" i="6"/>
  <c r="L154" i="6"/>
  <c r="C166" i="5"/>
  <c r="E166" i="5"/>
  <c r="F166" i="5"/>
  <c r="H166" i="5"/>
  <c r="J166" i="5"/>
  <c r="L166" i="5"/>
  <c r="K165" i="4" l="1"/>
  <c r="C153" i="6"/>
  <c r="E153" i="6"/>
  <c r="F153" i="6"/>
  <c r="J153" i="6"/>
  <c r="L153" i="6"/>
  <c r="C165" i="5"/>
  <c r="E165" i="5"/>
  <c r="F165" i="5"/>
  <c r="H165" i="5"/>
  <c r="J165" i="5"/>
  <c r="L165" i="5"/>
  <c r="M165" i="4" l="1"/>
  <c r="M166" i="5" s="1"/>
  <c r="K166" i="5"/>
  <c r="K164" i="4"/>
  <c r="C152" i="6"/>
  <c r="E152" i="6"/>
  <c r="F152" i="6"/>
  <c r="J152" i="6"/>
  <c r="L152" i="6"/>
  <c r="C164" i="5"/>
  <c r="E164" i="5"/>
  <c r="F164" i="5"/>
  <c r="H164" i="5"/>
  <c r="J164" i="5"/>
  <c r="L164" i="5"/>
  <c r="K163" i="4"/>
  <c r="M163" i="4" s="1"/>
  <c r="C151" i="6"/>
  <c r="E151" i="6"/>
  <c r="F151" i="6"/>
  <c r="J151" i="6"/>
  <c r="L151" i="6"/>
  <c r="C163" i="5"/>
  <c r="E163" i="5"/>
  <c r="F163" i="5"/>
  <c r="J163" i="5"/>
  <c r="L163" i="5"/>
  <c r="K164" i="5" l="1"/>
  <c r="M164" i="4"/>
  <c r="M165" i="5" s="1"/>
  <c r="K165" i="5"/>
  <c r="K162" i="4"/>
  <c r="K163" i="5" s="1"/>
  <c r="H162" i="4"/>
  <c r="C150" i="6"/>
  <c r="E150" i="6"/>
  <c r="F150" i="6"/>
  <c r="J150" i="6"/>
  <c r="L150" i="6"/>
  <c r="C162" i="5"/>
  <c r="E162" i="5"/>
  <c r="F162" i="5"/>
  <c r="J162" i="5"/>
  <c r="L162" i="5"/>
  <c r="K162" i="5"/>
  <c r="H161" i="4"/>
  <c r="M161" i="4" s="1"/>
  <c r="C149" i="6"/>
  <c r="E149" i="6"/>
  <c r="F149" i="6"/>
  <c r="J149" i="6"/>
  <c r="L149" i="6"/>
  <c r="C161" i="5"/>
  <c r="E161" i="5"/>
  <c r="F161" i="5"/>
  <c r="J161" i="5"/>
  <c r="L161" i="5"/>
  <c r="K161" i="5"/>
  <c r="H160" i="4"/>
  <c r="M160" i="4" s="1"/>
  <c r="C148" i="6"/>
  <c r="E148" i="6"/>
  <c r="F148" i="6"/>
  <c r="J148" i="6"/>
  <c r="L148" i="6"/>
  <c r="C160" i="5"/>
  <c r="E160" i="5"/>
  <c r="F160" i="5"/>
  <c r="J160" i="5"/>
  <c r="L160" i="5"/>
  <c r="J27" i="2"/>
  <c r="H159" i="4"/>
  <c r="C147" i="6"/>
  <c r="E147" i="6"/>
  <c r="F147" i="6"/>
  <c r="J147" i="6"/>
  <c r="L147" i="6"/>
  <c r="C159" i="5"/>
  <c r="E159" i="5"/>
  <c r="F159" i="5"/>
  <c r="J159" i="5"/>
  <c r="L159" i="5"/>
  <c r="M164" i="5" l="1"/>
  <c r="M159" i="4"/>
  <c r="G27" i="2"/>
  <c r="H160" i="5"/>
  <c r="H161" i="5"/>
  <c r="H162" i="5"/>
  <c r="M162" i="4"/>
  <c r="M163" i="5" s="1"/>
  <c r="H163" i="5"/>
  <c r="K160" i="5"/>
  <c r="M162" i="5"/>
  <c r="M161" i="5"/>
  <c r="M160" i="5"/>
  <c r="K158" i="4"/>
  <c r="K159" i="5" s="1"/>
  <c r="H158" i="4"/>
  <c r="C146" i="6"/>
  <c r="E146" i="6"/>
  <c r="F146" i="6"/>
  <c r="J146" i="6"/>
  <c r="L146" i="6"/>
  <c r="C158" i="5"/>
  <c r="E158" i="5"/>
  <c r="F158" i="5"/>
  <c r="J158" i="5"/>
  <c r="L158" i="5"/>
  <c r="K157" i="4"/>
  <c r="K158" i="5" s="1"/>
  <c r="H157" i="4"/>
  <c r="C145" i="6"/>
  <c r="E145" i="6"/>
  <c r="F145" i="6"/>
  <c r="J145" i="6"/>
  <c r="L145" i="6"/>
  <c r="C157" i="5"/>
  <c r="E157" i="5"/>
  <c r="F157" i="5"/>
  <c r="J157" i="5"/>
  <c r="L157" i="5"/>
  <c r="K156" i="4"/>
  <c r="K157" i="5" s="1"/>
  <c r="H156" i="4"/>
  <c r="M156" i="4" s="1"/>
  <c r="H155" i="4"/>
  <c r="H154" i="4"/>
  <c r="H154" i="6" s="1"/>
  <c r="H153" i="4"/>
  <c r="H153" i="6" s="1"/>
  <c r="H152" i="4"/>
  <c r="H152" i="6" s="1"/>
  <c r="C144" i="6"/>
  <c r="E144" i="6"/>
  <c r="F144" i="6"/>
  <c r="J144" i="6"/>
  <c r="L144" i="6"/>
  <c r="C156" i="5"/>
  <c r="E156" i="5"/>
  <c r="F156" i="5"/>
  <c r="J156" i="5"/>
  <c r="L156" i="5"/>
  <c r="K155" i="4"/>
  <c r="M155" i="4" s="1"/>
  <c r="K154" i="4"/>
  <c r="K154" i="6" s="1"/>
  <c r="K153" i="4"/>
  <c r="K153" i="6" s="1"/>
  <c r="K152" i="4"/>
  <c r="K152" i="6" s="1"/>
  <c r="C143" i="6"/>
  <c r="E143" i="6"/>
  <c r="F143" i="6"/>
  <c r="J143" i="6"/>
  <c r="L143" i="6"/>
  <c r="C155" i="5"/>
  <c r="E155" i="5"/>
  <c r="F155" i="5"/>
  <c r="H155" i="5"/>
  <c r="J155" i="5"/>
  <c r="K155" i="5"/>
  <c r="L155" i="5"/>
  <c r="M154" i="4"/>
  <c r="M154" i="6" s="1"/>
  <c r="C142" i="6"/>
  <c r="E142" i="6"/>
  <c r="F142" i="6"/>
  <c r="J142" i="6"/>
  <c r="L142" i="6"/>
  <c r="C154" i="5"/>
  <c r="E154" i="5"/>
  <c r="F154" i="5"/>
  <c r="H154" i="5"/>
  <c r="J154" i="5"/>
  <c r="K154" i="5"/>
  <c r="L154" i="5"/>
  <c r="H156" i="5" l="1"/>
  <c r="M157" i="4"/>
  <c r="L27" i="2"/>
  <c r="H157" i="5"/>
  <c r="H158" i="5"/>
  <c r="M158" i="4"/>
  <c r="M159" i="5" s="1"/>
  <c r="H159" i="5"/>
  <c r="K156" i="5"/>
  <c r="M158" i="5"/>
  <c r="M157" i="5"/>
  <c r="M156" i="5"/>
  <c r="M155" i="5"/>
  <c r="J135" i="6"/>
  <c r="J136" i="6"/>
  <c r="J137" i="6"/>
  <c r="J138" i="6"/>
  <c r="J139" i="6"/>
  <c r="J140" i="6"/>
  <c r="J141" i="6"/>
  <c r="L141" i="6" l="1"/>
  <c r="F141" i="6"/>
  <c r="E141" i="6"/>
  <c r="C141" i="6"/>
  <c r="L153" i="5"/>
  <c r="J153" i="5"/>
  <c r="F153" i="5"/>
  <c r="E153" i="5"/>
  <c r="C153" i="5"/>
  <c r="M153" i="4"/>
  <c r="M154" i="5" l="1"/>
  <c r="M153" i="6"/>
  <c r="C135" i="6"/>
  <c r="E135" i="6"/>
  <c r="F135" i="6"/>
  <c r="L135" i="6"/>
  <c r="C136" i="6"/>
  <c r="E136" i="6"/>
  <c r="F136" i="6"/>
  <c r="L136" i="6"/>
  <c r="C137" i="6"/>
  <c r="E137" i="6"/>
  <c r="F137" i="6"/>
  <c r="L137" i="6"/>
  <c r="C138" i="6"/>
  <c r="E138" i="6"/>
  <c r="F138" i="6"/>
  <c r="L138" i="6"/>
  <c r="C139" i="6"/>
  <c r="E139" i="6"/>
  <c r="F139" i="6"/>
  <c r="L139" i="6"/>
  <c r="C140" i="6"/>
  <c r="E140" i="6"/>
  <c r="F140" i="6"/>
  <c r="L140" i="6"/>
  <c r="C147" i="5"/>
  <c r="E147" i="5"/>
  <c r="F147" i="5"/>
  <c r="J147" i="5"/>
  <c r="L147" i="5"/>
  <c r="C148" i="5"/>
  <c r="E148" i="5"/>
  <c r="F148" i="5"/>
  <c r="J148" i="5"/>
  <c r="L148" i="5"/>
  <c r="C149" i="5"/>
  <c r="E149" i="5"/>
  <c r="F149" i="5"/>
  <c r="J149" i="5"/>
  <c r="L149" i="5"/>
  <c r="C150" i="5"/>
  <c r="E150" i="5"/>
  <c r="F150" i="5"/>
  <c r="J150" i="5"/>
  <c r="L150" i="5"/>
  <c r="C151" i="5"/>
  <c r="E151" i="5"/>
  <c r="F151" i="5"/>
  <c r="J151" i="5"/>
  <c r="L151" i="5"/>
  <c r="C152" i="5"/>
  <c r="E152" i="5"/>
  <c r="F152" i="5"/>
  <c r="J152" i="5"/>
  <c r="L152" i="5"/>
  <c r="K147" i="4"/>
  <c r="K148" i="4"/>
  <c r="K148" i="6" s="1"/>
  <c r="K149" i="4"/>
  <c r="K149" i="6" s="1"/>
  <c r="K150" i="4"/>
  <c r="K150" i="6" s="1"/>
  <c r="K151" i="4"/>
  <c r="K151" i="6" s="1"/>
  <c r="M152" i="4"/>
  <c r="H151" i="4"/>
  <c r="H150" i="4"/>
  <c r="H149" i="4"/>
  <c r="H148" i="4"/>
  <c r="H147" i="4"/>
  <c r="M147" i="4" l="1"/>
  <c r="M147" i="6" s="1"/>
  <c r="G26" i="2"/>
  <c r="H147" i="6"/>
  <c r="M148" i="4"/>
  <c r="M148" i="6" s="1"/>
  <c r="H148" i="6"/>
  <c r="M149" i="4"/>
  <c r="M149" i="6" s="1"/>
  <c r="H149" i="6"/>
  <c r="M150" i="4"/>
  <c r="M150" i="6" s="1"/>
  <c r="H150" i="6"/>
  <c r="M151" i="4"/>
  <c r="M151" i="6" s="1"/>
  <c r="H151" i="6"/>
  <c r="J26" i="2"/>
  <c r="K147" i="6"/>
  <c r="M153" i="5"/>
  <c r="M152" i="6"/>
  <c r="K152" i="5"/>
  <c r="K153" i="5"/>
  <c r="K151" i="5"/>
  <c r="K150" i="5"/>
  <c r="K149" i="5"/>
  <c r="K148" i="5"/>
  <c r="H153" i="5"/>
  <c r="H152" i="5"/>
  <c r="H151" i="5"/>
  <c r="H150" i="5"/>
  <c r="H149" i="5"/>
  <c r="M148" i="5"/>
  <c r="H148" i="5"/>
  <c r="C123" i="6"/>
  <c r="D123" i="6"/>
  <c r="E123" i="6"/>
  <c r="F123" i="6"/>
  <c r="J123" i="6"/>
  <c r="C124" i="6"/>
  <c r="D124" i="6"/>
  <c r="E124" i="6"/>
  <c r="F124" i="6"/>
  <c r="J124" i="6"/>
  <c r="D125" i="6"/>
  <c r="E125" i="6"/>
  <c r="F125" i="6"/>
  <c r="J125" i="6"/>
  <c r="C126" i="6"/>
  <c r="E126" i="6"/>
  <c r="F126" i="6"/>
  <c r="J126" i="6"/>
  <c r="C127" i="6"/>
  <c r="E127" i="6"/>
  <c r="F127" i="6"/>
  <c r="J127" i="6"/>
  <c r="C128" i="6"/>
  <c r="E128" i="6"/>
  <c r="F128" i="6"/>
  <c r="J128" i="6"/>
  <c r="C129" i="6"/>
  <c r="E129" i="6"/>
  <c r="F129" i="6"/>
  <c r="J129" i="6"/>
  <c r="C130" i="6"/>
  <c r="E130" i="6"/>
  <c r="F130" i="6"/>
  <c r="J130" i="6"/>
  <c r="C131" i="6"/>
  <c r="E131" i="6"/>
  <c r="F131" i="6"/>
  <c r="J131" i="6"/>
  <c r="C132" i="6"/>
  <c r="E132" i="6"/>
  <c r="F132" i="6"/>
  <c r="C133" i="6"/>
  <c r="E133" i="6"/>
  <c r="F133" i="6"/>
  <c r="C134" i="6"/>
  <c r="E134" i="6"/>
  <c r="F134" i="6"/>
  <c r="L135" i="5"/>
  <c r="J136" i="5"/>
  <c r="L136" i="5"/>
  <c r="J137" i="5"/>
  <c r="L137" i="5"/>
  <c r="J138" i="5"/>
  <c r="L138" i="5"/>
  <c r="J139" i="5"/>
  <c r="L139" i="5"/>
  <c r="J140" i="5"/>
  <c r="L140" i="5"/>
  <c r="J141" i="5"/>
  <c r="L141" i="5"/>
  <c r="J142" i="5"/>
  <c r="L142" i="5"/>
  <c r="J143" i="5"/>
  <c r="L143" i="5"/>
  <c r="J144" i="5"/>
  <c r="L144" i="5"/>
  <c r="J145" i="5"/>
  <c r="L145" i="5"/>
  <c r="J146" i="5"/>
  <c r="L146" i="5"/>
  <c r="C135" i="5"/>
  <c r="D135" i="5"/>
  <c r="E135" i="5"/>
  <c r="F135" i="5"/>
  <c r="C136" i="5"/>
  <c r="D136" i="5"/>
  <c r="E136" i="5"/>
  <c r="F136" i="5"/>
  <c r="D137" i="5"/>
  <c r="E137" i="5"/>
  <c r="F137" i="5"/>
  <c r="C138" i="5"/>
  <c r="E138" i="5"/>
  <c r="F138" i="5"/>
  <c r="C139" i="5"/>
  <c r="E139" i="5"/>
  <c r="F139" i="5"/>
  <c r="C140" i="5"/>
  <c r="E140" i="5"/>
  <c r="F140" i="5"/>
  <c r="C141" i="5"/>
  <c r="E141" i="5"/>
  <c r="F141" i="5"/>
  <c r="C142" i="5"/>
  <c r="E142" i="5"/>
  <c r="F142" i="5"/>
  <c r="C143" i="5"/>
  <c r="E143" i="5"/>
  <c r="F143" i="5"/>
  <c r="C144" i="5"/>
  <c r="E144" i="5"/>
  <c r="F144" i="5"/>
  <c r="C145" i="5"/>
  <c r="E145" i="5"/>
  <c r="F145" i="5"/>
  <c r="C146" i="5"/>
  <c r="E146" i="5"/>
  <c r="F146" i="5"/>
  <c r="M152" i="5" l="1"/>
  <c r="M149" i="5"/>
  <c r="M150" i="5"/>
  <c r="L26" i="2"/>
  <c r="M151" i="5"/>
  <c r="I25" i="2"/>
  <c r="I25" i="3" s="1"/>
  <c r="H25" i="2"/>
  <c r="C25" i="2"/>
  <c r="C25" i="3" s="1"/>
  <c r="D25" i="2"/>
  <c r="D25" i="3" s="1"/>
  <c r="E25" i="2"/>
  <c r="E25" i="3" s="1"/>
  <c r="F25" i="2"/>
  <c r="B25" i="2"/>
  <c r="B25" i="3" s="1"/>
  <c r="L134" i="6" l="1"/>
  <c r="L133" i="6"/>
  <c r="L132" i="6"/>
  <c r="J132" i="6"/>
  <c r="L131" i="6"/>
  <c r="L130" i="6"/>
  <c r="L129" i="6"/>
  <c r="L128" i="6"/>
  <c r="L127" i="6"/>
  <c r="L126" i="6"/>
  <c r="L125" i="6"/>
  <c r="L124" i="6"/>
  <c r="C137" i="5"/>
  <c r="K136" i="4"/>
  <c r="K136" i="6" s="1"/>
  <c r="K137" i="4"/>
  <c r="K138" i="4"/>
  <c r="K139" i="4"/>
  <c r="K140" i="4"/>
  <c r="K141" i="4"/>
  <c r="K142" i="4"/>
  <c r="K143" i="4"/>
  <c r="K144" i="4"/>
  <c r="K145" i="4"/>
  <c r="K146" i="4"/>
  <c r="K146" i="6" s="1"/>
  <c r="H136" i="4"/>
  <c r="H136" i="6" s="1"/>
  <c r="H137" i="4"/>
  <c r="H137" i="6" s="1"/>
  <c r="H138" i="4"/>
  <c r="H138" i="6" s="1"/>
  <c r="H139" i="4"/>
  <c r="H139" i="6" s="1"/>
  <c r="H140" i="4"/>
  <c r="H140" i="6" s="1"/>
  <c r="H141" i="4"/>
  <c r="H141" i="6" s="1"/>
  <c r="H142" i="4"/>
  <c r="H142" i="6" s="1"/>
  <c r="H143" i="4"/>
  <c r="H143" i="6" s="1"/>
  <c r="H144" i="4"/>
  <c r="H144" i="6" s="1"/>
  <c r="H145" i="4"/>
  <c r="H145" i="6" s="1"/>
  <c r="H146" i="4"/>
  <c r="H135" i="4"/>
  <c r="H135" i="6" s="1"/>
  <c r="K135" i="4"/>
  <c r="K135" i="6" s="1"/>
  <c r="H147" i="5" l="1"/>
  <c r="H146" i="6"/>
  <c r="K145" i="5"/>
  <c r="K145" i="6"/>
  <c r="K144" i="5"/>
  <c r="K144" i="6"/>
  <c r="K143" i="5"/>
  <c r="K143" i="6"/>
  <c r="K142" i="5"/>
  <c r="K142" i="6"/>
  <c r="K141" i="5"/>
  <c r="K141" i="6"/>
  <c r="K140" i="5"/>
  <c r="K140" i="6"/>
  <c r="K139" i="5"/>
  <c r="K139" i="6"/>
  <c r="K138" i="5"/>
  <c r="K138" i="6"/>
  <c r="K137" i="5"/>
  <c r="K137" i="6"/>
  <c r="K146" i="5"/>
  <c r="K147" i="5"/>
  <c r="K136" i="5"/>
  <c r="M146" i="4"/>
  <c r="M145" i="4"/>
  <c r="M145" i="6" s="1"/>
  <c r="M144" i="4"/>
  <c r="M144" i="6" s="1"/>
  <c r="M143" i="4"/>
  <c r="M143" i="6" s="1"/>
  <c r="M142" i="4"/>
  <c r="M142" i="6" s="1"/>
  <c r="M141" i="4"/>
  <c r="M141" i="6" s="1"/>
  <c r="M140" i="4"/>
  <c r="M140" i="6" s="1"/>
  <c r="M139" i="4"/>
  <c r="M139" i="6" s="1"/>
  <c r="M138" i="4"/>
  <c r="M138" i="6" s="1"/>
  <c r="M137" i="4"/>
  <c r="M137" i="6" s="1"/>
  <c r="M136" i="4"/>
  <c r="M136" i="6" s="1"/>
  <c r="M135" i="4"/>
  <c r="M135" i="6" s="1"/>
  <c r="H136" i="5"/>
  <c r="H137" i="5"/>
  <c r="H138" i="5"/>
  <c r="H139" i="5"/>
  <c r="H140" i="5"/>
  <c r="H141" i="5"/>
  <c r="H142" i="5"/>
  <c r="H143" i="5"/>
  <c r="H144" i="5"/>
  <c r="H145" i="5"/>
  <c r="H146" i="5"/>
  <c r="K25" i="2"/>
  <c r="K25" i="3" s="1"/>
  <c r="J25" i="2"/>
  <c r="J25" i="3" s="1"/>
  <c r="G25" i="2"/>
  <c r="G25" i="3" s="1"/>
  <c r="L25" i="2" l="1"/>
  <c r="L25" i="3" s="1"/>
  <c r="M147" i="5"/>
  <c r="M146" i="6"/>
  <c r="M136" i="5"/>
  <c r="M137" i="5"/>
  <c r="M138" i="5"/>
  <c r="M139" i="5"/>
  <c r="M140" i="5"/>
  <c r="M141" i="5"/>
  <c r="M142" i="5"/>
  <c r="M143" i="5"/>
  <c r="M144" i="5"/>
  <c r="M145" i="5"/>
  <c r="M146" i="5"/>
  <c r="L123" i="6"/>
  <c r="L122" i="6"/>
  <c r="F122" i="6"/>
  <c r="E122" i="6"/>
  <c r="D122" i="6"/>
  <c r="C122" i="6"/>
  <c r="L134" i="5"/>
  <c r="F134" i="5"/>
  <c r="E134" i="5"/>
  <c r="D134" i="5"/>
  <c r="C134" i="5"/>
  <c r="F24" i="2"/>
  <c r="E24" i="2"/>
  <c r="E24" i="3" s="1"/>
  <c r="D24" i="2"/>
  <c r="D24" i="3" s="1"/>
  <c r="C24" i="2"/>
  <c r="C24" i="3" s="1"/>
  <c r="K24" i="2"/>
  <c r="K24" i="3" s="1"/>
  <c r="I24" i="2"/>
  <c r="I24" i="3" s="1"/>
  <c r="H24" i="2"/>
  <c r="B24" i="2"/>
  <c r="B24" i="3" s="1"/>
  <c r="H134" i="4"/>
  <c r="H134" i="6" s="1"/>
  <c r="H135" i="5" l="1"/>
  <c r="G24" i="2"/>
  <c r="G24" i="3" s="1"/>
  <c r="J24" i="2"/>
  <c r="J24" i="3" s="1"/>
  <c r="K134" i="4"/>
  <c r="M134" i="4" l="1"/>
  <c r="L24" i="2"/>
  <c r="L24" i="3" s="1"/>
  <c r="C119" i="6"/>
  <c r="D119" i="6"/>
  <c r="E119" i="6"/>
  <c r="F119" i="6"/>
  <c r="J119" i="6"/>
  <c r="L119" i="6"/>
  <c r="C120" i="6"/>
  <c r="D120" i="6"/>
  <c r="E120" i="6"/>
  <c r="F120" i="6"/>
  <c r="J120" i="6"/>
  <c r="L120" i="6"/>
  <c r="C121" i="6"/>
  <c r="D121" i="6"/>
  <c r="E121" i="6"/>
  <c r="F121" i="6"/>
  <c r="L121" i="6"/>
  <c r="C131" i="5"/>
  <c r="D131" i="5"/>
  <c r="E131" i="5"/>
  <c r="F131" i="5"/>
  <c r="J131" i="5"/>
  <c r="L131" i="5"/>
  <c r="C132" i="5"/>
  <c r="D132" i="5"/>
  <c r="E132" i="5"/>
  <c r="F132" i="5"/>
  <c r="J132" i="5"/>
  <c r="L132" i="5"/>
  <c r="C133" i="5"/>
  <c r="D133" i="5"/>
  <c r="E133" i="5"/>
  <c r="F133" i="5"/>
  <c r="L133" i="5"/>
  <c r="H133" i="4"/>
  <c r="H132" i="4"/>
  <c r="H131" i="4"/>
  <c r="K133" i="4"/>
  <c r="K132" i="4"/>
  <c r="K132" i="6" s="1"/>
  <c r="K131" i="4"/>
  <c r="K131" i="6" s="1"/>
  <c r="M131" i="4" l="1"/>
  <c r="H131" i="6"/>
  <c r="M132" i="4"/>
  <c r="H132" i="6"/>
  <c r="H133" i="6"/>
  <c r="H134" i="5"/>
  <c r="K132" i="5"/>
  <c r="H132" i="5"/>
  <c r="M134" i="6"/>
  <c r="M135" i="5"/>
  <c r="M133" i="4"/>
  <c r="M133" i="6" s="1"/>
  <c r="H133" i="5"/>
  <c r="E117" i="6"/>
  <c r="F117" i="6"/>
  <c r="E118" i="6"/>
  <c r="F118" i="6"/>
  <c r="C118" i="6"/>
  <c r="D118" i="6"/>
  <c r="J118" i="6"/>
  <c r="L118" i="6"/>
  <c r="C130" i="5"/>
  <c r="D130" i="5"/>
  <c r="E130" i="5"/>
  <c r="F130" i="5"/>
  <c r="J130" i="5"/>
  <c r="L130" i="5"/>
  <c r="K130" i="4"/>
  <c r="K130" i="6" s="1"/>
  <c r="H130" i="4"/>
  <c r="F116" i="6"/>
  <c r="C117" i="6"/>
  <c r="D117" i="6"/>
  <c r="J117" i="6"/>
  <c r="L117" i="6"/>
  <c r="C129" i="5"/>
  <c r="E129" i="5"/>
  <c r="F129" i="5"/>
  <c r="J129" i="5"/>
  <c r="L129" i="5"/>
  <c r="K129" i="4"/>
  <c r="K129" i="6" s="1"/>
  <c r="H129" i="4"/>
  <c r="F115" i="6"/>
  <c r="C116" i="6"/>
  <c r="D116" i="6"/>
  <c r="J116" i="6"/>
  <c r="L116" i="6"/>
  <c r="C128" i="5"/>
  <c r="E128" i="5"/>
  <c r="F128" i="5"/>
  <c r="J128" i="5"/>
  <c r="L128" i="5"/>
  <c r="K128" i="4"/>
  <c r="K128" i="6" s="1"/>
  <c r="H128" i="4"/>
  <c r="C115" i="6"/>
  <c r="D115" i="6"/>
  <c r="J115" i="6"/>
  <c r="L115" i="6"/>
  <c r="D127" i="5"/>
  <c r="E127" i="5"/>
  <c r="F127" i="5"/>
  <c r="J127" i="5"/>
  <c r="L127" i="5"/>
  <c r="M128" i="4" l="1"/>
  <c r="M128" i="6" s="1"/>
  <c r="H128" i="6"/>
  <c r="M129" i="4"/>
  <c r="M129" i="6" s="1"/>
  <c r="H129" i="6"/>
  <c r="M130" i="4"/>
  <c r="M130" i="6" s="1"/>
  <c r="H130" i="6"/>
  <c r="M134" i="5"/>
  <c r="H131" i="5"/>
  <c r="K131" i="5"/>
  <c r="M132" i="6"/>
  <c r="M132" i="5"/>
  <c r="M131" i="6"/>
  <c r="M133" i="5"/>
  <c r="K130" i="5"/>
  <c r="H130" i="5"/>
  <c r="K129" i="5"/>
  <c r="H129" i="5"/>
  <c r="L112" i="6"/>
  <c r="L113" i="6"/>
  <c r="L114" i="6"/>
  <c r="M129" i="5" l="1"/>
  <c r="M130" i="5"/>
  <c r="M131" i="5"/>
  <c r="M15" i="4"/>
  <c r="M16" i="4"/>
  <c r="M17" i="4"/>
  <c r="M18" i="4"/>
  <c r="M19" i="4"/>
  <c r="M20" i="4"/>
  <c r="M21" i="4"/>
  <c r="C112" i="6" l="1"/>
  <c r="D112" i="6"/>
  <c r="F112" i="6"/>
  <c r="J112" i="6"/>
  <c r="C113" i="6"/>
  <c r="D113" i="6"/>
  <c r="F113" i="6"/>
  <c r="J113" i="6"/>
  <c r="C114" i="6"/>
  <c r="D114" i="6"/>
  <c r="F114" i="6"/>
  <c r="J114" i="6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13" i="5"/>
  <c r="C127" i="5"/>
  <c r="C124" i="5"/>
  <c r="D124" i="5"/>
  <c r="E124" i="5"/>
  <c r="F124" i="5"/>
  <c r="J124" i="5"/>
  <c r="D125" i="5"/>
  <c r="E125" i="5"/>
  <c r="F125" i="5"/>
  <c r="J125" i="5"/>
  <c r="D126" i="5"/>
  <c r="E126" i="5"/>
  <c r="F126" i="5"/>
  <c r="J126" i="5"/>
  <c r="K124" i="4"/>
  <c r="K124" i="6" s="1"/>
  <c r="K125" i="4"/>
  <c r="K125" i="6" s="1"/>
  <c r="K126" i="4"/>
  <c r="K126" i="6" s="1"/>
  <c r="K127" i="4"/>
  <c r="K127" i="6" s="1"/>
  <c r="H127" i="4"/>
  <c r="H127" i="6" s="1"/>
  <c r="H126" i="4"/>
  <c r="H126" i="6" s="1"/>
  <c r="H125" i="4"/>
  <c r="H124" i="4"/>
  <c r="M124" i="4" l="1"/>
  <c r="M124" i="6" s="1"/>
  <c r="H124" i="6"/>
  <c r="M125" i="4"/>
  <c r="M125" i="6" s="1"/>
  <c r="H125" i="6"/>
  <c r="K128" i="5"/>
  <c r="H128" i="5"/>
  <c r="H127" i="5"/>
  <c r="K127" i="5"/>
  <c r="M127" i="4"/>
  <c r="M127" i="6" s="1"/>
  <c r="M126" i="4"/>
  <c r="M126" i="6" s="1"/>
  <c r="K126" i="5"/>
  <c r="H126" i="5"/>
  <c r="K125" i="5"/>
  <c r="H125" i="5"/>
  <c r="K23" i="2"/>
  <c r="K23" i="3" s="1"/>
  <c r="I23" i="2"/>
  <c r="I23" i="3" s="1"/>
  <c r="H23" i="2"/>
  <c r="F23" i="2"/>
  <c r="E23" i="2"/>
  <c r="D23" i="2"/>
  <c r="D23" i="3" s="1"/>
  <c r="C23" i="2"/>
  <c r="C23" i="3" s="1"/>
  <c r="B23" i="2"/>
  <c r="B23" i="3" s="1"/>
  <c r="M126" i="5" l="1"/>
  <c r="M125" i="5"/>
  <c r="G23" i="2"/>
  <c r="G23" i="3" s="1"/>
  <c r="E23" i="3"/>
  <c r="M128" i="5"/>
  <c r="M127" i="5"/>
  <c r="C104" i="6"/>
  <c r="D104" i="6"/>
  <c r="F104" i="6"/>
  <c r="I104" i="6"/>
  <c r="J104" i="6"/>
  <c r="C105" i="6"/>
  <c r="D105" i="6"/>
  <c r="F105" i="6"/>
  <c r="J105" i="6"/>
  <c r="C106" i="6"/>
  <c r="D106" i="6"/>
  <c r="F106" i="6"/>
  <c r="J106" i="6"/>
  <c r="C107" i="6"/>
  <c r="D107" i="6"/>
  <c r="F107" i="6"/>
  <c r="J107" i="6"/>
  <c r="C108" i="6"/>
  <c r="D108" i="6"/>
  <c r="F108" i="6"/>
  <c r="J108" i="6"/>
  <c r="C109" i="6"/>
  <c r="D109" i="6"/>
  <c r="F109" i="6"/>
  <c r="J109" i="6"/>
  <c r="C110" i="6"/>
  <c r="D110" i="6"/>
  <c r="F110" i="6"/>
  <c r="J110" i="6"/>
  <c r="C111" i="6"/>
  <c r="D111" i="6"/>
  <c r="F111" i="6"/>
  <c r="J111" i="6"/>
  <c r="E118" i="5"/>
  <c r="E119" i="5"/>
  <c r="E120" i="5"/>
  <c r="E121" i="5"/>
  <c r="E122" i="5"/>
  <c r="E123" i="5"/>
  <c r="C116" i="5"/>
  <c r="D116" i="5"/>
  <c r="F116" i="5"/>
  <c r="I116" i="5"/>
  <c r="J116" i="5"/>
  <c r="C117" i="5"/>
  <c r="D117" i="5"/>
  <c r="F117" i="5"/>
  <c r="J117" i="5"/>
  <c r="C118" i="5"/>
  <c r="D118" i="5"/>
  <c r="F118" i="5"/>
  <c r="J118" i="5"/>
  <c r="C119" i="5"/>
  <c r="D119" i="5"/>
  <c r="F119" i="5"/>
  <c r="J119" i="5"/>
  <c r="C120" i="5"/>
  <c r="D120" i="5"/>
  <c r="F120" i="5"/>
  <c r="J120" i="5"/>
  <c r="C121" i="5"/>
  <c r="D121" i="5"/>
  <c r="F121" i="5"/>
  <c r="J121" i="5"/>
  <c r="C122" i="5"/>
  <c r="D122" i="5"/>
  <c r="F122" i="5"/>
  <c r="J122" i="5"/>
  <c r="C123" i="5"/>
  <c r="D123" i="5"/>
  <c r="F123" i="5"/>
  <c r="J123" i="5"/>
  <c r="D15" i="2"/>
  <c r="D16" i="2"/>
  <c r="D17" i="2"/>
  <c r="D18" i="2"/>
  <c r="D19" i="2"/>
  <c r="D20" i="2"/>
  <c r="D21" i="2"/>
  <c r="D22" i="2"/>
  <c r="K116" i="4"/>
  <c r="K116" i="6" s="1"/>
  <c r="K117" i="4"/>
  <c r="K117" i="6" s="1"/>
  <c r="K118" i="4"/>
  <c r="K118" i="6" s="1"/>
  <c r="K119" i="4"/>
  <c r="K119" i="6" s="1"/>
  <c r="K120" i="4"/>
  <c r="K120" i="6" s="1"/>
  <c r="K121" i="4"/>
  <c r="K122" i="4"/>
  <c r="K123" i="4"/>
  <c r="K123" i="6" s="1"/>
  <c r="H115" i="4"/>
  <c r="H115" i="6" s="1"/>
  <c r="H116" i="4"/>
  <c r="H116" i="6" s="1"/>
  <c r="H117" i="4"/>
  <c r="H117" i="6" s="1"/>
  <c r="H118" i="4"/>
  <c r="H119" i="4"/>
  <c r="H120" i="4"/>
  <c r="H121" i="4"/>
  <c r="H122" i="4"/>
  <c r="H123" i="4"/>
  <c r="H123" i="6" s="1"/>
  <c r="M122" i="4" l="1"/>
  <c r="M122" i="6" s="1"/>
  <c r="H122" i="6"/>
  <c r="M121" i="4"/>
  <c r="M121" i="6" s="1"/>
  <c r="H121" i="6"/>
  <c r="M120" i="4"/>
  <c r="M120" i="6" s="1"/>
  <c r="H120" i="6"/>
  <c r="M119" i="4"/>
  <c r="M119" i="6" s="1"/>
  <c r="H119" i="6"/>
  <c r="M118" i="4"/>
  <c r="M118" i="6" s="1"/>
  <c r="H118" i="6"/>
  <c r="M117" i="4"/>
  <c r="M117" i="6" s="1"/>
  <c r="M116" i="4"/>
  <c r="M116" i="6" s="1"/>
  <c r="M123" i="4"/>
  <c r="M123" i="6" s="1"/>
  <c r="H124" i="5"/>
  <c r="K124" i="5"/>
  <c r="M123" i="5"/>
  <c r="K123" i="5"/>
  <c r="H123" i="5"/>
  <c r="K122" i="5"/>
  <c r="H122" i="5"/>
  <c r="K121" i="5"/>
  <c r="H121" i="5"/>
  <c r="K120" i="5"/>
  <c r="H120" i="5"/>
  <c r="K119" i="5"/>
  <c r="H119" i="5"/>
  <c r="K118" i="5"/>
  <c r="H118" i="5"/>
  <c r="K117" i="5"/>
  <c r="H117" i="5"/>
  <c r="H116" i="5"/>
  <c r="C99" i="6"/>
  <c r="D99" i="6"/>
  <c r="F99" i="6"/>
  <c r="I99" i="6"/>
  <c r="J99" i="6"/>
  <c r="C100" i="6"/>
  <c r="D100" i="6"/>
  <c r="F100" i="6"/>
  <c r="I100" i="6"/>
  <c r="J100" i="6"/>
  <c r="C101" i="6"/>
  <c r="D101" i="6"/>
  <c r="F101" i="6"/>
  <c r="I101" i="6"/>
  <c r="J101" i="6"/>
  <c r="C102" i="6"/>
  <c r="D102" i="6"/>
  <c r="F102" i="6"/>
  <c r="I102" i="6"/>
  <c r="J102" i="6"/>
  <c r="C103" i="6"/>
  <c r="D103" i="6"/>
  <c r="F103" i="6"/>
  <c r="I103" i="6"/>
  <c r="J103" i="6"/>
  <c r="C111" i="5"/>
  <c r="D111" i="5"/>
  <c r="F111" i="5"/>
  <c r="I111" i="5"/>
  <c r="J111" i="5"/>
  <c r="C112" i="5"/>
  <c r="D112" i="5"/>
  <c r="F112" i="5"/>
  <c r="I112" i="5"/>
  <c r="J112" i="5"/>
  <c r="C113" i="5"/>
  <c r="D113" i="5"/>
  <c r="F113" i="5"/>
  <c r="I113" i="5"/>
  <c r="J113" i="5"/>
  <c r="C114" i="5"/>
  <c r="D114" i="5"/>
  <c r="F114" i="5"/>
  <c r="I114" i="5"/>
  <c r="J114" i="5"/>
  <c r="C115" i="5"/>
  <c r="D115" i="5"/>
  <c r="F115" i="5"/>
  <c r="I115" i="5"/>
  <c r="J115" i="5"/>
  <c r="K22" i="2"/>
  <c r="K21" i="2"/>
  <c r="K20" i="2"/>
  <c r="K19" i="2"/>
  <c r="K18" i="2"/>
  <c r="K17" i="2"/>
  <c r="K16" i="2"/>
  <c r="K15" i="2"/>
  <c r="J23" i="2"/>
  <c r="K115" i="4"/>
  <c r="K115" i="6" s="1"/>
  <c r="K114" i="4"/>
  <c r="K114" i="6" s="1"/>
  <c r="K113" i="4"/>
  <c r="K113" i="6" s="1"/>
  <c r="K112" i="4"/>
  <c r="K112" i="6" s="1"/>
  <c r="K111" i="4"/>
  <c r="K111" i="6" s="1"/>
  <c r="H114" i="4"/>
  <c r="H113" i="4"/>
  <c r="H112" i="4"/>
  <c r="H111" i="4"/>
  <c r="L23" i="2" l="1"/>
  <c r="L23" i="3" s="1"/>
  <c r="J23" i="3"/>
  <c r="H111" i="6"/>
  <c r="M111" i="4"/>
  <c r="M112" i="4"/>
  <c r="M112" i="6" s="1"/>
  <c r="H112" i="6"/>
  <c r="M113" i="4"/>
  <c r="M113" i="6" s="1"/>
  <c r="H113" i="6"/>
  <c r="M114" i="4"/>
  <c r="M114" i="6" s="1"/>
  <c r="H114" i="6"/>
  <c r="M115" i="4"/>
  <c r="M115" i="6" s="1"/>
  <c r="M124" i="5"/>
  <c r="K116" i="5"/>
  <c r="M117" i="5"/>
  <c r="M118" i="5"/>
  <c r="M119" i="5"/>
  <c r="M120" i="5"/>
  <c r="M121" i="5"/>
  <c r="M122" i="5"/>
  <c r="M111" i="6"/>
  <c r="K115" i="5"/>
  <c r="H115" i="5"/>
  <c r="K114" i="5"/>
  <c r="H114" i="5"/>
  <c r="K113" i="5"/>
  <c r="H113" i="5"/>
  <c r="K112" i="5"/>
  <c r="H112" i="5"/>
  <c r="M116" i="5" l="1"/>
  <c r="M112" i="5"/>
  <c r="M113" i="5"/>
  <c r="M114" i="5"/>
  <c r="M115" i="5"/>
  <c r="B6" i="7"/>
  <c r="B5" i="7"/>
  <c r="B5" i="6"/>
  <c r="B6" i="6"/>
  <c r="B6" i="5"/>
  <c r="B5" i="5"/>
  <c r="B6" i="4"/>
  <c r="B5" i="4"/>
  <c r="B6" i="3"/>
  <c r="B5" i="3"/>
  <c r="B6" i="2"/>
  <c r="B5" i="2"/>
  <c r="B7" i="7"/>
  <c r="J68" i="6"/>
  <c r="J69" i="6"/>
  <c r="J70" i="6"/>
  <c r="J71" i="6"/>
  <c r="J72" i="6"/>
  <c r="J73" i="6"/>
  <c r="J74" i="6"/>
  <c r="J76" i="6"/>
  <c r="J77" i="6"/>
  <c r="J78" i="6"/>
  <c r="J79" i="6"/>
  <c r="J80" i="6"/>
  <c r="J81" i="6"/>
  <c r="J82" i="6"/>
  <c r="J83" i="6"/>
  <c r="J84" i="6"/>
  <c r="J85" i="6"/>
  <c r="J86" i="6"/>
  <c r="J88" i="6"/>
  <c r="J89" i="6"/>
  <c r="J90" i="6"/>
  <c r="J91" i="6"/>
  <c r="J92" i="6"/>
  <c r="J93" i="6"/>
  <c r="J94" i="6"/>
  <c r="J95" i="6"/>
  <c r="J96" i="6"/>
  <c r="J97" i="6"/>
  <c r="J98" i="6"/>
  <c r="J67" i="6"/>
  <c r="I61" i="6"/>
  <c r="I62" i="6"/>
  <c r="I64" i="6"/>
  <c r="I65" i="6"/>
  <c r="I66" i="6"/>
  <c r="I67" i="6"/>
  <c r="I68" i="6"/>
  <c r="I69" i="6"/>
  <c r="I70" i="6"/>
  <c r="I71" i="6"/>
  <c r="I72" i="6"/>
  <c r="I73" i="6"/>
  <c r="I74" i="6"/>
  <c r="I76" i="6"/>
  <c r="I77" i="6"/>
  <c r="I78" i="6"/>
  <c r="I79" i="6"/>
  <c r="I80" i="6"/>
  <c r="I81" i="6"/>
  <c r="I82" i="6"/>
  <c r="I83" i="6"/>
  <c r="I86" i="6"/>
  <c r="I88" i="6"/>
  <c r="I89" i="6"/>
  <c r="I90" i="6"/>
  <c r="I91" i="6"/>
  <c r="I92" i="6"/>
  <c r="I93" i="6"/>
  <c r="I94" i="6"/>
  <c r="I95" i="6"/>
  <c r="I98" i="6"/>
  <c r="I60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44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22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15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81" i="6"/>
  <c r="B7" i="6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I61" i="5"/>
  <c r="I62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9" i="5"/>
  <c r="I90" i="5"/>
  <c r="I91" i="5"/>
  <c r="I92" i="5"/>
  <c r="I93" i="5"/>
  <c r="I94" i="5"/>
  <c r="I95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45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23" i="5"/>
  <c r="F24" i="5"/>
  <c r="F25" i="5"/>
  <c r="F26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89" i="5"/>
  <c r="C88" i="5"/>
  <c r="C87" i="5"/>
  <c r="C83" i="5"/>
  <c r="C84" i="5"/>
  <c r="C85" i="5"/>
  <c r="C86" i="5"/>
  <c r="C82" i="5"/>
  <c r="B7" i="3"/>
  <c r="C15" i="2"/>
  <c r="E15" i="2"/>
  <c r="F15" i="2"/>
  <c r="H15" i="2"/>
  <c r="I15" i="2"/>
  <c r="C16" i="2"/>
  <c r="C15" i="3" s="1"/>
  <c r="E16" i="2"/>
  <c r="F16" i="2"/>
  <c r="H16" i="2"/>
  <c r="I16" i="2"/>
  <c r="C17" i="2"/>
  <c r="E17" i="2"/>
  <c r="F17" i="2"/>
  <c r="H17" i="2"/>
  <c r="I17" i="2"/>
  <c r="C18" i="2"/>
  <c r="C17" i="3" s="1"/>
  <c r="E18" i="2"/>
  <c r="F18" i="2"/>
  <c r="F17" i="3" s="1"/>
  <c r="H18" i="2"/>
  <c r="I18" i="2"/>
  <c r="C19" i="2"/>
  <c r="C18" i="3" s="1"/>
  <c r="E19" i="2"/>
  <c r="F19" i="2"/>
  <c r="H19" i="2"/>
  <c r="I19" i="2"/>
  <c r="C20" i="2"/>
  <c r="E20" i="2"/>
  <c r="F20" i="2"/>
  <c r="F19" i="3" s="1"/>
  <c r="H20" i="2"/>
  <c r="I20" i="2"/>
  <c r="I19" i="3" s="1"/>
  <c r="C21" i="2"/>
  <c r="C20" i="3" s="1"/>
  <c r="E21" i="2"/>
  <c r="F21" i="2"/>
  <c r="H21" i="2"/>
  <c r="I21" i="2"/>
  <c r="C22" i="2"/>
  <c r="E22" i="2"/>
  <c r="E22" i="3" s="1"/>
  <c r="F22" i="2"/>
  <c r="H22" i="2"/>
  <c r="H22" i="3" s="1"/>
  <c r="I22" i="2"/>
  <c r="B22" i="2"/>
  <c r="B22" i="3" s="1"/>
  <c r="B21" i="2"/>
  <c r="B20" i="2"/>
  <c r="B19" i="2"/>
  <c r="B18" i="2"/>
  <c r="B17" i="2"/>
  <c r="B16" i="2"/>
  <c r="B15" i="2"/>
  <c r="K110" i="4"/>
  <c r="H110" i="4"/>
  <c r="M110" i="4" s="1"/>
  <c r="K109" i="4"/>
  <c r="K109" i="6" s="1"/>
  <c r="H109" i="4"/>
  <c r="K108" i="4"/>
  <c r="K108" i="6" s="1"/>
  <c r="H108" i="4"/>
  <c r="K107" i="4"/>
  <c r="K107" i="6" s="1"/>
  <c r="H107" i="4"/>
  <c r="K106" i="4"/>
  <c r="K106" i="6" s="1"/>
  <c r="H106" i="4"/>
  <c r="K105" i="4"/>
  <c r="K105" i="6" s="1"/>
  <c r="H105" i="4"/>
  <c r="K104" i="4"/>
  <c r="K104" i="6" s="1"/>
  <c r="H104" i="4"/>
  <c r="K103" i="4"/>
  <c r="K103" i="6" s="1"/>
  <c r="H103" i="4"/>
  <c r="K102" i="4"/>
  <c r="K102" i="6" s="1"/>
  <c r="H102" i="4"/>
  <c r="K101" i="4"/>
  <c r="K101" i="6" s="1"/>
  <c r="H101" i="4"/>
  <c r="K100" i="4"/>
  <c r="K100" i="6" s="1"/>
  <c r="H100" i="4"/>
  <c r="K99" i="4"/>
  <c r="K99" i="6" s="1"/>
  <c r="H99" i="4"/>
  <c r="K98" i="4"/>
  <c r="H98" i="4"/>
  <c r="M98" i="4" s="1"/>
  <c r="K97" i="4"/>
  <c r="H97" i="4"/>
  <c r="K96" i="4"/>
  <c r="H96" i="4"/>
  <c r="K95" i="4"/>
  <c r="H95" i="4"/>
  <c r="K94" i="4"/>
  <c r="H94" i="4"/>
  <c r="K93" i="4"/>
  <c r="H93" i="4"/>
  <c r="K92" i="4"/>
  <c r="H92" i="4"/>
  <c r="M92" i="4" s="1"/>
  <c r="K91" i="4"/>
  <c r="H91" i="4"/>
  <c r="K90" i="4"/>
  <c r="H90" i="4"/>
  <c r="K89" i="4"/>
  <c r="H89" i="4"/>
  <c r="K88" i="4"/>
  <c r="H88" i="4"/>
  <c r="K87" i="4"/>
  <c r="H87" i="4"/>
  <c r="K86" i="4"/>
  <c r="H86" i="4"/>
  <c r="M86" i="4" s="1"/>
  <c r="K85" i="4"/>
  <c r="H85" i="4"/>
  <c r="K84" i="4"/>
  <c r="H84" i="4"/>
  <c r="K83" i="4"/>
  <c r="H83" i="4"/>
  <c r="K82" i="4"/>
  <c r="H82" i="4"/>
  <c r="K81" i="4"/>
  <c r="H81" i="4"/>
  <c r="K80" i="4"/>
  <c r="H80" i="4"/>
  <c r="M80" i="4" s="1"/>
  <c r="K79" i="4"/>
  <c r="H79" i="4"/>
  <c r="K78" i="4"/>
  <c r="H78" i="4"/>
  <c r="M78" i="4" s="1"/>
  <c r="K77" i="4"/>
  <c r="H77" i="4"/>
  <c r="K76" i="4"/>
  <c r="H76" i="4"/>
  <c r="K75" i="4"/>
  <c r="H75" i="4"/>
  <c r="M75" i="4" s="1"/>
  <c r="K74" i="4"/>
  <c r="H74" i="4"/>
  <c r="M74" i="4" s="1"/>
  <c r="K73" i="4"/>
  <c r="H73" i="4"/>
  <c r="K72" i="4"/>
  <c r="H72" i="4"/>
  <c r="M72" i="4" s="1"/>
  <c r="K71" i="4"/>
  <c r="H71" i="4"/>
  <c r="K70" i="4"/>
  <c r="H70" i="4"/>
  <c r="K69" i="4"/>
  <c r="H69" i="4"/>
  <c r="M69" i="4" s="1"/>
  <c r="K68" i="4"/>
  <c r="H68" i="4"/>
  <c r="M68" i="4" s="1"/>
  <c r="K67" i="4"/>
  <c r="H67" i="4"/>
  <c r="K66" i="4"/>
  <c r="H66" i="4"/>
  <c r="M66" i="4" s="1"/>
  <c r="K65" i="4"/>
  <c r="H65" i="4"/>
  <c r="K64" i="4"/>
  <c r="H64" i="4"/>
  <c r="K63" i="4"/>
  <c r="H63" i="4"/>
  <c r="M63" i="4" s="1"/>
  <c r="K62" i="4"/>
  <c r="H62" i="4"/>
  <c r="M62" i="4" s="1"/>
  <c r="K61" i="4"/>
  <c r="H61" i="4"/>
  <c r="K60" i="4"/>
  <c r="H60" i="4"/>
  <c r="M60" i="4" s="1"/>
  <c r="H59" i="4"/>
  <c r="M59" i="4" s="1"/>
  <c r="H58" i="4"/>
  <c r="M58" i="4" s="1"/>
  <c r="H57" i="4"/>
  <c r="M57" i="4" s="1"/>
  <c r="H56" i="4"/>
  <c r="M56" i="4" s="1"/>
  <c r="H55" i="4"/>
  <c r="M55" i="4" s="1"/>
  <c r="H54" i="4"/>
  <c r="M54" i="4" s="1"/>
  <c r="H53" i="4"/>
  <c r="M53" i="4" s="1"/>
  <c r="H52" i="4"/>
  <c r="M52" i="4" s="1"/>
  <c r="H51" i="4"/>
  <c r="M51" i="4" s="1"/>
  <c r="H50" i="4"/>
  <c r="M50" i="4" s="1"/>
  <c r="H49" i="4"/>
  <c r="M49" i="4" s="1"/>
  <c r="H48" i="4"/>
  <c r="M48" i="4" s="1"/>
  <c r="H47" i="4"/>
  <c r="M47" i="4" s="1"/>
  <c r="H46" i="4"/>
  <c r="M46" i="4" s="1"/>
  <c r="H45" i="4"/>
  <c r="M45" i="4" s="1"/>
  <c r="H44" i="4"/>
  <c r="M44" i="4" s="1"/>
  <c r="H43" i="4"/>
  <c r="M43" i="4" s="1"/>
  <c r="H42" i="4"/>
  <c r="M42" i="4" s="1"/>
  <c r="H41" i="4"/>
  <c r="M41" i="4" s="1"/>
  <c r="H40" i="4"/>
  <c r="M40" i="4" s="1"/>
  <c r="H39" i="4"/>
  <c r="M39" i="4" s="1"/>
  <c r="H38" i="4"/>
  <c r="M38" i="4" s="1"/>
  <c r="H37" i="4"/>
  <c r="M37" i="4" s="1"/>
  <c r="H36" i="4"/>
  <c r="M36" i="4" s="1"/>
  <c r="H35" i="4"/>
  <c r="M35" i="4" s="1"/>
  <c r="H34" i="4"/>
  <c r="M34" i="4" s="1"/>
  <c r="H33" i="4"/>
  <c r="M33" i="4" s="1"/>
  <c r="H32" i="4"/>
  <c r="M32" i="4" s="1"/>
  <c r="H31" i="4"/>
  <c r="M31" i="4" s="1"/>
  <c r="H30" i="4"/>
  <c r="M30" i="4" s="1"/>
  <c r="H29" i="4"/>
  <c r="M29" i="4" s="1"/>
  <c r="H28" i="4"/>
  <c r="M28" i="4" s="1"/>
  <c r="H27" i="4"/>
  <c r="M27" i="4" s="1"/>
  <c r="H26" i="4"/>
  <c r="M26" i="4" s="1"/>
  <c r="H25" i="4"/>
  <c r="M25" i="4" s="1"/>
  <c r="H24" i="4"/>
  <c r="M24" i="4" s="1"/>
  <c r="H23" i="4"/>
  <c r="M23" i="4" s="1"/>
  <c r="H22" i="4"/>
  <c r="M22" i="4" s="1"/>
  <c r="B7" i="4"/>
  <c r="M84" i="4" l="1"/>
  <c r="M90" i="4"/>
  <c r="M96" i="4"/>
  <c r="C19" i="3"/>
  <c r="M64" i="4"/>
  <c r="M70" i="4"/>
  <c r="M76" i="4"/>
  <c r="M82" i="4"/>
  <c r="M88" i="4"/>
  <c r="M65" i="4"/>
  <c r="M71" i="4"/>
  <c r="M77" i="4"/>
  <c r="M83" i="4"/>
  <c r="M89" i="4"/>
  <c r="M61" i="4"/>
  <c r="M67" i="4"/>
  <c r="M73" i="4"/>
  <c r="M79" i="4"/>
  <c r="M85" i="4"/>
  <c r="M91" i="4"/>
  <c r="M97" i="4"/>
  <c r="M81" i="4"/>
  <c r="M87" i="4"/>
  <c r="M93" i="4"/>
  <c r="I20" i="3"/>
  <c r="F18" i="3"/>
  <c r="C16" i="3"/>
  <c r="M94" i="4"/>
  <c r="M95" i="4"/>
  <c r="H99" i="6"/>
  <c r="M99" i="4"/>
  <c r="H100" i="6"/>
  <c r="M100" i="4"/>
  <c r="H101" i="6"/>
  <c r="M101" i="4"/>
  <c r="M101" i="6" s="1"/>
  <c r="H102" i="6"/>
  <c r="M102" i="4"/>
  <c r="M102" i="6" s="1"/>
  <c r="H103" i="6"/>
  <c r="M103" i="4"/>
  <c r="H104" i="6"/>
  <c r="M104" i="4"/>
  <c r="H105" i="6"/>
  <c r="M105" i="4"/>
  <c r="H106" i="6"/>
  <c r="M106" i="4"/>
  <c r="H107" i="6"/>
  <c r="M107" i="4"/>
  <c r="H108" i="6"/>
  <c r="M108" i="4"/>
  <c r="M108" i="6" s="1"/>
  <c r="H109" i="6"/>
  <c r="M109" i="4"/>
  <c r="I21" i="3"/>
  <c r="I22" i="3"/>
  <c r="C21" i="3"/>
  <c r="C22" i="3"/>
  <c r="H111" i="5"/>
  <c r="H110" i="6"/>
  <c r="K111" i="5"/>
  <c r="K110" i="6"/>
  <c r="H21" i="3"/>
  <c r="J22" i="2"/>
  <c r="E21" i="3"/>
  <c r="G22" i="2"/>
  <c r="G22" i="3" s="1"/>
  <c r="H20" i="3"/>
  <c r="J21" i="2"/>
  <c r="E20" i="3"/>
  <c r="G21" i="2"/>
  <c r="H19" i="3"/>
  <c r="J20" i="2"/>
  <c r="E19" i="3"/>
  <c r="G20" i="2"/>
  <c r="H18" i="3"/>
  <c r="J19" i="2"/>
  <c r="E18" i="3"/>
  <c r="G19" i="2"/>
  <c r="J18" i="2"/>
  <c r="E17" i="3"/>
  <c r="G18" i="2"/>
  <c r="J17" i="2"/>
  <c r="E16" i="3"/>
  <c r="G17" i="2"/>
  <c r="J16" i="2"/>
  <c r="E15" i="3"/>
  <c r="G16" i="2"/>
  <c r="J15" i="2"/>
  <c r="G15" i="2"/>
  <c r="K61" i="5"/>
  <c r="K62" i="5"/>
  <c r="K65" i="5"/>
  <c r="K66" i="5"/>
  <c r="K67" i="5"/>
  <c r="K68" i="5"/>
  <c r="K69" i="5"/>
  <c r="K70" i="5"/>
  <c r="K71" i="5"/>
  <c r="K75" i="5"/>
  <c r="K99" i="5"/>
  <c r="M16" i="5"/>
  <c r="M17" i="5"/>
  <c r="M18" i="5"/>
  <c r="M19" i="5"/>
  <c r="M20" i="5"/>
  <c r="M21" i="5"/>
  <c r="M22" i="5"/>
  <c r="M23" i="5"/>
  <c r="M24" i="5"/>
  <c r="M25" i="5"/>
  <c r="M26" i="5"/>
  <c r="M27" i="5"/>
  <c r="M16" i="6"/>
  <c r="M28" i="5"/>
  <c r="M17" i="6"/>
  <c r="M29" i="5"/>
  <c r="M18" i="6"/>
  <c r="M30" i="5"/>
  <c r="M19" i="6"/>
  <c r="M31" i="5"/>
  <c r="M20" i="6"/>
  <c r="M32" i="5"/>
  <c r="M21" i="6"/>
  <c r="M33" i="5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K60" i="6"/>
  <c r="H61" i="6"/>
  <c r="K61" i="6"/>
  <c r="H62" i="6"/>
  <c r="K62" i="6"/>
  <c r="H63" i="6"/>
  <c r="H64" i="6"/>
  <c r="K64" i="6"/>
  <c r="H65" i="6"/>
  <c r="K65" i="6"/>
  <c r="H66" i="6"/>
  <c r="K66" i="6"/>
  <c r="H67" i="6"/>
  <c r="K67" i="6"/>
  <c r="H68" i="6"/>
  <c r="K68" i="6"/>
  <c r="H69" i="6"/>
  <c r="K69" i="6"/>
  <c r="H70" i="6"/>
  <c r="K70" i="6"/>
  <c r="H71" i="6"/>
  <c r="K71" i="6"/>
  <c r="H72" i="6"/>
  <c r="K72" i="6"/>
  <c r="H73" i="6"/>
  <c r="K73" i="6"/>
  <c r="H74" i="6"/>
  <c r="K74" i="6"/>
  <c r="H75" i="6"/>
  <c r="H76" i="6"/>
  <c r="K76" i="6"/>
  <c r="H77" i="6"/>
  <c r="K77" i="6"/>
  <c r="H78" i="6"/>
  <c r="K78" i="6"/>
  <c r="H79" i="6"/>
  <c r="K79" i="6"/>
  <c r="H80" i="6"/>
  <c r="K80" i="6"/>
  <c r="H81" i="6"/>
  <c r="K81" i="6"/>
  <c r="H82" i="6"/>
  <c r="K82" i="6"/>
  <c r="H83" i="6"/>
  <c r="K83" i="6"/>
  <c r="H84" i="6"/>
  <c r="K84" i="6"/>
  <c r="H85" i="6"/>
  <c r="K85" i="6"/>
  <c r="H86" i="6"/>
  <c r="K86" i="6"/>
  <c r="M99" i="6"/>
  <c r="H87" i="6"/>
  <c r="M100" i="6"/>
  <c r="H88" i="6"/>
  <c r="K88" i="6"/>
  <c r="H89" i="6"/>
  <c r="K89" i="6"/>
  <c r="H90" i="6"/>
  <c r="K90" i="6"/>
  <c r="M103" i="6"/>
  <c r="H91" i="6"/>
  <c r="K91" i="6"/>
  <c r="M104" i="6"/>
  <c r="H92" i="6"/>
  <c r="K92" i="6"/>
  <c r="M105" i="6"/>
  <c r="H93" i="6"/>
  <c r="K93" i="6"/>
  <c r="M106" i="6"/>
  <c r="H94" i="6"/>
  <c r="K94" i="6"/>
  <c r="M107" i="6"/>
  <c r="H95" i="6"/>
  <c r="K95" i="6"/>
  <c r="H96" i="6"/>
  <c r="K96" i="6"/>
  <c r="M109" i="6"/>
  <c r="H97" i="6"/>
  <c r="K97" i="6"/>
  <c r="H98" i="6"/>
  <c r="K98" i="6"/>
  <c r="B20" i="3"/>
  <c r="B21" i="3"/>
  <c r="H33" i="5"/>
  <c r="H32" i="5"/>
  <c r="H31" i="5"/>
  <c r="H30" i="5"/>
  <c r="H29" i="5"/>
  <c r="H28" i="5"/>
  <c r="H27" i="5"/>
  <c r="H26" i="5"/>
  <c r="H25" i="5"/>
  <c r="H24" i="5"/>
  <c r="H2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K110" i="5"/>
  <c r="K109" i="5"/>
  <c r="K108" i="5"/>
  <c r="K107" i="5"/>
  <c r="K106" i="5"/>
  <c r="K105" i="5"/>
  <c r="K104" i="5"/>
  <c r="K103" i="5"/>
  <c r="K102" i="5"/>
  <c r="K101" i="5"/>
  <c r="K100" i="5"/>
  <c r="K98" i="5"/>
  <c r="K97" i="5"/>
  <c r="K96" i="5"/>
  <c r="K95" i="5"/>
  <c r="K94" i="5"/>
  <c r="K93" i="5"/>
  <c r="K92" i="5"/>
  <c r="K91" i="5"/>
  <c r="K90" i="5"/>
  <c r="K89" i="5"/>
  <c r="K86" i="5"/>
  <c r="K85" i="5"/>
  <c r="K84" i="5"/>
  <c r="K83" i="5"/>
  <c r="K82" i="5"/>
  <c r="K81" i="5"/>
  <c r="K80" i="5"/>
  <c r="K79" i="5"/>
  <c r="K78" i="5"/>
  <c r="K77" i="5"/>
  <c r="K76" i="5"/>
  <c r="K74" i="5"/>
  <c r="K73" i="5"/>
  <c r="K72" i="5"/>
  <c r="J20" i="3"/>
  <c r="J19" i="3"/>
  <c r="J18" i="3"/>
  <c r="J21" i="3" l="1"/>
  <c r="J22" i="3"/>
  <c r="L22" i="2"/>
  <c r="L22" i="3" s="1"/>
  <c r="M111" i="5"/>
  <c r="M110" i="6"/>
  <c r="L15" i="2"/>
  <c r="L16" i="2"/>
  <c r="L17" i="2"/>
  <c r="L18" i="2"/>
  <c r="L19" i="2"/>
  <c r="L20" i="2"/>
  <c r="L21" i="2"/>
  <c r="G15" i="3"/>
  <c r="G16" i="3"/>
  <c r="G17" i="3"/>
  <c r="G18" i="3"/>
  <c r="G19" i="3"/>
  <c r="G20" i="3"/>
  <c r="G21" i="3"/>
  <c r="M98" i="6"/>
  <c r="M110" i="5"/>
  <c r="M97" i="6"/>
  <c r="M109" i="5"/>
  <c r="M96" i="6"/>
  <c r="M108" i="5"/>
  <c r="M95" i="6"/>
  <c r="M107" i="5"/>
  <c r="M94" i="6"/>
  <c r="M106" i="5"/>
  <c r="M93" i="6"/>
  <c r="M105" i="5"/>
  <c r="M92" i="6"/>
  <c r="M104" i="5"/>
  <c r="M91" i="6"/>
  <c r="M103" i="5"/>
  <c r="M90" i="6"/>
  <c r="M102" i="5"/>
  <c r="M89" i="6"/>
  <c r="M101" i="5"/>
  <c r="M88" i="6"/>
  <c r="M100" i="5"/>
  <c r="M87" i="6"/>
  <c r="M99" i="5"/>
  <c r="M86" i="6"/>
  <c r="M98" i="5"/>
  <c r="M85" i="6"/>
  <c r="M97" i="5"/>
  <c r="M84" i="6"/>
  <c r="M96" i="5"/>
  <c r="M83" i="6"/>
  <c r="M95" i="5"/>
  <c r="M82" i="6"/>
  <c r="M94" i="5"/>
  <c r="M81" i="6"/>
  <c r="M93" i="5"/>
  <c r="M80" i="6"/>
  <c r="M92" i="5"/>
  <c r="M79" i="6"/>
  <c r="M91" i="5"/>
  <c r="M78" i="6"/>
  <c r="M90" i="5"/>
  <c r="M77" i="6"/>
  <c r="M89" i="5"/>
  <c r="M76" i="6"/>
  <c r="M88" i="5"/>
  <c r="M75" i="6"/>
  <c r="M87" i="5"/>
  <c r="M74" i="6"/>
  <c r="M86" i="5"/>
  <c r="M73" i="6"/>
  <c r="M85" i="5"/>
  <c r="M72" i="6"/>
  <c r="M84" i="5"/>
  <c r="M71" i="6"/>
  <c r="M83" i="5"/>
  <c r="M70" i="6"/>
  <c r="M82" i="5"/>
  <c r="M69" i="6"/>
  <c r="M81" i="5"/>
  <c r="M68" i="6"/>
  <c r="M80" i="5"/>
  <c r="M67" i="6"/>
  <c r="M79" i="5"/>
  <c r="M66" i="6"/>
  <c r="M78" i="5"/>
  <c r="M65" i="6"/>
  <c r="M77" i="5"/>
  <c r="M64" i="6"/>
  <c r="M76" i="5"/>
  <c r="M63" i="6"/>
  <c r="M75" i="5"/>
  <c r="M62" i="6"/>
  <c r="M74" i="5"/>
  <c r="M61" i="6"/>
  <c r="M73" i="5"/>
  <c r="M60" i="6"/>
  <c r="M72" i="5"/>
  <c r="M59" i="6"/>
  <c r="M71" i="5"/>
  <c r="M58" i="6"/>
  <c r="M70" i="5"/>
  <c r="M57" i="6"/>
  <c r="M69" i="5"/>
  <c r="M56" i="6"/>
  <c r="M68" i="5"/>
  <c r="M55" i="6"/>
  <c r="M67" i="5"/>
  <c r="M54" i="6"/>
  <c r="M66" i="5"/>
  <c r="M53" i="6"/>
  <c r="M65" i="5"/>
  <c r="M52" i="6"/>
  <c r="M64" i="5"/>
  <c r="M51" i="6"/>
  <c r="M63" i="5"/>
  <c r="M50" i="6"/>
  <c r="M62" i="5"/>
  <c r="M49" i="6"/>
  <c r="M61" i="5"/>
  <c r="M48" i="6"/>
  <c r="M60" i="5"/>
  <c r="M47" i="6"/>
  <c r="M59" i="5"/>
  <c r="M46" i="6"/>
  <c r="M58" i="5"/>
  <c r="M45" i="6"/>
  <c r="M57" i="5"/>
  <c r="M44" i="6"/>
  <c r="M56" i="5"/>
  <c r="M43" i="6"/>
  <c r="M55" i="5"/>
  <c r="M42" i="6"/>
  <c r="M54" i="5"/>
  <c r="M41" i="6"/>
  <c r="M53" i="5"/>
  <c r="M40" i="6"/>
  <c r="M52" i="5"/>
  <c r="M39" i="6"/>
  <c r="M51" i="5"/>
  <c r="M38" i="6"/>
  <c r="M50" i="5"/>
  <c r="M37" i="6"/>
  <c r="M49" i="5"/>
  <c r="M36" i="6"/>
  <c r="M48" i="5"/>
  <c r="M35" i="6"/>
  <c r="M47" i="5"/>
  <c r="M34" i="6"/>
  <c r="M46" i="5"/>
  <c r="M33" i="6"/>
  <c r="M45" i="5"/>
  <c r="M32" i="6"/>
  <c r="M44" i="5"/>
  <c r="M31" i="6"/>
  <c r="M43" i="5"/>
  <c r="M30" i="6"/>
  <c r="M42" i="5"/>
  <c r="M29" i="6"/>
  <c r="M41" i="5"/>
  <c r="M28" i="6"/>
  <c r="M40" i="5"/>
  <c r="M27" i="6"/>
  <c r="M39" i="5"/>
  <c r="M26" i="6"/>
  <c r="M38" i="5"/>
  <c r="M25" i="6"/>
  <c r="M37" i="5"/>
  <c r="M24" i="6"/>
  <c r="M36" i="5"/>
  <c r="M23" i="6"/>
  <c r="M35" i="5"/>
  <c r="M22" i="6"/>
  <c r="M34" i="5"/>
  <c r="L15" i="3"/>
  <c r="L16" i="3"/>
  <c r="L17" i="3"/>
  <c r="L18" i="3"/>
  <c r="L19" i="3"/>
  <c r="L21" i="3"/>
  <c r="L20" i="3" l="1"/>
  <c r="B9" i="3"/>
  <c r="B9" i="4"/>
  <c r="B9" i="5"/>
  <c r="B9" i="7"/>
  <c r="B9" i="6"/>
  <c r="B8" i="3"/>
  <c r="B8" i="4"/>
  <c r="B8" i="5"/>
  <c r="B8" i="7"/>
  <c r="B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PLANEAMIENTO</author>
    <author>Bruno Giormenti</author>
  </authors>
  <commentList>
    <comment ref="F22" authorId="0" shapeId="0" xr:uid="{00000000-0006-0000-0300-000001000000}">
      <text>
        <r>
          <rPr>
            <sz val="11"/>
            <color indexed="81"/>
            <rFont val="Tahoma"/>
            <family val="2"/>
          </rPr>
          <t>Se reactiva el servicio luego de 6 oños mediante un convenio entre Ferrocentral y el Gobierno Nacional. Fuen</t>
        </r>
        <r>
          <rPr>
            <sz val="9"/>
            <color indexed="81"/>
            <rFont val="Tahoma"/>
            <family val="2"/>
          </rPr>
          <t xml:space="preserve">te: Wikipedia
</t>
        </r>
      </text>
    </comment>
    <comment ref="G4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Fue inaugurado el 18/06 en el trayecto Alta Córdoba - Rodriguez del Busto</t>
        </r>
      </text>
    </comment>
    <comment ref="I6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El servicio comienza a funcionar el 1/10/2010. Fuente: Wikipedia.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El servicio comienza a funcionar en marzo de 2011. Fuente: Wikipedia</t>
        </r>
      </text>
    </comment>
    <comment ref="G80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Según la CNRT "Suspendido por razones de seguridad en la circulación desde el 29-06-12"</t>
        </r>
      </text>
    </comment>
    <comment ref="C81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Según la CNRT: "Inicio servicio Salta-Güemes: 27-06-12"
</t>
        </r>
      </text>
    </comment>
    <comment ref="I116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El servicio Paraná - Ap. Fontana se encuentra suspendido hasta nuevo aviso (Fuente S.F.)</t>
        </r>
      </text>
    </comment>
    <comment ref="D117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Se inaugura el servicio el 15/7/2015</t>
        </r>
      </text>
    </comment>
    <comment ref="C124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Se suspende el servicio el 10/02/2016 (Fuente: S.F.)</t>
        </r>
      </text>
    </comment>
    <comment ref="C126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Se reactiva el servicio el 15/04/2016 (Fuente: S.F.)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PLANEAMIENTO</author>
  </authors>
  <commentList>
    <comment ref="G4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Fue inaugurado el 18/06 en el trayecto Alta Córdoba - Rodriguez del Busto</t>
        </r>
      </text>
    </comment>
    <comment ref="I60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El servicio comienza a funcionar el 1/10/2010. Fuente: Wikipedia.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El servicio comienza a funcionar en marzo de 2011. Fuente: Wikipedia</t>
        </r>
      </text>
    </comment>
    <comment ref="G8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Según la CNRT "Suspendido por razones de seguridad en la circulación desde el 29-06-12"</t>
        </r>
      </text>
    </comment>
    <comment ref="C81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Según la CNRT: "Inicio servicio Salta-Güemes: 27-06-12"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PLANEAMIENTO</author>
  </authors>
  <commentList>
    <comment ref="F22" authorId="0" shapeId="0" xr:uid="{00000000-0006-0000-0600-000001000000}">
      <text>
        <r>
          <rPr>
            <sz val="11"/>
            <color indexed="81"/>
            <rFont val="Tahoma"/>
            <family val="2"/>
          </rPr>
          <t>Se reactiva el servicio luego de 6 oños mediante un convenio entre Ferrocentral y el Gobierno Nacional. Fuen</t>
        </r>
        <r>
          <rPr>
            <sz val="9"/>
            <color indexed="81"/>
            <rFont val="Tahoma"/>
            <family val="2"/>
          </rPr>
          <t xml:space="preserve">te: Wikipedia
</t>
        </r>
      </text>
    </comment>
    <comment ref="G44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Fue inaugurado el 18/06 en el trayecto Alta Córdoba - Rodriguez del Busto</t>
        </r>
      </text>
    </comment>
    <comment ref="D5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El 5/5/2010 el Estado Nacional -por medio de la SOFSE (Operadora Ferroviaria Sociedad del Estado)- asumió la operación de los trenes de la empresa SEFECHA (Servicios Ferroviarios del Chaco) previa firma de un convenio entre ambas partes. Fuente: Satélite Ferroviario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0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El servicio comienza a funcionar el 1/10/2010. Fuente: Wikipedia.</t>
        </r>
      </text>
    </comment>
    <comment ref="I67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El servicio comienza a funcionar en marzo de 2011. Fuente: Wikipedia</t>
        </r>
      </text>
    </comment>
    <comment ref="G80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Según la CNRT "Suspendido por razones de seguridad en la circulación desde el 29-06-12". Según Satélite Ferroviario, "El acceso a Alta Córdoba está suspendido por conflictos suscitados en las villas de emergencia que atraviesa la traza"</t>
        </r>
      </text>
    </comment>
    <comment ref="H95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El 23/09/2013 el Estado Nacional pasó a operar este servicio a través de SOFSE, desplazando a la provincial UEFER. Fuente: Satélite Ferroviario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5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El 23/09/2013 el Estado Nacional pasó a operar este servicio a través de SOFSE, desplazando a la provincial UEFER. Fuente: Satélite Ferroviario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El 1/10/2014 el servicio pasa a ser operador por el Estado Nacional a través de Trenes Argentinos Operadora Ferroviaria. Fuente: Satélite Ferroviario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<sst xmlns="http://schemas.openxmlformats.org/spreadsheetml/2006/main" count="3852" uniqueCount="86">
  <si>
    <t>Observatorio Nacional de Datos de Transporte</t>
  </si>
  <si>
    <t>Centro Tecnológico de Transporte, Tránsito y Seguridad Vial</t>
  </si>
  <si>
    <t>Universidad Tecnológica Nacional</t>
  </si>
  <si>
    <t>Sección</t>
  </si>
  <si>
    <t>Transporte urbano de pasajeros</t>
  </si>
  <si>
    <t>Cuadro</t>
  </si>
  <si>
    <t>Descripción</t>
  </si>
  <si>
    <t>Fuente</t>
  </si>
  <si>
    <t xml:space="preserve">Último dato disponible </t>
  </si>
  <si>
    <t xml:space="preserve">Fecha de actualización </t>
  </si>
  <si>
    <t>Año</t>
  </si>
  <si>
    <t>Mes</t>
  </si>
  <si>
    <t>Gran Salta</t>
  </si>
  <si>
    <t>Gran Resistencia</t>
  </si>
  <si>
    <t>Gran Córdoba</t>
  </si>
  <si>
    <t>Gran Paraná</t>
  </si>
  <si>
    <t>TOTAL</t>
  </si>
  <si>
    <t>FFCC General Belgrano - Trocha Angosta (1,000 mts)</t>
  </si>
  <si>
    <t>FFCC General Urquiza - Trocha Media (1,435 mts)</t>
  </si>
  <si>
    <t>Salta - Guemes</t>
  </si>
  <si>
    <t>Puerto Tirol - Resistencia - Puerto Vilelas</t>
  </si>
  <si>
    <t>Tren de las Sierras (Alta Córdoba - Cosquin)</t>
  </si>
  <si>
    <t>Ferrorubano (Alta Córdoba - Rodriguez del Busto)</t>
  </si>
  <si>
    <t>Subtotal Gran Córdoba</t>
  </si>
  <si>
    <t>Paraná - Villa Fontana</t>
  </si>
  <si>
    <t>Paraná - Colonia Avellaneda</t>
  </si>
  <si>
    <t>Subtotal Gran Paraná</t>
  </si>
  <si>
    <t>Enero</t>
  </si>
  <si>
    <t>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</si>
  <si>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</si>
  <si>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</si>
  <si>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</si>
  <si>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</si>
  <si>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</si>
  <si>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</si>
  <si>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</si>
  <si>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</si>
  <si>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</si>
  <si>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</si>
  <si>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</si>
  <si>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CNRT. Información adicional: Wikipedia + SatéliteFerroviario.com.ar</t>
  </si>
  <si>
    <t>2007 - 2008</t>
  </si>
  <si>
    <t>2008 - 2009</t>
  </si>
  <si>
    <t>2009 - 2010</t>
  </si>
  <si>
    <t>2010 - 2011</t>
  </si>
  <si>
    <t>2011 - 2012</t>
  </si>
  <si>
    <t>2012 - 2013</t>
  </si>
  <si>
    <t>2013 - 2014</t>
  </si>
  <si>
    <t>Volver al índice</t>
  </si>
  <si>
    <t>SEFECHA</t>
  </si>
  <si>
    <t>FERROCENTRAL</t>
  </si>
  <si>
    <t>SOFSE</t>
  </si>
  <si>
    <t>UEFER</t>
  </si>
  <si>
    <t>4.2.4.1</t>
  </si>
  <si>
    <t>Pasajeros pagos en servicios de ferrocarriles urbanos del interior del pais por año.</t>
  </si>
  <si>
    <t>4.2.4.2</t>
  </si>
  <si>
    <t>Variacion anual de pasajeros pagos en servicios de ferrocarriles urbanos del interior del país. En porcentaje.</t>
  </si>
  <si>
    <t>4.2.4.3</t>
  </si>
  <si>
    <t>Pasajeros pagos en servicios de ferrocarriles urbanos del interior del país por mes. En cantidad de pasajeros.</t>
  </si>
  <si>
    <t>4.2.4.4</t>
  </si>
  <si>
    <t>Variacion mensual de pasajeros pagos en servicios de ferrocarriles urbanos del interior del país. En porcentaje.</t>
  </si>
  <si>
    <t>4.2.4.5</t>
  </si>
  <si>
    <t>Variación de pasajeros pagos en servicios de ferrocarriles urbanos del interior del país respecto de cada mes del año anterior . En porcentaje.</t>
  </si>
  <si>
    <t>4.2.4.6</t>
  </si>
  <si>
    <t>Empresas operadoras de los servicios de ferrocarriles urbanos del interior del país</t>
  </si>
  <si>
    <t>FFCC  General General Urquiza / Ferrocarril Carlos Antonio López  - Trocha Media (1,435 mts)</t>
  </si>
  <si>
    <t xml:space="preserve">Posadas - Encarnación </t>
  </si>
  <si>
    <t>Binacional Posadas - Encarnación (Paraguay)</t>
  </si>
  <si>
    <t>2014 - 2015</t>
  </si>
  <si>
    <t>Trenes Argentinos (SOFSE)</t>
  </si>
  <si>
    <r>
      <t>Casimiro Zbikoski S.A. </t>
    </r>
    <r>
      <rPr>
        <sz val="7.5"/>
        <rFont val="Arial"/>
        <family val="2"/>
      </rPr>
      <t xml:space="preserve">- </t>
    </r>
    <r>
      <rPr>
        <sz val="10"/>
        <rFont val="Arial"/>
        <family val="2"/>
      </rPr>
      <t>Trenes Argentinos (SOFSE)</t>
    </r>
  </si>
  <si>
    <t>Neuquén - Cipolleti</t>
  </si>
  <si>
    <t>FFCC General Roca - Troncha Ancha (1,676 mts)</t>
  </si>
  <si>
    <t>Gran Neuquén</t>
  </si>
  <si>
    <t>2015 - 2016</t>
  </si>
  <si>
    <t>2016 - 2017</t>
  </si>
  <si>
    <t>Casimiro Zbikoski S.A. - Trenes Argentinos (SOFSE)</t>
  </si>
  <si>
    <t>*Datos provisorios</t>
  </si>
  <si>
    <t>2017-2018</t>
  </si>
  <si>
    <t>2017 - 2018</t>
  </si>
  <si>
    <t>2018 -2019</t>
  </si>
  <si>
    <t>2019*</t>
  </si>
  <si>
    <t>agosto 2019</t>
  </si>
  <si>
    <t>septiembre 2019</t>
  </si>
  <si>
    <t>Se dispone de datos en este formato hasta la última fecha de actualización. Puede obtenerse más información en el sitio web de la CNRT, pudiéndose acceder mediante el siguiente link:</t>
  </si>
  <si>
    <t>https://www.argentina.gob.ar/transporte/cnrt/estadisticas-ferroviarias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</si>
</sst>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_€_-;\-* #,##0.00\ _€_-;_-* &quot;-&quot;??\ _€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i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  <xf numFmtId="0" fontId="20" fillId="0" borderId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3" fillId="9" borderId="0" applyNumberFormat="0" applyBorder="0" applyAlignment="0" applyProtection="0"/>
    <xf numFmtId="0" fontId="24" fillId="21" borderId="68" applyNumberFormat="0" applyAlignment="0" applyProtection="0"/>
    <xf numFmtId="0" fontId="25" fillId="22" borderId="69" applyNumberFormat="0" applyAlignment="0" applyProtection="0"/>
    <xf numFmtId="0" fontId="26" fillId="0" borderId="70" applyNumberFormat="0" applyFill="0" applyAlignment="0" applyProtection="0"/>
    <xf numFmtId="0" fontId="27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6" borderId="0" applyNumberFormat="0" applyBorder="0" applyAlignment="0" applyProtection="0"/>
    <xf numFmtId="0" fontId="28" fillId="12" borderId="68" applyNumberFormat="0" applyAlignment="0" applyProtection="0"/>
    <xf numFmtId="0" fontId="29" fillId="8" borderId="0" applyNumberFormat="0" applyBorder="0" applyAlignment="0" applyProtection="0"/>
    <xf numFmtId="165" fontId="18" fillId="0" borderId="0" applyFont="0" applyFill="0" applyBorder="0" applyAlignment="0" applyProtection="0"/>
    <xf numFmtId="0" fontId="30" fillId="27" borderId="0" applyNumberFormat="0" applyBorder="0" applyAlignment="0" applyProtection="0"/>
    <xf numFmtId="0" fontId="18" fillId="28" borderId="71" applyNumberFormat="0" applyFont="0" applyAlignment="0" applyProtection="0"/>
    <xf numFmtId="0" fontId="31" fillId="21" borderId="72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73" applyNumberFormat="0" applyFill="0" applyAlignment="0" applyProtection="0"/>
    <xf numFmtId="0" fontId="27" fillId="0" borderId="74" applyNumberFormat="0" applyFill="0" applyAlignment="0" applyProtection="0"/>
    <xf numFmtId="0" fontId="3" fillId="0" borderId="75" applyNumberFormat="0" applyFill="0" applyAlignment="0" applyProtection="0"/>
  </cellStyleXfs>
  <cellXfs count="369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3" borderId="0" xfId="0" applyFill="1"/>
    <xf numFmtId="3" fontId="4" fillId="3" borderId="0" xfId="0" applyNumberFormat="1" applyFont="1" applyFill="1" applyAlignment="1">
      <alignment vertical="center"/>
    </xf>
    <xf numFmtId="0" fontId="4" fillId="3" borderId="0" xfId="0" applyFont="1" applyFill="1"/>
    <xf numFmtId="3" fontId="4" fillId="3" borderId="0" xfId="0" applyNumberFormat="1" applyFont="1" applyFill="1"/>
    <xf numFmtId="0" fontId="5" fillId="3" borderId="0" xfId="0" applyFont="1" applyFill="1"/>
    <xf numFmtId="3" fontId="6" fillId="3" borderId="0" xfId="0" applyNumberFormat="1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49" fontId="0" fillId="3" borderId="0" xfId="0" applyNumberFormat="1" applyFill="1"/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left"/>
    </xf>
    <xf numFmtId="3" fontId="11" fillId="3" borderId="4" xfId="0" applyNumberFormat="1" applyFont="1" applyFill="1" applyBorder="1" applyAlignment="1">
      <alignment horizontal="right" vertical="center"/>
    </xf>
    <xf numFmtId="3" fontId="11" fillId="3" borderId="26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/>
    </xf>
    <xf numFmtId="3" fontId="5" fillId="4" borderId="4" xfId="0" applyNumberFormat="1" applyFont="1" applyFill="1" applyBorder="1" applyAlignment="1">
      <alignment horizontal="right"/>
    </xf>
    <xf numFmtId="3" fontId="5" fillId="3" borderId="27" xfId="0" applyNumberFormat="1" applyFont="1" applyFill="1" applyBorder="1" applyAlignment="1">
      <alignment horizontal="right"/>
    </xf>
    <xf numFmtId="3" fontId="5" fillId="3" borderId="12" xfId="0" applyNumberFormat="1" applyFont="1" applyFill="1" applyBorder="1" applyAlignment="1">
      <alignment horizontal="left"/>
    </xf>
    <xf numFmtId="3" fontId="11" fillId="3" borderId="12" xfId="0" applyNumberFormat="1" applyFont="1" applyFill="1" applyBorder="1" applyAlignment="1">
      <alignment horizontal="right" vertical="center"/>
    </xf>
    <xf numFmtId="3" fontId="11" fillId="3" borderId="13" xfId="0" applyNumberFormat="1" applyFont="1" applyFill="1" applyBorder="1" applyAlignment="1">
      <alignment horizontal="right" vertical="center"/>
    </xf>
    <xf numFmtId="3" fontId="5" fillId="3" borderId="29" xfId="0" applyNumberFormat="1" applyFont="1" applyFill="1" applyBorder="1" applyAlignment="1">
      <alignment horizontal="right"/>
    </xf>
    <xf numFmtId="3" fontId="5" fillId="4" borderId="30" xfId="0" applyNumberFormat="1" applyFont="1" applyFill="1" applyBorder="1" applyAlignment="1">
      <alignment horizontal="right"/>
    </xf>
    <xf numFmtId="3" fontId="5" fillId="3" borderId="31" xfId="0" applyNumberFormat="1" applyFont="1" applyFill="1" applyBorder="1" applyAlignment="1">
      <alignment horizontal="right"/>
    </xf>
    <xf numFmtId="3" fontId="5" fillId="3" borderId="30" xfId="0" applyNumberFormat="1" applyFont="1" applyFill="1" applyBorder="1" applyAlignment="1">
      <alignment horizontal="left"/>
    </xf>
    <xf numFmtId="3" fontId="5" fillId="3" borderId="33" xfId="0" applyNumberFormat="1" applyFont="1" applyFill="1" applyBorder="1" applyAlignment="1">
      <alignment horizontal="left"/>
    </xf>
    <xf numFmtId="3" fontId="11" fillId="3" borderId="33" xfId="0" applyNumberFormat="1" applyFont="1" applyFill="1" applyBorder="1" applyAlignment="1">
      <alignment horizontal="right" vertical="center"/>
    </xf>
    <xf numFmtId="3" fontId="11" fillId="3" borderId="34" xfId="0" applyNumberFormat="1" applyFont="1" applyFill="1" applyBorder="1" applyAlignment="1">
      <alignment horizontal="right" vertical="center"/>
    </xf>
    <xf numFmtId="3" fontId="5" fillId="3" borderId="35" xfId="0" applyNumberFormat="1" applyFont="1" applyFill="1" applyBorder="1" applyAlignment="1">
      <alignment horizontal="right"/>
    </xf>
    <xf numFmtId="3" fontId="5" fillId="4" borderId="36" xfId="0" applyNumberFormat="1" applyFont="1" applyFill="1" applyBorder="1" applyAlignment="1">
      <alignment horizontal="right"/>
    </xf>
    <xf numFmtId="3" fontId="5" fillId="3" borderId="32" xfId="0" applyNumberFormat="1" applyFont="1" applyFill="1" applyBorder="1" applyAlignment="1">
      <alignment horizontal="right"/>
    </xf>
    <xf numFmtId="3" fontId="11" fillId="3" borderId="30" xfId="0" applyNumberFormat="1" applyFont="1" applyFill="1" applyBorder="1" applyAlignment="1">
      <alignment horizontal="right"/>
    </xf>
    <xf numFmtId="3" fontId="11" fillId="3" borderId="37" xfId="0" applyNumberFormat="1" applyFont="1" applyFill="1" applyBorder="1" applyAlignment="1">
      <alignment horizontal="right"/>
    </xf>
    <xf numFmtId="3" fontId="11" fillId="3" borderId="12" xfId="0" applyNumberFormat="1" applyFont="1" applyFill="1" applyBorder="1" applyAlignment="1">
      <alignment horizontal="right"/>
    </xf>
    <xf numFmtId="3" fontId="11" fillId="3" borderId="13" xfId="0" applyNumberFormat="1" applyFont="1" applyFill="1" applyBorder="1" applyAlignment="1">
      <alignment horizontal="right"/>
    </xf>
    <xf numFmtId="3" fontId="11" fillId="3" borderId="33" xfId="0" applyNumberFormat="1" applyFont="1" applyFill="1" applyBorder="1" applyAlignment="1">
      <alignment horizontal="right"/>
    </xf>
    <xf numFmtId="3" fontId="11" fillId="3" borderId="34" xfId="0" applyNumberFormat="1" applyFont="1" applyFill="1" applyBorder="1" applyAlignment="1">
      <alignment horizontal="right"/>
    </xf>
    <xf numFmtId="3" fontId="11" fillId="3" borderId="16" xfId="0" applyNumberFormat="1" applyFont="1" applyFill="1" applyBorder="1" applyAlignment="1">
      <alignment horizontal="right"/>
    </xf>
    <xf numFmtId="3" fontId="11" fillId="3" borderId="38" xfId="0" applyNumberFormat="1" applyFont="1" applyFill="1" applyBorder="1" applyAlignment="1">
      <alignment horizontal="right"/>
    </xf>
    <xf numFmtId="3" fontId="5" fillId="3" borderId="39" xfId="0" applyNumberFormat="1" applyFont="1" applyFill="1" applyBorder="1" applyAlignment="1">
      <alignment horizontal="left"/>
    </xf>
    <xf numFmtId="3" fontId="11" fillId="3" borderId="29" xfId="0" applyNumberFormat="1" applyFont="1" applyFill="1" applyBorder="1" applyAlignment="1">
      <alignment horizontal="right"/>
    </xf>
    <xf numFmtId="3" fontId="5" fillId="3" borderId="17" xfId="0" applyNumberFormat="1" applyFont="1" applyFill="1" applyBorder="1" applyAlignment="1">
      <alignment horizontal="left"/>
    </xf>
    <xf numFmtId="3" fontId="5" fillId="3" borderId="40" xfId="0" applyNumberFormat="1" applyFont="1" applyFill="1" applyBorder="1" applyAlignment="1">
      <alignment horizontal="left"/>
    </xf>
    <xf numFmtId="3" fontId="11" fillId="3" borderId="30" xfId="0" applyNumberFormat="1" applyFont="1" applyFill="1" applyBorder="1" applyAlignment="1">
      <alignment horizontal="right" vertical="center"/>
    </xf>
    <xf numFmtId="3" fontId="11" fillId="3" borderId="37" xfId="0" applyNumberFormat="1" applyFont="1" applyFill="1" applyBorder="1" applyAlignment="1">
      <alignment horizontal="right" vertical="center"/>
    </xf>
    <xf numFmtId="3" fontId="11" fillId="3" borderId="29" xfId="0" applyNumberFormat="1" applyFont="1" applyFill="1" applyBorder="1" applyAlignment="1">
      <alignment horizontal="right" vertical="center"/>
    </xf>
    <xf numFmtId="3" fontId="11" fillId="3" borderId="16" xfId="0" applyNumberFormat="1" applyFont="1" applyFill="1" applyBorder="1" applyAlignment="1">
      <alignment horizontal="right" vertical="center"/>
    </xf>
    <xf numFmtId="3" fontId="11" fillId="3" borderId="38" xfId="0" applyNumberFormat="1" applyFon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0" fillId="3" borderId="13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0" fillId="3" borderId="33" xfId="0" applyNumberFormat="1" applyFill="1" applyBorder="1" applyAlignment="1">
      <alignment horizontal="right" vertical="center"/>
    </xf>
    <xf numFmtId="3" fontId="0" fillId="3" borderId="34" xfId="0" applyNumberFormat="1" applyFill="1" applyBorder="1" applyAlignment="1">
      <alignment horizontal="right" vertical="center"/>
    </xf>
    <xf numFmtId="3" fontId="0" fillId="3" borderId="38" xfId="0" applyNumberFormat="1" applyFill="1" applyBorder="1" applyAlignment="1">
      <alignment horizontal="right" vertical="center"/>
    </xf>
    <xf numFmtId="0" fontId="3" fillId="3" borderId="0" xfId="0" applyFont="1" applyFill="1"/>
    <xf numFmtId="49" fontId="5" fillId="2" borderId="0" xfId="0" applyNumberFormat="1" applyFont="1" applyFill="1" applyAlignment="1">
      <alignment horizontal="left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/>
    </xf>
    <xf numFmtId="3" fontId="0" fillId="3" borderId="44" xfId="0" applyNumberFormat="1" applyFill="1" applyBorder="1"/>
    <xf numFmtId="3" fontId="0" fillId="3" borderId="45" xfId="0" applyNumberFormat="1" applyFill="1" applyBorder="1"/>
    <xf numFmtId="3" fontId="0" fillId="3" borderId="35" xfId="0" applyNumberFormat="1" applyFill="1" applyBorder="1"/>
    <xf numFmtId="3" fontId="0" fillId="3" borderId="36" xfId="0" applyNumberFormat="1" applyFill="1" applyBorder="1"/>
    <xf numFmtId="3" fontId="0" fillId="4" borderId="46" xfId="0" applyNumberFormat="1" applyFill="1" applyBorder="1"/>
    <xf numFmtId="0" fontId="0" fillId="3" borderId="0" xfId="0" applyFill="1" applyAlignment="1">
      <alignment wrapText="1"/>
    </xf>
    <xf numFmtId="0" fontId="2" fillId="3" borderId="41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 vertical="center" wrapText="1"/>
    </xf>
    <xf numFmtId="0" fontId="0" fillId="3" borderId="0" xfId="0" quotePrefix="1" applyFill="1" applyAlignment="1">
      <alignment vertical="center"/>
    </xf>
    <xf numFmtId="0" fontId="16" fillId="3" borderId="0" xfId="2" applyFill="1"/>
    <xf numFmtId="3" fontId="11" fillId="3" borderId="47" xfId="0" applyNumberFormat="1" applyFont="1" applyFill="1" applyBorder="1" applyAlignment="1">
      <alignment horizontal="right" vertical="center"/>
    </xf>
    <xf numFmtId="164" fontId="5" fillId="4" borderId="39" xfId="1" applyNumberFormat="1" applyFont="1" applyFill="1" applyBorder="1" applyAlignment="1">
      <alignment horizontal="right"/>
    </xf>
    <xf numFmtId="3" fontId="5" fillId="3" borderId="50" xfId="0" applyNumberFormat="1" applyFont="1" applyFill="1" applyBorder="1" applyAlignment="1">
      <alignment horizontal="right"/>
    </xf>
    <xf numFmtId="3" fontId="11" fillId="3" borderId="11" xfId="0" applyNumberFormat="1" applyFont="1" applyFill="1" applyBorder="1" applyAlignment="1">
      <alignment horizontal="right" vertical="center"/>
    </xf>
    <xf numFmtId="164" fontId="11" fillId="3" borderId="12" xfId="1" applyNumberFormat="1" applyFont="1" applyFill="1" applyBorder="1" applyAlignment="1">
      <alignment horizontal="right" vertical="center"/>
    </xf>
    <xf numFmtId="3" fontId="11" fillId="3" borderId="15" xfId="0" applyNumberFormat="1" applyFont="1" applyFill="1" applyBorder="1" applyAlignment="1">
      <alignment horizontal="right" vertical="center"/>
    </xf>
    <xf numFmtId="164" fontId="5" fillId="4" borderId="17" xfId="1" applyNumberFormat="1" applyFont="1" applyFill="1" applyBorder="1" applyAlignment="1">
      <alignment horizontal="right"/>
    </xf>
    <xf numFmtId="3" fontId="5" fillId="3" borderId="15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164" fontId="11" fillId="3" borderId="15" xfId="1" applyNumberFormat="1" applyFont="1" applyFill="1" applyBorder="1" applyAlignment="1">
      <alignment horizontal="right" vertical="center"/>
    </xf>
    <xf numFmtId="3" fontId="11" fillId="3" borderId="42" xfId="0" applyNumberFormat="1" applyFont="1" applyFill="1" applyBorder="1" applyAlignment="1">
      <alignment horizontal="right" vertical="center"/>
    </xf>
    <xf numFmtId="164" fontId="11" fillId="3" borderId="33" xfId="1" applyNumberFormat="1" applyFont="1" applyFill="1" applyBorder="1" applyAlignment="1">
      <alignment horizontal="right" vertical="center"/>
    </xf>
    <xf numFmtId="164" fontId="11" fillId="3" borderId="43" xfId="1" applyNumberFormat="1" applyFont="1" applyFill="1" applyBorder="1" applyAlignment="1">
      <alignment horizontal="right" vertical="center"/>
    </xf>
    <xf numFmtId="164" fontId="5" fillId="4" borderId="40" xfId="1" applyNumberFormat="1" applyFont="1" applyFill="1" applyBorder="1" applyAlignment="1">
      <alignment horizontal="right"/>
    </xf>
    <xf numFmtId="3" fontId="5" fillId="3" borderId="43" xfId="0" applyNumberFormat="1" applyFont="1" applyFill="1" applyBorder="1" applyAlignment="1">
      <alignment horizontal="right"/>
    </xf>
    <xf numFmtId="3" fontId="5" fillId="3" borderId="38" xfId="0" applyNumberFormat="1" applyFont="1" applyFill="1" applyBorder="1" applyAlignment="1">
      <alignment horizontal="right"/>
    </xf>
    <xf numFmtId="164" fontId="11" fillId="3" borderId="30" xfId="1" applyNumberFormat="1" applyFont="1" applyFill="1" applyBorder="1" applyAlignment="1">
      <alignment horizontal="right" vertical="center"/>
    </xf>
    <xf numFmtId="164" fontId="11" fillId="3" borderId="50" xfId="1" applyNumberFormat="1" applyFont="1" applyFill="1" applyBorder="1" applyAlignment="1">
      <alignment horizontal="right" vertical="center"/>
    </xf>
    <xf numFmtId="164" fontId="11" fillId="3" borderId="16" xfId="1" applyNumberFormat="1" applyFont="1" applyFill="1" applyBorder="1" applyAlignment="1">
      <alignment horizontal="right" vertical="center"/>
    </xf>
    <xf numFmtId="164" fontId="11" fillId="3" borderId="38" xfId="1" applyNumberFormat="1" applyFont="1" applyFill="1" applyBorder="1" applyAlignment="1">
      <alignment horizontal="right" vertical="center"/>
    </xf>
    <xf numFmtId="164" fontId="11" fillId="3" borderId="29" xfId="1" applyNumberFormat="1" applyFont="1" applyFill="1" applyBorder="1" applyAlignment="1">
      <alignment horizontal="right" vertical="center"/>
    </xf>
    <xf numFmtId="164" fontId="11" fillId="3" borderId="11" xfId="1" applyNumberFormat="1" applyFont="1" applyFill="1" applyBorder="1" applyAlignment="1">
      <alignment horizontal="right" vertical="center"/>
    </xf>
    <xf numFmtId="164" fontId="11" fillId="3" borderId="42" xfId="1" applyNumberFormat="1" applyFont="1" applyFill="1" applyBorder="1" applyAlignment="1">
      <alignment horizontal="right" vertical="center"/>
    </xf>
    <xf numFmtId="164" fontId="11" fillId="3" borderId="47" xfId="1" applyNumberFormat="1" applyFont="1" applyFill="1" applyBorder="1" applyAlignment="1">
      <alignment horizontal="right" vertical="center"/>
    </xf>
    <xf numFmtId="3" fontId="5" fillId="3" borderId="51" xfId="0" applyNumberFormat="1" applyFont="1" applyFill="1" applyBorder="1" applyAlignment="1">
      <alignment horizontal="left"/>
    </xf>
    <xf numFmtId="3" fontId="5" fillId="3" borderId="52" xfId="0" applyNumberFormat="1" applyFont="1" applyFill="1" applyBorder="1" applyAlignment="1">
      <alignment horizontal="left"/>
    </xf>
    <xf numFmtId="3" fontId="5" fillId="3" borderId="53" xfId="0" applyNumberFormat="1" applyFont="1" applyFill="1" applyBorder="1" applyAlignment="1">
      <alignment horizontal="left"/>
    </xf>
    <xf numFmtId="3" fontId="5" fillId="3" borderId="54" xfId="0" applyNumberFormat="1" applyFont="1" applyFill="1" applyBorder="1" applyAlignment="1">
      <alignment horizontal="left"/>
    </xf>
    <xf numFmtId="3" fontId="11" fillId="3" borderId="6" xfId="0" applyNumberFormat="1" applyFont="1" applyFill="1" applyBorder="1" applyAlignment="1">
      <alignment horizontal="right" vertical="center"/>
    </xf>
    <xf numFmtId="3" fontId="11" fillId="3" borderId="3" xfId="0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 applyAlignment="1">
      <alignment horizontal="right" vertical="center"/>
    </xf>
    <xf numFmtId="164" fontId="11" fillId="3" borderId="4" xfId="1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/>
    </xf>
    <xf numFmtId="164" fontId="5" fillId="4" borderId="7" xfId="1" applyNumberFormat="1" applyFont="1" applyFill="1" applyBorder="1" applyAlignment="1">
      <alignment horizontal="right"/>
    </xf>
    <xf numFmtId="0" fontId="10" fillId="5" borderId="40" xfId="0" applyFont="1" applyFill="1" applyBorder="1" applyAlignment="1">
      <alignment horizontal="center" vertical="center" wrapText="1"/>
    </xf>
    <xf numFmtId="164" fontId="11" fillId="3" borderId="30" xfId="1" applyNumberFormat="1" applyFont="1" applyFill="1" applyBorder="1" applyAlignment="1">
      <alignment horizontal="right"/>
    </xf>
    <xf numFmtId="164" fontId="11" fillId="3" borderId="50" xfId="1" applyNumberFormat="1" applyFont="1" applyFill="1" applyBorder="1" applyAlignment="1">
      <alignment horizontal="right"/>
    </xf>
    <xf numFmtId="164" fontId="11" fillId="3" borderId="29" xfId="1" applyNumberFormat="1" applyFont="1" applyFill="1" applyBorder="1" applyAlignment="1">
      <alignment horizontal="right"/>
    </xf>
    <xf numFmtId="164" fontId="11" fillId="5" borderId="39" xfId="1" applyNumberFormat="1" applyFont="1" applyFill="1" applyBorder="1" applyAlignment="1">
      <alignment horizontal="right"/>
    </xf>
    <xf numFmtId="164" fontId="11" fillId="3" borderId="12" xfId="1" applyNumberFormat="1" applyFont="1" applyFill="1" applyBorder="1" applyAlignment="1">
      <alignment horizontal="right"/>
    </xf>
    <xf numFmtId="164" fontId="11" fillId="3" borderId="15" xfId="1" applyNumberFormat="1" applyFont="1" applyFill="1" applyBorder="1" applyAlignment="1">
      <alignment horizontal="right"/>
    </xf>
    <xf numFmtId="164" fontId="11" fillId="3" borderId="16" xfId="1" applyNumberFormat="1" applyFont="1" applyFill="1" applyBorder="1" applyAlignment="1">
      <alignment horizontal="right"/>
    </xf>
    <xf numFmtId="164" fontId="11" fillId="5" borderId="17" xfId="1" applyNumberFormat="1" applyFont="1" applyFill="1" applyBorder="1" applyAlignment="1">
      <alignment horizontal="right"/>
    </xf>
    <xf numFmtId="164" fontId="11" fillId="3" borderId="33" xfId="1" applyNumberFormat="1" applyFont="1" applyFill="1" applyBorder="1" applyAlignment="1">
      <alignment horizontal="right"/>
    </xf>
    <xf numFmtId="164" fontId="11" fillId="3" borderId="43" xfId="1" applyNumberFormat="1" applyFont="1" applyFill="1" applyBorder="1" applyAlignment="1">
      <alignment horizontal="right"/>
    </xf>
    <xf numFmtId="164" fontId="11" fillId="3" borderId="38" xfId="1" applyNumberFormat="1" applyFont="1" applyFill="1" applyBorder="1" applyAlignment="1">
      <alignment horizontal="right"/>
    </xf>
    <xf numFmtId="164" fontId="11" fillId="5" borderId="40" xfId="1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right"/>
    </xf>
    <xf numFmtId="164" fontId="11" fillId="3" borderId="5" xfId="1" applyNumberFormat="1" applyFont="1" applyFill="1" applyBorder="1" applyAlignment="1">
      <alignment horizontal="right"/>
    </xf>
    <xf numFmtId="164" fontId="11" fillId="3" borderId="6" xfId="1" applyNumberFormat="1" applyFont="1" applyFill="1" applyBorder="1" applyAlignment="1">
      <alignment horizontal="right"/>
    </xf>
    <xf numFmtId="164" fontId="11" fillId="5" borderId="7" xfId="1" applyNumberFormat="1" applyFont="1" applyFill="1" applyBorder="1" applyAlignment="1">
      <alignment horizontal="right"/>
    </xf>
    <xf numFmtId="164" fontId="11" fillId="3" borderId="36" xfId="1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right"/>
    </xf>
    <xf numFmtId="3" fontId="5" fillId="3" borderId="17" xfId="0" applyNumberFormat="1" applyFont="1" applyFill="1" applyBorder="1" applyAlignment="1">
      <alignment horizontal="right"/>
    </xf>
    <xf numFmtId="3" fontId="5" fillId="3" borderId="40" xfId="0" applyNumberFormat="1" applyFont="1" applyFill="1" applyBorder="1" applyAlignment="1">
      <alignment horizontal="right"/>
    </xf>
    <xf numFmtId="3" fontId="5" fillId="3" borderId="39" xfId="0" applyNumberFormat="1" applyFont="1" applyFill="1" applyBorder="1" applyAlignment="1">
      <alignment horizontal="right"/>
    </xf>
    <xf numFmtId="3" fontId="11" fillId="3" borderId="17" xfId="0" applyNumberFormat="1" applyFont="1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0" fillId="3" borderId="40" xfId="0" applyFill="1" applyBorder="1" applyAlignment="1">
      <alignment horizontal="right"/>
    </xf>
    <xf numFmtId="0" fontId="0" fillId="3" borderId="39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0" fillId="3" borderId="58" xfId="0" applyFill="1" applyBorder="1" applyAlignment="1">
      <alignment horizontal="right"/>
    </xf>
    <xf numFmtId="0" fontId="16" fillId="3" borderId="0" xfId="2" applyFill="1" applyBorder="1"/>
    <xf numFmtId="0" fontId="10" fillId="3" borderId="5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164" fontId="11" fillId="3" borderId="27" xfId="1" applyNumberFormat="1" applyFont="1" applyFill="1" applyBorder="1" applyAlignment="1">
      <alignment horizontal="right"/>
    </xf>
    <xf numFmtId="164" fontId="11" fillId="3" borderId="49" xfId="1" applyNumberFormat="1" applyFont="1" applyFill="1" applyBorder="1" applyAlignment="1">
      <alignment horizontal="right"/>
    </xf>
    <xf numFmtId="164" fontId="11" fillId="3" borderId="31" xfId="1" applyNumberFormat="1" applyFont="1" applyFill="1" applyBorder="1" applyAlignment="1">
      <alignment horizontal="right"/>
    </xf>
    <xf numFmtId="164" fontId="11" fillId="3" borderId="32" xfId="1" applyNumberFormat="1" applyFont="1" applyFill="1" applyBorder="1" applyAlignment="1">
      <alignment horizontal="right"/>
    </xf>
    <xf numFmtId="0" fontId="10" fillId="5" borderId="33" xfId="0" applyFont="1" applyFill="1" applyBorder="1" applyAlignment="1">
      <alignment horizontal="center" vertical="center" wrapText="1"/>
    </xf>
    <xf numFmtId="164" fontId="11" fillId="5" borderId="4" xfId="1" applyNumberFormat="1" applyFont="1" applyFill="1" applyBorder="1" applyAlignment="1">
      <alignment horizontal="right"/>
    </xf>
    <xf numFmtId="164" fontId="11" fillId="5" borderId="12" xfId="1" applyNumberFormat="1" applyFont="1" applyFill="1" applyBorder="1" applyAlignment="1">
      <alignment horizontal="right"/>
    </xf>
    <xf numFmtId="164" fontId="11" fillId="5" borderId="33" xfId="1" applyNumberFormat="1" applyFont="1" applyFill="1" applyBorder="1" applyAlignment="1">
      <alignment horizontal="right"/>
    </xf>
    <xf numFmtId="164" fontId="11" fillId="5" borderId="30" xfId="1" applyNumberFormat="1" applyFont="1" applyFill="1" applyBorder="1" applyAlignment="1">
      <alignment horizontal="right"/>
    </xf>
    <xf numFmtId="164" fontId="11" fillId="3" borderId="35" xfId="1" applyNumberFormat="1" applyFont="1" applyFill="1" applyBorder="1" applyAlignment="1">
      <alignment horizontal="right"/>
    </xf>
    <xf numFmtId="164" fontId="0" fillId="3" borderId="0" xfId="1" applyNumberFormat="1" applyFont="1" applyFill="1"/>
    <xf numFmtId="3" fontId="0" fillId="3" borderId="4" xfId="0" applyNumberFormat="1" applyFill="1" applyBorder="1" applyAlignment="1">
      <alignment horizontal="right" vertical="center"/>
    </xf>
    <xf numFmtId="3" fontId="0" fillId="3" borderId="26" xfId="0" applyNumberFormat="1" applyFill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/>
    </xf>
    <xf numFmtId="3" fontId="5" fillId="3" borderId="46" xfId="0" applyNumberFormat="1" applyFont="1" applyFill="1" applyBorder="1" applyAlignment="1">
      <alignment horizontal="right"/>
    </xf>
    <xf numFmtId="3" fontId="0" fillId="3" borderId="46" xfId="0" applyNumberFormat="1" applyFill="1" applyBorder="1"/>
    <xf numFmtId="164" fontId="11" fillId="3" borderId="3" xfId="1" applyNumberFormat="1" applyFont="1" applyFill="1" applyBorder="1" applyAlignment="1">
      <alignment horizontal="right" vertical="center"/>
    </xf>
    <xf numFmtId="164" fontId="11" fillId="3" borderId="5" xfId="1" applyNumberFormat="1" applyFont="1" applyFill="1" applyBorder="1" applyAlignment="1">
      <alignment horizontal="right" vertical="center"/>
    </xf>
    <xf numFmtId="164" fontId="11" fillId="3" borderId="6" xfId="1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5" fillId="3" borderId="42" xfId="0" applyNumberFormat="1" applyFont="1" applyFill="1" applyBorder="1" applyAlignment="1">
      <alignment horizontal="right"/>
    </xf>
    <xf numFmtId="3" fontId="5" fillId="3" borderId="47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3" fontId="5" fillId="3" borderId="12" xfId="0" applyNumberFormat="1" applyFont="1" applyFill="1" applyBorder="1" applyAlignment="1">
      <alignment horizontal="right"/>
    </xf>
    <xf numFmtId="3" fontId="5" fillId="3" borderId="33" xfId="0" applyNumberFormat="1" applyFont="1" applyFill="1" applyBorder="1" applyAlignment="1">
      <alignment horizontal="right"/>
    </xf>
    <xf numFmtId="3" fontId="5" fillId="3" borderId="30" xfId="0" applyNumberFormat="1" applyFont="1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30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164" fontId="0" fillId="3" borderId="44" xfId="1" applyNumberFormat="1" applyFont="1" applyFill="1" applyBorder="1" applyAlignment="1">
      <alignment horizontal="right"/>
    </xf>
    <xf numFmtId="164" fontId="0" fillId="3" borderId="41" xfId="1" applyNumberFormat="1" applyFont="1" applyFill="1" applyBorder="1" applyAlignment="1">
      <alignment horizontal="right"/>
    </xf>
    <xf numFmtId="164" fontId="0" fillId="3" borderId="35" xfId="1" applyNumberFormat="1" applyFont="1" applyFill="1" applyBorder="1" applyAlignment="1">
      <alignment horizontal="right"/>
    </xf>
    <xf numFmtId="164" fontId="0" fillId="4" borderId="46" xfId="1" applyNumberFormat="1" applyFont="1" applyFill="1" applyBorder="1" applyAlignment="1">
      <alignment horizontal="right"/>
    </xf>
    <xf numFmtId="164" fontId="0" fillId="3" borderId="61" xfId="1" applyNumberFormat="1" applyFont="1" applyFill="1" applyBorder="1" applyAlignment="1">
      <alignment horizontal="right"/>
    </xf>
    <xf numFmtId="3" fontId="5" fillId="3" borderId="24" xfId="0" applyNumberFormat="1" applyFont="1" applyFill="1" applyBorder="1" applyAlignment="1">
      <alignment horizontal="left"/>
    </xf>
    <xf numFmtId="3" fontId="2" fillId="6" borderId="36" xfId="0" applyNumberFormat="1" applyFont="1" applyFill="1" applyBorder="1" applyAlignment="1">
      <alignment horizontal="center"/>
    </xf>
    <xf numFmtId="3" fontId="7" fillId="6" borderId="4" xfId="0" applyNumberFormat="1" applyFont="1" applyFill="1" applyBorder="1" applyAlignment="1">
      <alignment horizontal="center"/>
    </xf>
    <xf numFmtId="3" fontId="7" fillId="6" borderId="12" xfId="0" applyNumberFormat="1" applyFont="1" applyFill="1" applyBorder="1" applyAlignment="1">
      <alignment horizontal="center"/>
    </xf>
    <xf numFmtId="3" fontId="7" fillId="6" borderId="33" xfId="0" applyNumberFormat="1" applyFont="1" applyFill="1" applyBorder="1" applyAlignment="1">
      <alignment horizontal="center"/>
    </xf>
    <xf numFmtId="3" fontId="7" fillId="6" borderId="30" xfId="0" applyNumberFormat="1" applyFont="1" applyFill="1" applyBorder="1" applyAlignment="1">
      <alignment horizontal="center"/>
    </xf>
    <xf numFmtId="164" fontId="2" fillId="6" borderId="44" xfId="1" applyNumberFormat="1" applyFont="1" applyFill="1" applyBorder="1" applyAlignment="1">
      <alignment horizontal="center"/>
    </xf>
    <xf numFmtId="164" fontId="17" fillId="6" borderId="4" xfId="1" applyNumberFormat="1" applyFont="1" applyFill="1" applyBorder="1" applyAlignment="1">
      <alignment horizontal="center" vertical="center"/>
    </xf>
    <xf numFmtId="164" fontId="17" fillId="6" borderId="12" xfId="1" applyNumberFormat="1" applyFont="1" applyFill="1" applyBorder="1" applyAlignment="1">
      <alignment horizontal="center" vertical="center"/>
    </xf>
    <xf numFmtId="164" fontId="17" fillId="6" borderId="33" xfId="1" applyNumberFormat="1" applyFont="1" applyFill="1" applyBorder="1" applyAlignment="1">
      <alignment horizontal="center" vertical="center"/>
    </xf>
    <xf numFmtId="164" fontId="17" fillId="6" borderId="30" xfId="1" applyNumberFormat="1" applyFont="1" applyFill="1" applyBorder="1" applyAlignment="1">
      <alignment horizontal="center" vertical="center"/>
    </xf>
    <xf numFmtId="164" fontId="17" fillId="6" borderId="4" xfId="1" applyNumberFormat="1" applyFont="1" applyFill="1" applyBorder="1" applyAlignment="1">
      <alignment horizontal="center"/>
    </xf>
    <xf numFmtId="164" fontId="17" fillId="6" borderId="30" xfId="1" applyNumberFormat="1" applyFont="1" applyFill="1" applyBorder="1" applyAlignment="1">
      <alignment horizontal="center"/>
    </xf>
    <xf numFmtId="164" fontId="17" fillId="6" borderId="36" xfId="1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5" fillId="3" borderId="63" xfId="0" applyNumberFormat="1" applyFont="1" applyFill="1" applyBorder="1" applyAlignment="1">
      <alignment horizontal="left"/>
    </xf>
    <xf numFmtId="164" fontId="11" fillId="3" borderId="19" xfId="1" applyNumberFormat="1" applyFont="1" applyFill="1" applyBorder="1" applyAlignment="1">
      <alignment horizontal="right" vertical="center"/>
    </xf>
    <xf numFmtId="164" fontId="11" fillId="3" borderId="20" xfId="1" applyNumberFormat="1" applyFont="1" applyFill="1" applyBorder="1" applyAlignment="1">
      <alignment horizontal="right" vertical="center"/>
    </xf>
    <xf numFmtId="3" fontId="11" fillId="3" borderId="19" xfId="0" applyNumberFormat="1" applyFont="1" applyFill="1" applyBorder="1" applyAlignment="1">
      <alignment horizontal="right" vertical="center"/>
    </xf>
    <xf numFmtId="164" fontId="11" fillId="3" borderId="23" xfId="1" applyNumberFormat="1" applyFont="1" applyFill="1" applyBorder="1" applyAlignment="1">
      <alignment horizontal="right" vertical="center"/>
    </xf>
    <xf numFmtId="164" fontId="11" fillId="3" borderId="22" xfId="1" applyNumberFormat="1" applyFont="1" applyFill="1" applyBorder="1" applyAlignment="1">
      <alignment horizontal="right" vertical="center"/>
    </xf>
    <xf numFmtId="164" fontId="5" fillId="4" borderId="24" xfId="1" applyNumberFormat="1" applyFont="1" applyFill="1" applyBorder="1" applyAlignment="1">
      <alignment horizontal="right"/>
    </xf>
    <xf numFmtId="3" fontId="5" fillId="3" borderId="19" xfId="0" applyNumberFormat="1" applyFont="1" applyFill="1" applyBorder="1" applyAlignment="1">
      <alignment horizontal="right"/>
    </xf>
    <xf numFmtId="164" fontId="17" fillId="6" borderId="20" xfId="1" applyNumberFormat="1" applyFont="1" applyFill="1" applyBorder="1" applyAlignment="1">
      <alignment horizontal="center" vertical="center"/>
    </xf>
    <xf numFmtId="164" fontId="11" fillId="3" borderId="27" xfId="1" applyNumberFormat="1" applyFont="1" applyFill="1" applyBorder="1" applyAlignment="1">
      <alignment horizontal="right" vertical="center"/>
    </xf>
    <xf numFmtId="164" fontId="11" fillId="3" borderId="49" xfId="1" applyNumberFormat="1" applyFont="1" applyFill="1" applyBorder="1" applyAlignment="1">
      <alignment horizontal="right" vertical="center"/>
    </xf>
    <xf numFmtId="164" fontId="11" fillId="3" borderId="48" xfId="1" applyNumberFormat="1" applyFont="1" applyFill="1" applyBorder="1" applyAlignment="1">
      <alignment horizontal="right" vertical="center"/>
    </xf>
    <xf numFmtId="164" fontId="11" fillId="3" borderId="55" xfId="1" applyNumberFormat="1" applyFont="1" applyFill="1" applyBorder="1" applyAlignment="1">
      <alignment horizontal="right"/>
    </xf>
    <xf numFmtId="164" fontId="11" fillId="3" borderId="59" xfId="1" applyNumberFormat="1" applyFont="1" applyFill="1" applyBorder="1" applyAlignment="1">
      <alignment horizontal="right"/>
    </xf>
    <xf numFmtId="164" fontId="11" fillId="3" borderId="62" xfId="1" applyNumberFormat="1" applyFont="1" applyFill="1" applyBorder="1" applyAlignment="1">
      <alignment horizontal="right"/>
    </xf>
    <xf numFmtId="164" fontId="11" fillId="3" borderId="0" xfId="1" applyNumberFormat="1" applyFont="1" applyFill="1" applyBorder="1" applyAlignment="1">
      <alignment horizontal="right"/>
    </xf>
    <xf numFmtId="164" fontId="11" fillId="3" borderId="20" xfId="1" applyNumberFormat="1" applyFont="1" applyFill="1" applyBorder="1" applyAlignment="1">
      <alignment horizontal="right"/>
    </xf>
    <xf numFmtId="164" fontId="11" fillId="3" borderId="18" xfId="1" applyNumberFormat="1" applyFont="1" applyFill="1" applyBorder="1" applyAlignment="1">
      <alignment horizontal="right"/>
    </xf>
    <xf numFmtId="164" fontId="11" fillId="3" borderId="28" xfId="1" applyNumberFormat="1" applyFont="1" applyFill="1" applyBorder="1" applyAlignment="1">
      <alignment horizontal="right"/>
    </xf>
    <xf numFmtId="164" fontId="11" fillId="3" borderId="22" xfId="1" applyNumberFormat="1" applyFont="1" applyFill="1" applyBorder="1" applyAlignment="1">
      <alignment horizontal="right"/>
    </xf>
    <xf numFmtId="164" fontId="11" fillId="5" borderId="20" xfId="1" applyNumberFormat="1" applyFont="1" applyFill="1" applyBorder="1" applyAlignment="1">
      <alignment horizontal="right"/>
    </xf>
    <xf numFmtId="164" fontId="11" fillId="3" borderId="23" xfId="1" applyNumberFormat="1" applyFont="1" applyFill="1" applyBorder="1" applyAlignment="1">
      <alignment horizontal="right"/>
    </xf>
    <xf numFmtId="164" fontId="11" fillId="5" borderId="24" xfId="1" applyNumberFormat="1" applyFont="1" applyFill="1" applyBorder="1" applyAlignment="1">
      <alignment horizontal="right"/>
    </xf>
    <xf numFmtId="164" fontId="17" fillId="6" borderId="18" xfId="1" applyNumberFormat="1" applyFont="1" applyFill="1" applyBorder="1" applyAlignment="1">
      <alignment horizontal="center"/>
    </xf>
    <xf numFmtId="164" fontId="17" fillId="6" borderId="12" xfId="1" applyNumberFormat="1" applyFont="1" applyFill="1" applyBorder="1" applyAlignment="1">
      <alignment horizontal="center"/>
    </xf>
    <xf numFmtId="164" fontId="17" fillId="6" borderId="33" xfId="1" applyNumberFormat="1" applyFont="1" applyFill="1" applyBorder="1" applyAlignment="1">
      <alignment horizontal="center"/>
    </xf>
    <xf numFmtId="0" fontId="0" fillId="3" borderId="50" xfId="0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3" borderId="43" xfId="0" applyFill="1" applyBorder="1" applyAlignment="1">
      <alignment horizontal="right"/>
    </xf>
    <xf numFmtId="0" fontId="8" fillId="3" borderId="3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3" fontId="11" fillId="3" borderId="47" xfId="0" applyNumberFormat="1" applyFont="1" applyFill="1" applyBorder="1" applyAlignment="1">
      <alignment horizontal="right"/>
    </xf>
    <xf numFmtId="3" fontId="11" fillId="3" borderId="11" xfId="0" applyNumberFormat="1" applyFont="1" applyFill="1" applyBorder="1" applyAlignment="1">
      <alignment horizontal="right"/>
    </xf>
    <xf numFmtId="3" fontId="11" fillId="3" borderId="42" xfId="0" applyNumberFormat="1" applyFont="1" applyFill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0" fontId="0" fillId="3" borderId="4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7" xfId="0" applyFill="1" applyBorder="1" applyAlignment="1">
      <alignment horizontal="right"/>
    </xf>
    <xf numFmtId="0" fontId="8" fillId="3" borderId="4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right"/>
    </xf>
    <xf numFmtId="3" fontId="11" fillId="3" borderId="4" xfId="0" applyNumberFormat="1" applyFont="1" applyFill="1" applyBorder="1" applyAlignment="1">
      <alignment horizontal="right"/>
    </xf>
    <xf numFmtId="3" fontId="11" fillId="3" borderId="20" xfId="0" applyNumberFormat="1" applyFont="1" applyFill="1" applyBorder="1" applyAlignment="1">
      <alignment horizontal="right" vertical="center"/>
    </xf>
    <xf numFmtId="3" fontId="5" fillId="3" borderId="57" xfId="0" applyNumberFormat="1" applyFont="1" applyFill="1" applyBorder="1" applyAlignment="1">
      <alignment horizontal="right"/>
    </xf>
    <xf numFmtId="3" fontId="11" fillId="3" borderId="64" xfId="0" applyNumberFormat="1" applyFont="1" applyFill="1" applyBorder="1" applyAlignment="1">
      <alignment horizontal="right" vertical="center"/>
    </xf>
    <xf numFmtId="3" fontId="11" fillId="3" borderId="22" xfId="0" applyNumberFormat="1" applyFont="1" applyFill="1" applyBorder="1" applyAlignment="1">
      <alignment horizontal="right" vertical="center"/>
    </xf>
    <xf numFmtId="3" fontId="5" fillId="4" borderId="1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" fontId="5" fillId="3" borderId="65" xfId="0" applyNumberFormat="1" applyFont="1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3" fontId="7" fillId="6" borderId="42" xfId="0" applyNumberFormat="1" applyFont="1" applyFill="1" applyBorder="1" applyAlignment="1">
      <alignment horizontal="center"/>
    </xf>
    <xf numFmtId="164" fontId="11" fillId="3" borderId="21" xfId="1" applyNumberFormat="1" applyFont="1" applyFill="1" applyBorder="1" applyAlignment="1">
      <alignment horizontal="right" vertical="center"/>
    </xf>
    <xf numFmtId="3" fontId="5" fillId="3" borderId="20" xfId="0" applyNumberFormat="1" applyFont="1" applyFill="1" applyBorder="1" applyAlignment="1">
      <alignment horizontal="left"/>
    </xf>
    <xf numFmtId="164" fontId="11" fillId="3" borderId="3" xfId="1" applyNumberFormat="1" applyFont="1" applyFill="1" applyBorder="1" applyAlignment="1">
      <alignment horizontal="right"/>
    </xf>
    <xf numFmtId="164" fontId="11" fillId="3" borderId="11" xfId="1" applyNumberFormat="1" applyFont="1" applyFill="1" applyBorder="1" applyAlignment="1">
      <alignment horizontal="right"/>
    </xf>
    <xf numFmtId="164" fontId="11" fillId="3" borderId="42" xfId="1" applyNumberFormat="1" applyFont="1" applyFill="1" applyBorder="1" applyAlignment="1">
      <alignment horizontal="right"/>
    </xf>
    <xf numFmtId="3" fontId="5" fillId="3" borderId="20" xfId="0" applyNumberFormat="1" applyFont="1" applyFill="1" applyBorder="1" applyAlignment="1">
      <alignment horizontal="right"/>
    </xf>
    <xf numFmtId="164" fontId="17" fillId="6" borderId="20" xfId="1" applyNumberFormat="1" applyFont="1" applyFill="1" applyBorder="1" applyAlignment="1">
      <alignment horizontal="center"/>
    </xf>
    <xf numFmtId="3" fontId="11" fillId="3" borderId="20" xfId="0" applyNumberFormat="1" applyFont="1" applyFill="1" applyBorder="1" applyAlignment="1">
      <alignment horizontal="right"/>
    </xf>
    <xf numFmtId="164" fontId="11" fillId="3" borderId="19" xfId="1" applyNumberFormat="1" applyFont="1" applyFill="1" applyBorder="1" applyAlignment="1">
      <alignment horizontal="right"/>
    </xf>
    <xf numFmtId="164" fontId="11" fillId="3" borderId="48" xfId="1" applyNumberFormat="1" applyFont="1" applyFill="1" applyBorder="1" applyAlignment="1">
      <alignment horizontal="right"/>
    </xf>
    <xf numFmtId="0" fontId="16" fillId="3" borderId="0" xfId="2" applyFill="1" applyBorder="1" applyAlignment="1">
      <alignment vertical="center"/>
    </xf>
    <xf numFmtId="3" fontId="7" fillId="6" borderId="20" xfId="0" applyNumberFormat="1" applyFont="1" applyFill="1" applyBorder="1" applyAlignment="1">
      <alignment horizontal="center"/>
    </xf>
    <xf numFmtId="3" fontId="0" fillId="3" borderId="0" xfId="0" applyNumberFormat="1" applyFill="1"/>
    <xf numFmtId="49" fontId="0" fillId="3" borderId="0" xfId="0" quotePrefix="1" applyNumberFormat="1" applyFill="1"/>
    <xf numFmtId="3" fontId="5" fillId="3" borderId="44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7" fillId="6" borderId="18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left"/>
    </xf>
    <xf numFmtId="3" fontId="11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3" fontId="11" fillId="3" borderId="0" xfId="0" applyNumberFormat="1" applyFont="1" applyFill="1" applyAlignment="1">
      <alignment horizontal="right"/>
    </xf>
    <xf numFmtId="3" fontId="5" fillId="3" borderId="48" xfId="0" applyNumberFormat="1" applyFont="1" applyFill="1" applyBorder="1" applyAlignment="1">
      <alignment horizontal="right"/>
    </xf>
    <xf numFmtId="164" fontId="17" fillId="6" borderId="42" xfId="1" applyNumberFormat="1" applyFont="1" applyFill="1" applyBorder="1" applyAlignment="1">
      <alignment horizontal="center"/>
    </xf>
    <xf numFmtId="164" fontId="11" fillId="3" borderId="65" xfId="1" applyNumberFormat="1" applyFont="1" applyFill="1" applyBorder="1" applyAlignment="1">
      <alignment horizontal="right"/>
    </xf>
    <xf numFmtId="164" fontId="11" fillId="5" borderId="57" xfId="1" applyNumberFormat="1" applyFont="1" applyFill="1" applyBorder="1" applyAlignment="1">
      <alignment horizontal="right"/>
    </xf>
    <xf numFmtId="3" fontId="5" fillId="4" borderId="40" xfId="0" applyNumberFormat="1" applyFont="1" applyFill="1" applyBorder="1" applyAlignment="1">
      <alignment horizontal="right"/>
    </xf>
    <xf numFmtId="3" fontId="11" fillId="3" borderId="60" xfId="0" applyNumberFormat="1" applyFont="1" applyFill="1" applyBorder="1" applyAlignment="1">
      <alignment horizontal="right" vertical="center"/>
    </xf>
    <xf numFmtId="0" fontId="0" fillId="3" borderId="60" xfId="0" quotePrefix="1" applyFill="1" applyBorder="1" applyAlignment="1">
      <alignment vertical="center"/>
    </xf>
    <xf numFmtId="3" fontId="11" fillId="3" borderId="35" xfId="0" applyNumberFormat="1" applyFont="1" applyFill="1" applyBorder="1" applyAlignment="1">
      <alignment horizontal="right" vertical="center"/>
    </xf>
    <xf numFmtId="3" fontId="5" fillId="4" borderId="33" xfId="0" applyNumberFormat="1" applyFont="1" applyFill="1" applyBorder="1" applyAlignment="1">
      <alignment horizontal="right"/>
    </xf>
    <xf numFmtId="3" fontId="5" fillId="4" borderId="7" xfId="0" applyNumberFormat="1" applyFont="1" applyFill="1" applyBorder="1" applyAlignment="1">
      <alignment horizontal="right"/>
    </xf>
    <xf numFmtId="3" fontId="5" fillId="4" borderId="20" xfId="0" applyNumberFormat="1" applyFont="1" applyFill="1" applyBorder="1" applyAlignment="1">
      <alignment horizontal="right"/>
    </xf>
    <xf numFmtId="3" fontId="11" fillId="3" borderId="48" xfId="0" applyNumberFormat="1" applyFont="1" applyFill="1" applyBorder="1" applyAlignment="1">
      <alignment horizontal="right" vertical="center"/>
    </xf>
    <xf numFmtId="3" fontId="11" fillId="3" borderId="76" xfId="0" applyNumberFormat="1" applyFont="1" applyFill="1" applyBorder="1" applyAlignment="1">
      <alignment horizontal="right" vertical="center"/>
    </xf>
    <xf numFmtId="3" fontId="5" fillId="4" borderId="39" xfId="0" applyNumberFormat="1" applyFont="1" applyFill="1" applyBorder="1" applyAlignment="1">
      <alignment horizontal="right"/>
    </xf>
    <xf numFmtId="3" fontId="7" fillId="6" borderId="1" xfId="0" applyNumberFormat="1" applyFont="1" applyFill="1" applyBorder="1" applyAlignment="1">
      <alignment horizontal="center"/>
    </xf>
    <xf numFmtId="3" fontId="7" fillId="6" borderId="11" xfId="0" applyNumberFormat="1" applyFont="1" applyFill="1" applyBorder="1" applyAlignment="1">
      <alignment horizontal="center"/>
    </xf>
    <xf numFmtId="164" fontId="11" fillId="3" borderId="31" xfId="1" applyNumberFormat="1" applyFont="1" applyFill="1" applyBorder="1" applyAlignment="1">
      <alignment horizontal="right" vertical="center"/>
    </xf>
    <xf numFmtId="3" fontId="5" fillId="3" borderId="18" xfId="0" applyNumberFormat="1" applyFont="1" applyFill="1" applyBorder="1" applyAlignment="1">
      <alignment horizontal="left"/>
    </xf>
    <xf numFmtId="164" fontId="11" fillId="3" borderId="67" xfId="1" applyNumberFormat="1" applyFont="1" applyFill="1" applyBorder="1" applyAlignment="1">
      <alignment horizontal="right"/>
    </xf>
    <xf numFmtId="164" fontId="11" fillId="3" borderId="9" xfId="1" applyNumberFormat="1" applyFont="1" applyFill="1" applyBorder="1" applyAlignment="1">
      <alignment horizontal="right"/>
    </xf>
    <xf numFmtId="0" fontId="0" fillId="3" borderId="57" xfId="0" applyFill="1" applyBorder="1" applyAlignment="1">
      <alignment horizontal="right"/>
    </xf>
    <xf numFmtId="3" fontId="5" fillId="3" borderId="41" xfId="0" applyNumberFormat="1" applyFont="1" applyFill="1" applyBorder="1" applyAlignment="1">
      <alignment horizontal="right"/>
    </xf>
    <xf numFmtId="3" fontId="11" fillId="3" borderId="67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center"/>
    </xf>
    <xf numFmtId="3" fontId="11" fillId="3" borderId="23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  <xf numFmtId="0" fontId="7" fillId="3" borderId="67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0" fontId="36" fillId="3" borderId="0" xfId="0" applyFont="1" applyFill="1" applyAlignment="1">
      <alignment vertical="center"/>
    </xf>
    <xf numFmtId="0" fontId="16" fillId="3" borderId="0" xfId="2" applyFill="1" applyAlignment="1">
      <alignment vertical="center"/>
    </xf>
    <xf numFmtId="0" fontId="0" fillId="3" borderId="0" xfId="0" quotePrefix="1" applyFill="1" applyBorder="1" applyAlignment="1">
      <alignment vertical="center"/>
    </xf>
  </cellXfs>
  <cellStyles count="46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a 2" xfId="23" xr:uid="{00000000-0005-0000-0000-000012000000}"/>
    <cellStyle name="Cálculo 2" xfId="24" xr:uid="{00000000-0005-0000-0000-000013000000}"/>
    <cellStyle name="Celda de comprobación 2" xfId="25" xr:uid="{00000000-0005-0000-0000-000014000000}"/>
    <cellStyle name="Celda vinculada 2" xfId="26" xr:uid="{00000000-0005-0000-0000-000015000000}"/>
    <cellStyle name="Encabezado 4 2" xfId="27" xr:uid="{00000000-0005-0000-0000-000016000000}"/>
    <cellStyle name="Énfasis1 2" xfId="28" xr:uid="{00000000-0005-0000-0000-000017000000}"/>
    <cellStyle name="Énfasis2 2" xfId="29" xr:uid="{00000000-0005-0000-0000-000018000000}"/>
    <cellStyle name="Énfasis3 2" xfId="30" xr:uid="{00000000-0005-0000-0000-000019000000}"/>
    <cellStyle name="Énfasis4 2" xfId="31" xr:uid="{00000000-0005-0000-0000-00001A000000}"/>
    <cellStyle name="Énfasis5 2" xfId="32" xr:uid="{00000000-0005-0000-0000-00001B000000}"/>
    <cellStyle name="Énfasis6 2" xfId="33" xr:uid="{00000000-0005-0000-0000-00001C000000}"/>
    <cellStyle name="Entrada 2" xfId="34" xr:uid="{00000000-0005-0000-0000-00001D000000}"/>
    <cellStyle name="Hipervínculo" xfId="2" builtinId="8"/>
    <cellStyle name="Incorrecto 2" xfId="35" xr:uid="{00000000-0005-0000-0000-00001F000000}"/>
    <cellStyle name="Millares 2" xfId="36" xr:uid="{00000000-0005-0000-0000-000020000000}"/>
    <cellStyle name="Neutral 2" xfId="37" xr:uid="{00000000-0005-0000-0000-000021000000}"/>
    <cellStyle name="Normal" xfId="0" builtinId="0"/>
    <cellStyle name="Normal 2" xfId="3" xr:uid="{00000000-0005-0000-0000-000023000000}"/>
    <cellStyle name="Normal 3" xfId="4" xr:uid="{00000000-0005-0000-0000-000024000000}"/>
    <cellStyle name="Notas 2" xfId="38" xr:uid="{00000000-0005-0000-0000-000025000000}"/>
    <cellStyle name="Porcentaje" xfId="1" builtinId="5"/>
    <cellStyle name="Salida 2" xfId="39" xr:uid="{00000000-0005-0000-0000-000027000000}"/>
    <cellStyle name="Texto de advertencia 2" xfId="40" xr:uid="{00000000-0005-0000-0000-000028000000}"/>
    <cellStyle name="Texto explicativo 2" xfId="41" xr:uid="{00000000-0005-0000-0000-000029000000}"/>
    <cellStyle name="Título 2 2" xfId="43" xr:uid="{00000000-0005-0000-0000-00002A000000}"/>
    <cellStyle name="Título 3 2" xfId="44" xr:uid="{00000000-0005-0000-0000-00002B000000}"/>
    <cellStyle name="Título 4" xfId="42" xr:uid="{00000000-0005-0000-0000-00002C000000}"/>
    <cellStyle name="Total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gentina.gob.ar/transporte/cnrt/estadisticas-ferroviaria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gentina.gob.ar/transporte/cnrt/estadisticas-ferroviaria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argentina.gob.ar/transporte/cnrt/estadisticas-ferroviaria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argentina.gob.ar/transporte/cnrt/estadisticas-ferroviaria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gentina.gob.ar/transporte/cnrt/estadisticas-ferroviaria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rgentina.gob.ar/transporte/cnrt/estadisticas-ferroviarias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11"/>
  <sheetViews>
    <sheetView tabSelected="1" workbookViewId="0"/>
  </sheetViews>
  <sheetFormatPr baseColWidth="10" defaultColWidth="11.44140625" defaultRowHeight="14.4" x14ac:dyDescent="0.3"/>
  <cols>
    <col min="1" max="16384" width="11.44140625" style="3"/>
  </cols>
  <sheetData>
    <row r="1" spans="1:10" x14ac:dyDescent="0.3">
      <c r="A1" s="63" t="s">
        <v>0</v>
      </c>
    </row>
    <row r="2" spans="1:10" x14ac:dyDescent="0.3">
      <c r="A2" s="63" t="s">
        <v>1</v>
      </c>
    </row>
    <row r="3" spans="1:10" x14ac:dyDescent="0.3">
      <c r="A3" s="63" t="s">
        <v>2</v>
      </c>
    </row>
    <row r="4" spans="1:10" x14ac:dyDescent="0.3">
      <c r="A4" s="63" t="s">
        <v>3</v>
      </c>
      <c r="B4" s="7" t="s">
        <v>4</v>
      </c>
    </row>
    <row r="6" spans="1:10" x14ac:dyDescent="0.3">
      <c r="A6" s="81" t="s">
        <v>53</v>
      </c>
      <c r="B6" s="146" t="s">
        <v>54</v>
      </c>
      <c r="C6" s="81"/>
      <c r="D6" s="81"/>
      <c r="E6" s="81"/>
      <c r="F6" s="81"/>
      <c r="G6" s="81"/>
      <c r="H6" s="81"/>
      <c r="I6" s="81"/>
    </row>
    <row r="7" spans="1:10" x14ac:dyDescent="0.3">
      <c r="A7" s="81" t="s">
        <v>55</v>
      </c>
      <c r="B7" s="81" t="s">
        <v>56</v>
      </c>
      <c r="C7" s="81"/>
      <c r="D7" s="81"/>
      <c r="E7" s="81"/>
      <c r="F7" s="81"/>
      <c r="G7" s="81"/>
      <c r="H7" s="81"/>
      <c r="I7" s="81"/>
      <c r="J7" s="81"/>
    </row>
    <row r="8" spans="1:10" x14ac:dyDescent="0.3">
      <c r="A8" s="81" t="s">
        <v>57</v>
      </c>
      <c r="B8" s="81" t="s">
        <v>58</v>
      </c>
      <c r="C8" s="81"/>
      <c r="D8" s="81"/>
      <c r="E8" s="81"/>
      <c r="F8" s="81"/>
      <c r="G8" s="81"/>
      <c r="H8" s="81"/>
      <c r="I8" s="81"/>
      <c r="J8" s="81"/>
    </row>
    <row r="9" spans="1:10" x14ac:dyDescent="0.3">
      <c r="A9" s="81" t="s">
        <v>59</v>
      </c>
      <c r="B9" s="81" t="s">
        <v>60</v>
      </c>
      <c r="C9" s="81"/>
      <c r="D9" s="81"/>
      <c r="E9" s="81"/>
      <c r="F9" s="81"/>
      <c r="G9" s="81"/>
      <c r="H9" s="81"/>
      <c r="I9" s="81"/>
      <c r="J9" s="81"/>
    </row>
    <row r="10" spans="1:10" x14ac:dyDescent="0.3">
      <c r="A10" s="81" t="s">
        <v>61</v>
      </c>
      <c r="B10" s="81" t="s">
        <v>62</v>
      </c>
      <c r="C10" s="81"/>
      <c r="D10" s="81"/>
      <c r="E10" s="81"/>
      <c r="F10" s="81"/>
      <c r="G10" s="81"/>
      <c r="H10" s="81"/>
      <c r="I10" s="81"/>
    </row>
    <row r="11" spans="1:10" x14ac:dyDescent="0.3">
      <c r="A11" s="81" t="s">
        <v>63</v>
      </c>
      <c r="B11" s="81" t="s">
        <v>64</v>
      </c>
      <c r="C11" s="81"/>
      <c r="D11" s="81"/>
      <c r="E11" s="81"/>
      <c r="F11" s="81"/>
      <c r="G11" s="81"/>
      <c r="H11" s="81"/>
    </row>
  </sheetData>
  <hyperlinks>
    <hyperlink ref="A6:I6" location="'4.2.4.1'!A1" display="4.2.4.1" xr:uid="{00000000-0004-0000-0000-000000000000}"/>
    <hyperlink ref="A7:J7" location="'4.2.4.2'!A1" display="4.2.4.2" xr:uid="{00000000-0004-0000-0000-000001000000}"/>
    <hyperlink ref="A8:J8" location="'4.2.4.3'!A1" display="4.2.4.3" xr:uid="{00000000-0004-0000-0000-000002000000}"/>
    <hyperlink ref="A9:J9" location="'4.2.4.4'!A1" display="4.2.4.4" xr:uid="{00000000-0004-0000-0000-000003000000}"/>
    <hyperlink ref="A10:I10" location="'4.2.4.5'!A1" display="4.2.4.5" xr:uid="{00000000-0004-0000-0000-000004000000}"/>
    <hyperlink ref="A11:H11" location="'4.2.4.6'!A1" display="4.2.4.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L39"/>
  <sheetViews>
    <sheetView zoomScale="88" zoomScaleNormal="88" workbookViewId="0"/>
  </sheetViews>
  <sheetFormatPr baseColWidth="10" defaultColWidth="11.44140625" defaultRowHeight="14.4" x14ac:dyDescent="0.3"/>
  <cols>
    <col min="1" max="1" width="28.109375" style="3" customWidth="1"/>
    <col min="2" max="10" width="20.6640625" style="3" customWidth="1"/>
    <col min="11" max="11" width="22.5546875" style="3" customWidth="1"/>
    <col min="12" max="12" width="20.6640625" style="3" customWidth="1"/>
    <col min="13" max="16384" width="11.44140625" style="3"/>
  </cols>
  <sheetData>
    <row r="1" spans="1:12" x14ac:dyDescent="0.3">
      <c r="A1" s="1" t="s">
        <v>0</v>
      </c>
      <c r="B1" s="2"/>
    </row>
    <row r="2" spans="1:12" x14ac:dyDescent="0.3">
      <c r="A2" s="1" t="s">
        <v>1</v>
      </c>
      <c r="B2" s="2"/>
    </row>
    <row r="3" spans="1:12" x14ac:dyDescent="0.3">
      <c r="A3" s="1" t="s">
        <v>2</v>
      </c>
      <c r="B3" s="2"/>
    </row>
    <row r="4" spans="1:12" x14ac:dyDescent="0.3">
      <c r="A4" s="1" t="s">
        <v>3</v>
      </c>
      <c r="B4" s="7" t="s">
        <v>4</v>
      </c>
    </row>
    <row r="5" spans="1:12" x14ac:dyDescent="0.3">
      <c r="A5" s="1" t="s">
        <v>5</v>
      </c>
      <c r="B5" s="3" t="str">
        <f>+Indice!A6</f>
        <v>4.2.4.1</v>
      </c>
    </row>
    <row r="6" spans="1:12" x14ac:dyDescent="0.3">
      <c r="A6" s="1" t="s">
        <v>6</v>
      </c>
      <c r="B6" s="9" t="str">
        <f>+Indice!B6</f>
        <v>Pasajeros pagos en servicios de ferrocarriles urbanos del interior del pais por año.</v>
      </c>
    </row>
    <row r="7" spans="1:12" x14ac:dyDescent="0.3">
      <c r="A7" s="1" t="s">
        <v>7</v>
      </c>
      <c r="B7" s="10" t="s">
        <v>40</v>
      </c>
    </row>
    <row r="8" spans="1:12" x14ac:dyDescent="0.3">
      <c r="A8" s="1" t="s">
        <v>8</v>
      </c>
      <c r="B8" s="11" t="s">
        <v>82</v>
      </c>
    </row>
    <row r="9" spans="1:12" x14ac:dyDescent="0.3">
      <c r="A9" s="1" t="s">
        <v>9</v>
      </c>
      <c r="B9" s="271" t="s">
        <v>83</v>
      </c>
    </row>
    <row r="10" spans="1:12" x14ac:dyDescent="0.3">
      <c r="A10" s="1"/>
      <c r="B10" s="64"/>
    </row>
    <row r="11" spans="1:12" ht="15" thickBot="1" x14ac:dyDescent="0.35"/>
    <row r="12" spans="1:12" s="77" customFormat="1" ht="84" x14ac:dyDescent="0.3">
      <c r="A12" s="308" t="s">
        <v>10</v>
      </c>
      <c r="B12" s="65" t="s">
        <v>12</v>
      </c>
      <c r="C12" s="66" t="s">
        <v>13</v>
      </c>
      <c r="D12" s="202" t="s">
        <v>73</v>
      </c>
      <c r="E12" s="311" t="s">
        <v>14</v>
      </c>
      <c r="F12" s="312"/>
      <c r="G12" s="313"/>
      <c r="H12" s="311" t="s">
        <v>15</v>
      </c>
      <c r="I12" s="312"/>
      <c r="J12" s="313"/>
      <c r="K12" s="66" t="s">
        <v>67</v>
      </c>
      <c r="L12" s="314" t="s">
        <v>16</v>
      </c>
    </row>
    <row r="13" spans="1:12" s="77" customFormat="1" ht="55.2" x14ac:dyDescent="0.3">
      <c r="A13" s="309"/>
      <c r="B13" s="12" t="s">
        <v>17</v>
      </c>
      <c r="C13" s="13" t="s">
        <v>17</v>
      </c>
      <c r="D13" s="12" t="s">
        <v>72</v>
      </c>
      <c r="E13" s="317" t="s">
        <v>17</v>
      </c>
      <c r="F13" s="317"/>
      <c r="G13" s="318"/>
      <c r="H13" s="319" t="s">
        <v>18</v>
      </c>
      <c r="I13" s="320"/>
      <c r="J13" s="321"/>
      <c r="K13" s="13" t="s">
        <v>65</v>
      </c>
      <c r="L13" s="315"/>
    </row>
    <row r="14" spans="1:12" s="77" customFormat="1" ht="47.4" thickBot="1" x14ac:dyDescent="0.35">
      <c r="A14" s="310"/>
      <c r="B14" s="67" t="s">
        <v>19</v>
      </c>
      <c r="C14" s="68" t="s">
        <v>20</v>
      </c>
      <c r="D14" s="67" t="s">
        <v>71</v>
      </c>
      <c r="E14" s="69" t="s">
        <v>21</v>
      </c>
      <c r="F14" s="69" t="s">
        <v>22</v>
      </c>
      <c r="G14" s="70" t="s">
        <v>23</v>
      </c>
      <c r="H14" s="69" t="s">
        <v>24</v>
      </c>
      <c r="I14" s="69" t="s">
        <v>25</v>
      </c>
      <c r="J14" s="70" t="s">
        <v>26</v>
      </c>
      <c r="K14" s="68" t="s">
        <v>66</v>
      </c>
      <c r="L14" s="316"/>
    </row>
    <row r="15" spans="1:12" ht="15" thickBot="1" x14ac:dyDescent="0.35">
      <c r="A15" s="78">
        <v>2007</v>
      </c>
      <c r="B15" s="72">
        <f>+SUM('4.2.4.3'!C15:C26)</f>
        <v>0</v>
      </c>
      <c r="C15" s="75">
        <f>+SUM('4.2.4.3'!D15:D26)</f>
        <v>314202</v>
      </c>
      <c r="D15" s="75">
        <f>+SUM('4.2.4.3'!E15:E26)</f>
        <v>0</v>
      </c>
      <c r="E15" s="73">
        <f>+SUM('4.2.4.3'!F15:F26)</f>
        <v>35710</v>
      </c>
      <c r="F15" s="74">
        <f>+SUM('4.2.4.3'!G15:G26)</f>
        <v>0</v>
      </c>
      <c r="G15" s="76">
        <f>+E15+F15</f>
        <v>35710</v>
      </c>
      <c r="H15" s="73">
        <f>+SUM('4.2.4.3'!I15:I26)</f>
        <v>0</v>
      </c>
      <c r="I15" s="74">
        <f>+SUM('4.2.4.3'!J15:J26)</f>
        <v>0</v>
      </c>
      <c r="J15" s="76">
        <f>+H15+I15</f>
        <v>0</v>
      </c>
      <c r="K15" s="166">
        <f>+SUM('4.2.4.3'!L15:L26)</f>
        <v>0</v>
      </c>
      <c r="L15" s="188">
        <f>+J15+G15+C15+B15+K15+D15</f>
        <v>349912</v>
      </c>
    </row>
    <row r="16" spans="1:12" ht="15" thickBot="1" x14ac:dyDescent="0.35">
      <c r="A16" s="78">
        <v>2008</v>
      </c>
      <c r="B16" s="72">
        <f>+SUM('4.2.4.3'!C27:C38)</f>
        <v>0</v>
      </c>
      <c r="C16" s="75">
        <f>+SUM('4.2.4.3'!D27:D38)</f>
        <v>325867</v>
      </c>
      <c r="D16" s="75">
        <f>+SUM('4.2.4.3'!E27:E38)</f>
        <v>0</v>
      </c>
      <c r="E16" s="73">
        <f>+SUM('4.2.4.3'!F27:F38)</f>
        <v>106426</v>
      </c>
      <c r="F16" s="74">
        <f>+SUM('4.2.4.3'!G27:G38)</f>
        <v>0</v>
      </c>
      <c r="G16" s="76">
        <f t="shared" ref="G16:G23" si="0">+E16+F16</f>
        <v>106426</v>
      </c>
      <c r="H16" s="73">
        <f>+SUM('4.2.4.3'!I27:I38)</f>
        <v>0</v>
      </c>
      <c r="I16" s="74">
        <f>+SUM('4.2.4.3'!J27:J38)</f>
        <v>0</v>
      </c>
      <c r="J16" s="76">
        <f t="shared" ref="J16:J23" si="1">+H16+I16</f>
        <v>0</v>
      </c>
      <c r="K16" s="166">
        <f>+SUM('4.2.4.3'!L27:L38)</f>
        <v>0</v>
      </c>
      <c r="L16" s="188">
        <f t="shared" ref="L16:L23" si="2">+J16+G16+C16+B16+K16+D16</f>
        <v>432293</v>
      </c>
    </row>
    <row r="17" spans="1:12" ht="15" thickBot="1" x14ac:dyDescent="0.35">
      <c r="A17" s="78">
        <v>2009</v>
      </c>
      <c r="B17" s="72">
        <f>+SUM('4.2.4.3'!C39:C50)</f>
        <v>0</v>
      </c>
      <c r="C17" s="75">
        <f>+SUM('4.2.4.3'!D39:D50)</f>
        <v>250409</v>
      </c>
      <c r="D17" s="75">
        <f>+SUM('4.2.4.3'!E39:E50)</f>
        <v>0</v>
      </c>
      <c r="E17" s="73">
        <f>+SUM('4.2.4.3'!F39:F50)</f>
        <v>151617</v>
      </c>
      <c r="F17" s="74">
        <f>+SUM('4.2.4.3'!G39:G50)</f>
        <v>33253</v>
      </c>
      <c r="G17" s="76">
        <f t="shared" si="0"/>
        <v>184870</v>
      </c>
      <c r="H17" s="73">
        <f>+SUM('4.2.4.3'!I39:I50)</f>
        <v>0</v>
      </c>
      <c r="I17" s="74">
        <f>+SUM('4.2.4.3'!J39:J50)</f>
        <v>0</v>
      </c>
      <c r="J17" s="76">
        <f t="shared" si="1"/>
        <v>0</v>
      </c>
      <c r="K17" s="166">
        <f>+SUM('4.2.4.3'!L39:L50)</f>
        <v>0</v>
      </c>
      <c r="L17" s="188">
        <f t="shared" si="2"/>
        <v>435279</v>
      </c>
    </row>
    <row r="18" spans="1:12" ht="15" thickBot="1" x14ac:dyDescent="0.35">
      <c r="A18" s="78">
        <v>2010</v>
      </c>
      <c r="B18" s="72">
        <f>+SUM('4.2.4.3'!C51:C62)</f>
        <v>0</v>
      </c>
      <c r="C18" s="75">
        <f>+SUM('4.2.4.3'!D51:D62)</f>
        <v>336320</v>
      </c>
      <c r="D18" s="75">
        <f>+SUM('4.2.4.3'!E51:E62)</f>
        <v>0</v>
      </c>
      <c r="E18" s="73">
        <f>+SUM('4.2.4.3'!F51:F62)</f>
        <v>144486</v>
      </c>
      <c r="F18" s="74">
        <f>+SUM('4.2.4.3'!G51:G62)</f>
        <v>66821</v>
      </c>
      <c r="G18" s="76">
        <f t="shared" si="0"/>
        <v>211307</v>
      </c>
      <c r="H18" s="73">
        <f>+SUM('4.2.4.3'!I51:I62)</f>
        <v>4900</v>
      </c>
      <c r="I18" s="74">
        <f>+SUM('4.2.4.3'!J51:J62)</f>
        <v>0</v>
      </c>
      <c r="J18" s="76">
        <f t="shared" si="1"/>
        <v>4900</v>
      </c>
      <c r="K18" s="166">
        <f>+SUM('4.2.4.3'!L51:L62)</f>
        <v>0</v>
      </c>
      <c r="L18" s="188">
        <f t="shared" si="2"/>
        <v>552527</v>
      </c>
    </row>
    <row r="19" spans="1:12" ht="15" thickBot="1" x14ac:dyDescent="0.35">
      <c r="A19" s="78">
        <v>2011</v>
      </c>
      <c r="B19" s="72">
        <f>+SUM('4.2.4.3'!C63:C74)</f>
        <v>0</v>
      </c>
      <c r="C19" s="75">
        <f>+SUM('4.2.4.3'!D63:D74)</f>
        <v>342632</v>
      </c>
      <c r="D19" s="75">
        <f>+SUM('4.2.4.3'!E63:E74)</f>
        <v>0</v>
      </c>
      <c r="E19" s="73">
        <f>+SUM('4.2.4.3'!F63:F74)</f>
        <v>166504</v>
      </c>
      <c r="F19" s="74">
        <f>+SUM('4.2.4.3'!G63:G74)</f>
        <v>74071</v>
      </c>
      <c r="G19" s="76">
        <f t="shared" si="0"/>
        <v>240575</v>
      </c>
      <c r="H19" s="73">
        <f>+SUM('4.2.4.3'!I63:I74)</f>
        <v>15900</v>
      </c>
      <c r="I19" s="74">
        <f>+SUM('4.2.4.3'!J63:J74)</f>
        <v>7020</v>
      </c>
      <c r="J19" s="76">
        <f t="shared" si="1"/>
        <v>22920</v>
      </c>
      <c r="K19" s="166">
        <f>+SUM('4.2.4.3'!L63:L74)</f>
        <v>0</v>
      </c>
      <c r="L19" s="188">
        <f t="shared" si="2"/>
        <v>606127</v>
      </c>
    </row>
    <row r="20" spans="1:12" ht="15" thickBot="1" x14ac:dyDescent="0.35">
      <c r="A20" s="78">
        <v>2012</v>
      </c>
      <c r="B20" s="72">
        <f>+SUM('4.2.4.3'!C75:C86)</f>
        <v>35700</v>
      </c>
      <c r="C20" s="75">
        <f>+SUM('4.2.4.3'!D75:D86)</f>
        <v>359366</v>
      </c>
      <c r="D20" s="75">
        <f>+SUM('4.2.4.3'!E75:E86)</f>
        <v>0</v>
      </c>
      <c r="E20" s="73">
        <f>+SUM('4.2.4.3'!F75:F86)</f>
        <v>115331</v>
      </c>
      <c r="F20" s="74">
        <f>+SUM('4.2.4.3'!G75:G86)</f>
        <v>27145</v>
      </c>
      <c r="G20" s="76">
        <f t="shared" si="0"/>
        <v>142476</v>
      </c>
      <c r="H20" s="73">
        <f>+SUM('4.2.4.3'!I75:I86)</f>
        <v>9835</v>
      </c>
      <c r="I20" s="74">
        <f>+SUM('4.2.4.3'!J75:J86)</f>
        <v>38265</v>
      </c>
      <c r="J20" s="76">
        <f t="shared" si="1"/>
        <v>48100</v>
      </c>
      <c r="K20" s="166">
        <f>+SUM('4.2.4.3'!L75:L86)</f>
        <v>0</v>
      </c>
      <c r="L20" s="188">
        <f t="shared" si="2"/>
        <v>585642</v>
      </c>
    </row>
    <row r="21" spans="1:12" ht="15" thickBot="1" x14ac:dyDescent="0.35">
      <c r="A21" s="78">
        <v>2013</v>
      </c>
      <c r="B21" s="72">
        <f>+SUM('4.2.4.3'!C87:C98)</f>
        <v>81038</v>
      </c>
      <c r="C21" s="75">
        <f>+SUM('4.2.4.3'!D87:D98)</f>
        <v>370280</v>
      </c>
      <c r="D21" s="75">
        <f>+SUM('4.2.4.3'!E87:E98)</f>
        <v>0</v>
      </c>
      <c r="E21" s="73">
        <f>+SUM('4.2.4.3'!F87:F98)</f>
        <v>133226</v>
      </c>
      <c r="F21" s="74">
        <f>+SUM('4.2.4.3'!G87:G98)</f>
        <v>0</v>
      </c>
      <c r="G21" s="76">
        <f t="shared" si="0"/>
        <v>133226</v>
      </c>
      <c r="H21" s="73">
        <f>+SUM('4.2.4.3'!I87:I98)</f>
        <v>5086</v>
      </c>
      <c r="I21" s="74">
        <f>+SUM('4.2.4.3'!J87:J98)</f>
        <v>54109</v>
      </c>
      <c r="J21" s="76">
        <f t="shared" si="1"/>
        <v>59195</v>
      </c>
      <c r="K21" s="166">
        <f>+SUM('4.2.4.3'!L87:L98)</f>
        <v>0</v>
      </c>
      <c r="L21" s="188">
        <f t="shared" si="2"/>
        <v>643739</v>
      </c>
    </row>
    <row r="22" spans="1:12" ht="15" thickBot="1" x14ac:dyDescent="0.35">
      <c r="A22" s="78">
        <v>2014</v>
      </c>
      <c r="B22" s="72">
        <f>+SUM('4.2.4.3'!C99:C110)</f>
        <v>112264</v>
      </c>
      <c r="C22" s="75">
        <f>+SUM('4.2.4.3'!D99:D110)</f>
        <v>417766</v>
      </c>
      <c r="D22" s="75">
        <f>+SUM('4.2.4.3'!E99:E110)</f>
        <v>0</v>
      </c>
      <c r="E22" s="73">
        <f>+SUM('4.2.4.3'!F99:F110)</f>
        <v>186002</v>
      </c>
      <c r="F22" s="74">
        <f>+SUM('4.2.4.3'!G99:G110)</f>
        <v>0</v>
      </c>
      <c r="G22" s="76">
        <f t="shared" si="0"/>
        <v>186002</v>
      </c>
      <c r="H22" s="73">
        <f>+SUM('4.2.4.3'!I99:I110)</f>
        <v>6637</v>
      </c>
      <c r="I22" s="74">
        <f>+SUM('4.2.4.3'!J99:J110)</f>
        <v>44197</v>
      </c>
      <c r="J22" s="76">
        <f t="shared" si="1"/>
        <v>50834</v>
      </c>
      <c r="K22" s="166">
        <f>+SUM('4.2.4.3'!L99:L110)</f>
        <v>0</v>
      </c>
      <c r="L22" s="188">
        <f>+J22+G22+C22+B22+K22+D22</f>
        <v>766866</v>
      </c>
    </row>
    <row r="23" spans="1:12" ht="15" thickBot="1" x14ac:dyDescent="0.35">
      <c r="A23" s="78">
        <v>2015</v>
      </c>
      <c r="B23" s="72">
        <f>+SUM('4.2.4.3'!C111:C122)</f>
        <v>109140</v>
      </c>
      <c r="C23" s="75">
        <f>+SUM('4.2.4.3'!D111:D122)</f>
        <v>233774</v>
      </c>
      <c r="D23" s="75">
        <f>+SUM('4.2.4.3'!E111:E122)</f>
        <v>153921</v>
      </c>
      <c r="E23" s="73">
        <f>+SUM('4.2.4.3'!F111:F122)</f>
        <v>247587</v>
      </c>
      <c r="F23" s="74">
        <f>+SUM('4.2.4.3'!G111:G122)</f>
        <v>0</v>
      </c>
      <c r="G23" s="76">
        <f t="shared" si="0"/>
        <v>247587</v>
      </c>
      <c r="H23" s="73">
        <f>+SUM('4.2.4.3'!I111:I122)</f>
        <v>937</v>
      </c>
      <c r="I23" s="74">
        <f>+SUM('4.2.4.3'!J111:J122)</f>
        <v>87133</v>
      </c>
      <c r="J23" s="76">
        <f t="shared" si="1"/>
        <v>88070</v>
      </c>
      <c r="K23" s="166">
        <f>+SUM('4.2.4.3'!L111:L122)</f>
        <v>832042</v>
      </c>
      <c r="L23" s="188">
        <f t="shared" si="2"/>
        <v>1664534</v>
      </c>
    </row>
    <row r="24" spans="1:12" ht="15" thickBot="1" x14ac:dyDescent="0.35">
      <c r="A24" s="78">
        <v>2016</v>
      </c>
      <c r="B24" s="72">
        <f>+SUM('4.2.4.3'!C123:C134)</f>
        <v>90363</v>
      </c>
      <c r="C24" s="75">
        <f>+SUM('4.2.4.3'!D123:D134)</f>
        <v>139825</v>
      </c>
      <c r="D24" s="75">
        <f>+SUM('4.2.4.3'!E123:E134)</f>
        <v>300782</v>
      </c>
      <c r="E24" s="73">
        <f>+SUM('4.2.4.3'!F123:F134)</f>
        <v>268218</v>
      </c>
      <c r="F24" s="74">
        <f>+SUM('4.2.4.3'!G123:G134)</f>
        <v>0</v>
      </c>
      <c r="G24" s="76">
        <f>+E24+F24</f>
        <v>268218</v>
      </c>
      <c r="H24" s="73">
        <f>+SUM('4.2.4.3'!I123:I134)</f>
        <v>0</v>
      </c>
      <c r="I24" s="74">
        <f>+SUM('4.2.4.3'!J123:J134)</f>
        <v>97111</v>
      </c>
      <c r="J24" s="76">
        <f>+H24+I24</f>
        <v>97111</v>
      </c>
      <c r="K24" s="166">
        <f>+SUM('4.2.4.3'!L123:L134)</f>
        <v>1407545</v>
      </c>
      <c r="L24" s="188">
        <f>+J24+G24+C24+B24+K24+D24</f>
        <v>2303844</v>
      </c>
    </row>
    <row r="25" spans="1:12" ht="15" thickBot="1" x14ac:dyDescent="0.35">
      <c r="A25" s="78">
        <v>2017</v>
      </c>
      <c r="B25" s="72">
        <f>+SUM('4.2.4.3'!C135:C146)</f>
        <v>128944</v>
      </c>
      <c r="C25" s="75">
        <f>+SUM('4.2.4.3'!D135:D146)</f>
        <v>36543</v>
      </c>
      <c r="D25" s="75">
        <f>+SUM('4.2.4.3'!E135:E146)</f>
        <v>298322</v>
      </c>
      <c r="E25" s="73">
        <f>+SUM('4.2.4.3'!F135:F146)</f>
        <v>238946</v>
      </c>
      <c r="F25" s="74">
        <f>+SUM('4.2.4.3'!G135:G146)</f>
        <v>0</v>
      </c>
      <c r="G25" s="76">
        <f>+SUM('4.2.4.3'!H135:H172)</f>
        <v>796974</v>
      </c>
      <c r="H25" s="73">
        <f>+SUM('4.2.4.3'!I135:I146)</f>
        <v>0</v>
      </c>
      <c r="I25" s="74">
        <f>+SUM('4.2.4.3'!J135:J146)</f>
        <v>122898</v>
      </c>
      <c r="J25" s="76">
        <f>+SUM('4.2.4.3'!K135:K172)</f>
        <v>364978</v>
      </c>
      <c r="K25" s="166">
        <f>+SUM('4.2.4.3'!L135:L172)</f>
        <v>3086142</v>
      </c>
      <c r="L25" s="188">
        <f>+SUM('4.2.4.3'!M135:M172)</f>
        <v>5571688</v>
      </c>
    </row>
    <row r="26" spans="1:12" ht="15" thickBot="1" x14ac:dyDescent="0.35">
      <c r="A26" s="78">
        <v>2018</v>
      </c>
      <c r="B26" s="72">
        <f>+SUM('4.2.4.3'!C147:C158)</f>
        <v>187195</v>
      </c>
      <c r="C26" s="75">
        <f>+SUM('4.2.4.3'!D147:D158)</f>
        <v>0</v>
      </c>
      <c r="D26" s="75">
        <f>+SUM('4.2.4.3'!E147:E158)</f>
        <v>292762</v>
      </c>
      <c r="E26" s="73">
        <f>+SUM('4.2.4.3'!F147:F158)</f>
        <v>313902</v>
      </c>
      <c r="F26" s="74">
        <f>+SUM('4.2.4.3'!G147:G158)</f>
        <v>0</v>
      </c>
      <c r="G26" s="76">
        <f>+SUM('4.2.4.3'!H147:H158)</f>
        <v>313902</v>
      </c>
      <c r="H26" s="73">
        <f>+SUM('4.2.4.3'!I147:I158)</f>
        <v>0</v>
      </c>
      <c r="I26" s="74">
        <f>+SUM('4.2.4.3'!J147:J158)</f>
        <v>126580</v>
      </c>
      <c r="J26" s="76">
        <f>+SUM('4.2.4.3'!K147:K158)</f>
        <v>126580</v>
      </c>
      <c r="K26" s="166">
        <f>+SUM('4.2.4.3'!L147:L158)</f>
        <v>1116353</v>
      </c>
      <c r="L26" s="188">
        <f>+SUM('4.2.4.3'!M147:M158)</f>
        <v>2036792</v>
      </c>
    </row>
    <row r="27" spans="1:12" ht="15" thickBot="1" x14ac:dyDescent="0.35">
      <c r="A27" s="78" t="s">
        <v>81</v>
      </c>
      <c r="B27" s="72">
        <f>+SUM('4.2.4.3'!C159:C173)</f>
        <v>135063</v>
      </c>
      <c r="C27" s="75">
        <f>+SUM('4.2.4.3'!D159:D173)</f>
        <v>0</v>
      </c>
      <c r="D27" s="75">
        <f>+SUM('4.2.4.3'!E159:E173)</f>
        <v>228031</v>
      </c>
      <c r="E27" s="73">
        <f>+SUM('4.2.4.3'!F159:F173)</f>
        <v>244126</v>
      </c>
      <c r="F27" s="74">
        <f>+SUM('4.2.4.3'!G159:G173)</f>
        <v>0</v>
      </c>
      <c r="G27" s="76">
        <f>+SUM('4.2.4.3'!H159:H173)</f>
        <v>244126</v>
      </c>
      <c r="H27" s="73">
        <f>+SUM('4.2.4.3'!I159:I173)</f>
        <v>0</v>
      </c>
      <c r="I27" s="74">
        <f>+SUM('4.2.4.3'!J159:J173)</f>
        <v>132234</v>
      </c>
      <c r="J27" s="76">
        <f>+SUM('4.2.4.3'!K159:K173)</f>
        <v>115500</v>
      </c>
      <c r="K27" s="166">
        <f>+SUM('4.2.4.3'!L159:L173)</f>
        <v>461071</v>
      </c>
      <c r="L27" s="188">
        <f>+SUM('4.2.4.3'!M159:M173)</f>
        <v>1200525</v>
      </c>
    </row>
    <row r="28" spans="1:12" x14ac:dyDescent="0.3">
      <c r="A28" s="279" t="s">
        <v>77</v>
      </c>
      <c r="B28" s="270"/>
      <c r="C28" s="161"/>
      <c r="D28" s="161"/>
      <c r="E28" s="161"/>
      <c r="F28" s="161"/>
      <c r="G28" s="161"/>
      <c r="H28" s="161"/>
      <c r="I28" s="161"/>
      <c r="J28" s="161"/>
      <c r="K28" s="161"/>
      <c r="L28" s="161"/>
    </row>
    <row r="29" spans="1:12" x14ac:dyDescent="0.3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1:12" x14ac:dyDescent="0.3">
      <c r="A30" s="366" t="s">
        <v>84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</row>
    <row r="31" spans="1:12" x14ac:dyDescent="0.3">
      <c r="A31" s="367" t="s">
        <v>85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</row>
    <row r="32" spans="1:12" x14ac:dyDescent="0.3"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</row>
    <row r="33" spans="1:12" x14ac:dyDescent="0.3">
      <c r="A33" s="81" t="s">
        <v>48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</row>
    <row r="34" spans="1:12" x14ac:dyDescent="0.3"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</row>
    <row r="35" spans="1:12" x14ac:dyDescent="0.3"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</row>
    <row r="36" spans="1:12" x14ac:dyDescent="0.3"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</row>
    <row r="37" spans="1:12" x14ac:dyDescent="0.3"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</row>
    <row r="38" spans="1:12" x14ac:dyDescent="0.3"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</row>
    <row r="39" spans="1:12" x14ac:dyDescent="0.3"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</row>
  </sheetData>
  <mergeCells count="6">
    <mergeCell ref="A12:A14"/>
    <mergeCell ref="E12:G12"/>
    <mergeCell ref="H12:J12"/>
    <mergeCell ref="L12:L14"/>
    <mergeCell ref="E13:G13"/>
    <mergeCell ref="H13:J13"/>
  </mergeCells>
  <hyperlinks>
    <hyperlink ref="A33" location="Indice!A1" display="Volver al índice" xr:uid="{00000000-0004-0000-0100-000000000000}"/>
    <hyperlink ref="A31" r:id="rId1" xr:uid="{9F4038B7-8C59-4014-9E1E-53C92CDA5453}"/>
  </hyperlinks>
  <pageMargins left="0.7" right="0.7" top="0.75" bottom="0.75" header="0.3" footer="0.3"/>
  <pageSetup orientation="portrait" r:id="rId2"/>
  <ignoredErrors>
    <ignoredError sqref="E15:F22 H15:I22 B15:C22 B23 G23 C23:F23 H23:K23 B24:K24 J25:L25 G25 B25:F25 H25:I25 B26:L26 B27:L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L30"/>
  <sheetViews>
    <sheetView zoomScale="70" zoomScaleNormal="70" workbookViewId="0"/>
  </sheetViews>
  <sheetFormatPr baseColWidth="10" defaultColWidth="11.44140625" defaultRowHeight="14.4" x14ac:dyDescent="0.3"/>
  <cols>
    <col min="1" max="1" width="28.5546875" style="3" customWidth="1"/>
    <col min="2" max="12" width="20.6640625" style="3" customWidth="1"/>
    <col min="13" max="16384" width="11.44140625" style="3"/>
  </cols>
  <sheetData>
    <row r="1" spans="1:12" x14ac:dyDescent="0.3">
      <c r="A1" s="1" t="s">
        <v>0</v>
      </c>
      <c r="B1" s="1"/>
      <c r="C1" s="1"/>
      <c r="D1" s="1"/>
      <c r="E1" s="1"/>
      <c r="F1" s="1"/>
      <c r="G1" s="2"/>
    </row>
    <row r="2" spans="1:12" x14ac:dyDescent="0.3">
      <c r="A2" s="1" t="s">
        <v>1</v>
      </c>
      <c r="B2" s="1"/>
      <c r="C2" s="1"/>
      <c r="D2" s="1"/>
      <c r="E2" s="1"/>
      <c r="F2" s="1"/>
      <c r="G2" s="2"/>
    </row>
    <row r="3" spans="1:12" x14ac:dyDescent="0.3">
      <c r="A3" s="1" t="s">
        <v>2</v>
      </c>
      <c r="B3" s="1"/>
      <c r="C3" s="1"/>
      <c r="D3" s="1"/>
      <c r="E3" s="1"/>
      <c r="F3" s="1"/>
      <c r="G3" s="2"/>
    </row>
    <row r="4" spans="1:12" x14ac:dyDescent="0.3">
      <c r="A4" s="1" t="s">
        <v>3</v>
      </c>
      <c r="B4" s="7" t="s">
        <v>4</v>
      </c>
      <c r="C4" s="1"/>
      <c r="D4" s="1"/>
      <c r="E4" s="1"/>
      <c r="F4" s="1"/>
    </row>
    <row r="5" spans="1:12" x14ac:dyDescent="0.3">
      <c r="A5" s="1" t="s">
        <v>5</v>
      </c>
      <c r="B5" s="3" t="str">
        <f>+Indice!A7</f>
        <v>4.2.4.2</v>
      </c>
      <c r="C5" s="1"/>
      <c r="D5" s="1"/>
      <c r="E5" s="1"/>
      <c r="F5" s="1"/>
    </row>
    <row r="6" spans="1:12" x14ac:dyDescent="0.3">
      <c r="A6" s="1" t="s">
        <v>6</v>
      </c>
      <c r="B6" s="9" t="str">
        <f>+Indice!B7</f>
        <v>Variacion anual de pasajeros pagos en servicios de ferrocarriles urbanos del interior del país. En porcentaje.</v>
      </c>
      <c r="C6" s="1"/>
      <c r="D6" s="1"/>
      <c r="E6" s="1"/>
      <c r="F6" s="1"/>
    </row>
    <row r="7" spans="1:12" x14ac:dyDescent="0.3">
      <c r="A7" s="1" t="s">
        <v>7</v>
      </c>
      <c r="B7" s="10" t="str">
        <f>+'4.2.4.1'!B7</f>
        <v>CNRT. Información adicional: Wikipedia + SatéliteFerroviario.com.ar</v>
      </c>
      <c r="C7" s="1"/>
      <c r="D7" s="1"/>
      <c r="E7" s="1"/>
      <c r="F7" s="1"/>
    </row>
    <row r="8" spans="1:12" x14ac:dyDescent="0.3">
      <c r="A8" s="1" t="s">
        <v>8</v>
      </c>
      <c r="B8" s="11" t="str">
        <f>+'4.2.4.1'!B8</f>
        <v>agosto 2019</v>
      </c>
      <c r="C8" s="1"/>
      <c r="D8" s="1"/>
      <c r="E8" s="1"/>
      <c r="F8" s="1"/>
    </row>
    <row r="9" spans="1:12" x14ac:dyDescent="0.3">
      <c r="A9" s="1" t="s">
        <v>9</v>
      </c>
      <c r="B9" s="11" t="str">
        <f>+'4.2.4.1'!B9</f>
        <v>septiembre 2019</v>
      </c>
      <c r="C9" s="1"/>
      <c r="D9" s="1"/>
      <c r="E9" s="1"/>
      <c r="F9" s="1"/>
    </row>
    <row r="10" spans="1:12" x14ac:dyDescent="0.3">
      <c r="A10" s="1"/>
      <c r="B10" s="11"/>
      <c r="C10" s="1"/>
      <c r="D10" s="1"/>
      <c r="E10" s="1"/>
      <c r="F10" s="1"/>
    </row>
    <row r="11" spans="1:12" ht="15" thickBot="1" x14ac:dyDescent="0.35"/>
    <row r="12" spans="1:12" ht="84" x14ac:dyDescent="0.3">
      <c r="A12" s="308" t="s">
        <v>10</v>
      </c>
      <c r="B12" s="65" t="s">
        <v>12</v>
      </c>
      <c r="C12" s="66" t="s">
        <v>13</v>
      </c>
      <c r="D12" s="202" t="s">
        <v>73</v>
      </c>
      <c r="E12" s="311" t="s">
        <v>14</v>
      </c>
      <c r="F12" s="312"/>
      <c r="G12" s="313"/>
      <c r="H12" s="311" t="s">
        <v>15</v>
      </c>
      <c r="I12" s="312"/>
      <c r="J12" s="313"/>
      <c r="K12" s="66" t="s">
        <v>67</v>
      </c>
      <c r="L12" s="314" t="s">
        <v>16</v>
      </c>
    </row>
    <row r="13" spans="1:12" ht="69" x14ac:dyDescent="0.3">
      <c r="A13" s="309"/>
      <c r="B13" s="12" t="s">
        <v>17</v>
      </c>
      <c r="C13" s="13" t="s">
        <v>17</v>
      </c>
      <c r="D13" s="12" t="s">
        <v>72</v>
      </c>
      <c r="E13" s="317" t="s">
        <v>17</v>
      </c>
      <c r="F13" s="317"/>
      <c r="G13" s="318"/>
      <c r="H13" s="319" t="s">
        <v>18</v>
      </c>
      <c r="I13" s="320"/>
      <c r="J13" s="321"/>
      <c r="K13" s="13" t="s">
        <v>65</v>
      </c>
      <c r="L13" s="315"/>
    </row>
    <row r="14" spans="1:12" ht="47.4" thickBot="1" x14ac:dyDescent="0.35">
      <c r="A14" s="310"/>
      <c r="B14" s="67" t="s">
        <v>19</v>
      </c>
      <c r="C14" s="68" t="s">
        <v>20</v>
      </c>
      <c r="D14" s="67" t="s">
        <v>71</v>
      </c>
      <c r="E14" s="149" t="s">
        <v>21</v>
      </c>
      <c r="F14" s="79" t="s">
        <v>22</v>
      </c>
      <c r="G14" s="70" t="s">
        <v>23</v>
      </c>
      <c r="H14" s="148" t="s">
        <v>24</v>
      </c>
      <c r="I14" s="147" t="s">
        <v>25</v>
      </c>
      <c r="J14" s="70" t="s">
        <v>26</v>
      </c>
      <c r="K14" s="68" t="s">
        <v>66</v>
      </c>
      <c r="L14" s="316"/>
    </row>
    <row r="15" spans="1:12" ht="15" thickBot="1" x14ac:dyDescent="0.35">
      <c r="A15" s="71" t="s">
        <v>41</v>
      </c>
      <c r="B15" s="182" t="s">
        <v>28</v>
      </c>
      <c r="C15" s="182">
        <f>+'4.2.4.1'!C16/'4.2.4.1'!C15-1</f>
        <v>3.7125798053481596E-2</v>
      </c>
      <c r="D15" s="182" t="s">
        <v>28</v>
      </c>
      <c r="E15" s="183">
        <f>+'4.2.4.1'!E16/'4.2.4.1'!E15-1</f>
        <v>1.9802856342761133</v>
      </c>
      <c r="F15" s="184" t="s">
        <v>28</v>
      </c>
      <c r="G15" s="185">
        <f>+'4.2.4.1'!G16/'4.2.4.1'!G15-1</f>
        <v>1.9802856342761133</v>
      </c>
      <c r="H15" s="183" t="s">
        <v>28</v>
      </c>
      <c r="I15" s="186" t="s">
        <v>28</v>
      </c>
      <c r="J15" s="185" t="s">
        <v>28</v>
      </c>
      <c r="K15" s="186" t="s">
        <v>28</v>
      </c>
      <c r="L15" s="193">
        <f>+'4.2.4.1'!L16/'4.2.4.1'!L15-1</f>
        <v>0.23543348041793366</v>
      </c>
    </row>
    <row r="16" spans="1:12" ht="15" thickBot="1" x14ac:dyDescent="0.35">
      <c r="A16" s="71" t="s">
        <v>42</v>
      </c>
      <c r="B16" s="182" t="s">
        <v>28</v>
      </c>
      <c r="C16" s="182">
        <f>+'4.2.4.1'!C17/'4.2.4.1'!C16-1</f>
        <v>-0.23156072876357536</v>
      </c>
      <c r="D16" s="182" t="s">
        <v>28</v>
      </c>
      <c r="E16" s="183">
        <f>+'4.2.4.1'!E17/'4.2.4.1'!E16-1</f>
        <v>0.42462368218292523</v>
      </c>
      <c r="F16" s="184" t="s">
        <v>28</v>
      </c>
      <c r="G16" s="185">
        <f>+'4.2.4.1'!G17/'4.2.4.1'!G16-1</f>
        <v>0.73707552665701992</v>
      </c>
      <c r="H16" s="183" t="s">
        <v>28</v>
      </c>
      <c r="I16" s="186" t="s">
        <v>28</v>
      </c>
      <c r="J16" s="185" t="s">
        <v>28</v>
      </c>
      <c r="K16" s="186" t="s">
        <v>28</v>
      </c>
      <c r="L16" s="193">
        <f>+'4.2.4.1'!L17/'4.2.4.1'!L16-1</f>
        <v>6.9073521893716627E-3</v>
      </c>
    </row>
    <row r="17" spans="1:12" ht="15" thickBot="1" x14ac:dyDescent="0.35">
      <c r="A17" s="71" t="s">
        <v>43</v>
      </c>
      <c r="B17" s="182" t="s">
        <v>28</v>
      </c>
      <c r="C17" s="182">
        <f>+'4.2.4.1'!C18/'4.2.4.1'!C17-1</f>
        <v>0.34308271667551882</v>
      </c>
      <c r="D17" s="182" t="s">
        <v>28</v>
      </c>
      <c r="E17" s="183">
        <f>+'4.2.4.1'!E18/'4.2.4.1'!E17-1</f>
        <v>-4.703298442786763E-2</v>
      </c>
      <c r="F17" s="184">
        <f>+'4.2.4.1'!F18/'4.2.4.1'!F17-1</f>
        <v>1.0094728295191411</v>
      </c>
      <c r="G17" s="185">
        <f>+'4.2.4.1'!G18/'4.2.4.1'!G17-1</f>
        <v>0.14300319143181706</v>
      </c>
      <c r="H17" s="183" t="s">
        <v>28</v>
      </c>
      <c r="I17" s="186" t="s">
        <v>28</v>
      </c>
      <c r="J17" s="185" t="s">
        <v>28</v>
      </c>
      <c r="K17" s="186" t="s">
        <v>28</v>
      </c>
      <c r="L17" s="193">
        <f>+'4.2.4.1'!L18/'4.2.4.1'!L17-1</f>
        <v>0.26936286841313262</v>
      </c>
    </row>
    <row r="18" spans="1:12" ht="15" thickBot="1" x14ac:dyDescent="0.35">
      <c r="A18" s="71" t="s">
        <v>44</v>
      </c>
      <c r="B18" s="182" t="s">
        <v>28</v>
      </c>
      <c r="C18" s="182">
        <f>+'4.2.4.1'!C19/'4.2.4.1'!C18-1</f>
        <v>1.8767840152235982E-2</v>
      </c>
      <c r="D18" s="182" t="s">
        <v>28</v>
      </c>
      <c r="E18" s="183">
        <f>+'4.2.4.1'!E19/'4.2.4.1'!E18-1</f>
        <v>0.15238846670265627</v>
      </c>
      <c r="F18" s="184">
        <f>+'4.2.4.1'!F19/'4.2.4.1'!F18-1</f>
        <v>0.10849882521961662</v>
      </c>
      <c r="G18" s="185">
        <f>+'4.2.4.1'!G19/'4.2.4.1'!G18-1</f>
        <v>0.13850937261898566</v>
      </c>
      <c r="H18" s="183">
        <f>+'4.2.4.1'!H19/'4.2.4.1'!H18-1</f>
        <v>2.2448979591836733</v>
      </c>
      <c r="I18" s="186" t="s">
        <v>28</v>
      </c>
      <c r="J18" s="185">
        <f>+'4.2.4.1'!J19/'4.2.4.1'!J18-1</f>
        <v>3.6775510204081634</v>
      </c>
      <c r="K18" s="186" t="s">
        <v>28</v>
      </c>
      <c r="L18" s="193">
        <f>+'4.2.4.1'!L19/'4.2.4.1'!L18-1</f>
        <v>9.7008833957435536E-2</v>
      </c>
    </row>
    <row r="19" spans="1:12" ht="15" thickBot="1" x14ac:dyDescent="0.35">
      <c r="A19" s="71" t="s">
        <v>45</v>
      </c>
      <c r="B19" s="182" t="s">
        <v>28</v>
      </c>
      <c r="C19" s="182">
        <f>+'4.2.4.1'!C20/'4.2.4.1'!C19-1</f>
        <v>4.8839571318499253E-2</v>
      </c>
      <c r="D19" s="182" t="s">
        <v>28</v>
      </c>
      <c r="E19" s="183">
        <f>+'4.2.4.1'!E20/'4.2.4.1'!E19-1</f>
        <v>-0.30733796185076634</v>
      </c>
      <c r="F19" s="184">
        <f>+'4.2.4.1'!F20/'4.2.4.1'!F19-1</f>
        <v>-0.63352729138259245</v>
      </c>
      <c r="G19" s="185">
        <f>+'4.2.4.1'!G20/'4.2.4.1'!G19-1</f>
        <v>-0.40776888704146319</v>
      </c>
      <c r="H19" s="183">
        <f>+'4.2.4.1'!H20/'4.2.4.1'!H19-1</f>
        <v>-0.38144654088050312</v>
      </c>
      <c r="I19" s="186">
        <f>+'4.2.4.1'!I20/'4.2.4.1'!I19-1</f>
        <v>4.450854700854701</v>
      </c>
      <c r="J19" s="185">
        <f>+'4.2.4.1'!J20/'4.2.4.1'!J19-1</f>
        <v>1.0986038394415356</v>
      </c>
      <c r="K19" s="186" t="s">
        <v>28</v>
      </c>
      <c r="L19" s="193">
        <f>+'4.2.4.1'!L20/'4.2.4.1'!L19-1</f>
        <v>-3.3796547588211712E-2</v>
      </c>
    </row>
    <row r="20" spans="1:12" ht="15" thickBot="1" x14ac:dyDescent="0.35">
      <c r="A20" s="71" t="s">
        <v>46</v>
      </c>
      <c r="B20" s="182">
        <f>+'4.2.4.1'!B21/'4.2.4.1'!B20-1</f>
        <v>1.2699719887955183</v>
      </c>
      <c r="C20" s="182">
        <f>+'4.2.4.1'!C21/'4.2.4.1'!C20-1</f>
        <v>3.037015187858616E-2</v>
      </c>
      <c r="D20" s="182" t="s">
        <v>28</v>
      </c>
      <c r="E20" s="183">
        <f>+'4.2.4.1'!E21/'4.2.4.1'!E20-1</f>
        <v>0.15516209865517516</v>
      </c>
      <c r="F20" s="184" t="s">
        <v>28</v>
      </c>
      <c r="G20" s="185">
        <f>+'4.2.4.1'!G21/'4.2.4.1'!G20-1</f>
        <v>-6.4923215137988155E-2</v>
      </c>
      <c r="H20" s="183">
        <f>+'4.2.4.1'!H21/'4.2.4.1'!H20-1</f>
        <v>-0.48286731062531774</v>
      </c>
      <c r="I20" s="186">
        <f>+'4.2.4.1'!I21/'4.2.4.1'!I20-1</f>
        <v>0.41405984581209987</v>
      </c>
      <c r="J20" s="185">
        <f>+'4.2.4.1'!J21/'4.2.4.1'!J20-1</f>
        <v>0.23066528066528069</v>
      </c>
      <c r="K20" s="186" t="s">
        <v>28</v>
      </c>
      <c r="L20" s="193">
        <f>+'4.2.4.1'!L21/'4.2.4.1'!L20-1</f>
        <v>9.9202243008527313E-2</v>
      </c>
    </row>
    <row r="21" spans="1:12" ht="15" thickBot="1" x14ac:dyDescent="0.35">
      <c r="A21" s="71" t="s">
        <v>47</v>
      </c>
      <c r="B21" s="182">
        <f>+'4.2.4.1'!B22/'4.2.4.1'!B21-1</f>
        <v>0.38532540289740624</v>
      </c>
      <c r="C21" s="182">
        <f>+'4.2.4.1'!C22/'4.2.4.1'!C21-1</f>
        <v>0.12824349141190461</v>
      </c>
      <c r="D21" s="182" t="s">
        <v>28</v>
      </c>
      <c r="E21" s="183">
        <f>+'4.2.4.1'!E22/'4.2.4.1'!E21-1</f>
        <v>0.3961388918079054</v>
      </c>
      <c r="F21" s="184" t="s">
        <v>28</v>
      </c>
      <c r="G21" s="185">
        <f>+'4.2.4.1'!G22/'4.2.4.1'!G21-1</f>
        <v>0.3961388918079054</v>
      </c>
      <c r="H21" s="183">
        <f>+'4.2.4.1'!H22/'4.2.4.1'!H21-1</f>
        <v>0.30495477782147073</v>
      </c>
      <c r="I21" s="186">
        <f>+'4.2.4.1'!I22/'4.2.4.1'!I21-1</f>
        <v>-0.18318579164279514</v>
      </c>
      <c r="J21" s="185">
        <f>+'4.2.4.1'!J22/'4.2.4.1'!J21-1</f>
        <v>-0.14124503758763407</v>
      </c>
      <c r="K21" s="186" t="s">
        <v>28</v>
      </c>
      <c r="L21" s="193">
        <f>+'4.2.4.1'!L22/'4.2.4.1'!L21-1</f>
        <v>0.19126851099591602</v>
      </c>
    </row>
    <row r="22" spans="1:12" ht="15" thickBot="1" x14ac:dyDescent="0.35">
      <c r="A22" s="71" t="s">
        <v>68</v>
      </c>
      <c r="B22" s="182">
        <f>+'4.2.4.1'!B23/'4.2.4.1'!B22-1</f>
        <v>-2.782726430556548E-2</v>
      </c>
      <c r="C22" s="182">
        <f>+'4.2.4.1'!C23/'4.2.4.1'!C22-1</f>
        <v>-0.44041879904061121</v>
      </c>
      <c r="D22" s="182" t="s">
        <v>28</v>
      </c>
      <c r="E22" s="183">
        <f>+'4.2.4.1'!E23/'4.2.4.1'!E22-1</f>
        <v>0.33109859033773836</v>
      </c>
      <c r="F22" s="184" t="s">
        <v>28</v>
      </c>
      <c r="G22" s="185">
        <f>+'4.2.4.1'!G23/'4.2.4.1'!G22-1</f>
        <v>0.33109859033773836</v>
      </c>
      <c r="H22" s="183">
        <f>+'4.2.4.1'!H23/'4.2.4.1'!H22-1</f>
        <v>-0.85882175681783934</v>
      </c>
      <c r="I22" s="186">
        <f>+'4.2.4.1'!I23/'4.2.4.1'!I22-1</f>
        <v>0.97146865171844232</v>
      </c>
      <c r="J22" s="185">
        <f>+'4.2.4.1'!J23/'4.2.4.1'!J22-1</f>
        <v>0.73250186882794988</v>
      </c>
      <c r="K22" s="186" t="s">
        <v>28</v>
      </c>
      <c r="L22" s="193">
        <f>+'4.2.4.1'!L23/'4.2.4.1'!L22-1</f>
        <v>1.1705669569390218</v>
      </c>
    </row>
    <row r="23" spans="1:12" ht="15" thickBot="1" x14ac:dyDescent="0.35">
      <c r="A23" s="71" t="s">
        <v>74</v>
      </c>
      <c r="B23" s="182">
        <f>+'4.2.4.1'!B24/'4.2.4.1'!B23-1</f>
        <v>-0.17204507971412863</v>
      </c>
      <c r="C23" s="182">
        <f>+'4.2.4.1'!C24/'4.2.4.1'!C23-1</f>
        <v>-0.40187959311129551</v>
      </c>
      <c r="D23" s="182">
        <f>+'4.2.4.1'!D24/'4.2.4.1'!D23-1</f>
        <v>0.95413231462893311</v>
      </c>
      <c r="E23" s="183">
        <f>+'4.2.4.1'!E24/'4.2.4.1'!E23-1</f>
        <v>8.3328284602988134E-2</v>
      </c>
      <c r="F23" s="184" t="s">
        <v>28</v>
      </c>
      <c r="G23" s="185">
        <f>+'4.2.4.1'!G24/'4.2.4.1'!G23-1</f>
        <v>8.3328284602988134E-2</v>
      </c>
      <c r="H23" s="183" t="s">
        <v>28</v>
      </c>
      <c r="I23" s="186">
        <f>+'4.2.4.1'!I24/'4.2.4.1'!I23-1</f>
        <v>0.11451459263424879</v>
      </c>
      <c r="J23" s="185">
        <f>+'4.2.4.1'!J24/'4.2.4.1'!J23-1</f>
        <v>0.10265697740433755</v>
      </c>
      <c r="K23" s="186">
        <f>+'4.2.4.1'!K24/'4.2.4.1'!K23-1</f>
        <v>0.69167542023119033</v>
      </c>
      <c r="L23" s="193">
        <f>+'4.2.4.1'!L24/'4.2.4.1'!L23-1</f>
        <v>0.38407746552488575</v>
      </c>
    </row>
    <row r="24" spans="1:12" ht="15" thickBot="1" x14ac:dyDescent="0.35">
      <c r="A24" s="71" t="s">
        <v>75</v>
      </c>
      <c r="B24" s="182">
        <f>+'4.2.4.1'!B25/'4.2.4.1'!B24-1</f>
        <v>0.42695572302823059</v>
      </c>
      <c r="C24" s="182">
        <f>+'4.2.4.1'!C25/'4.2.4.1'!C24-1</f>
        <v>-0.73865188628642953</v>
      </c>
      <c r="D24" s="182">
        <f>+'4.2.4.1'!D25/'4.2.4.1'!D24-1</f>
        <v>-8.1786809051073162E-3</v>
      </c>
      <c r="E24" s="183">
        <f>+'4.2.4.1'!E25/'4.2.4.1'!E24-1</f>
        <v>-0.10913510651783254</v>
      </c>
      <c r="F24" s="184" t="s">
        <v>28</v>
      </c>
      <c r="G24" s="185">
        <f>+'4.2.4.1'!G25/'4.2.4.1'!G24-1</f>
        <v>1.9713665749502272</v>
      </c>
      <c r="H24" s="183" t="s">
        <v>28</v>
      </c>
      <c r="I24" s="186">
        <f>+'4.2.4.1'!I25/'4.2.4.1'!I24-1</f>
        <v>0.26554149375456948</v>
      </c>
      <c r="J24" s="185">
        <f>+'4.2.4.1'!J25/'4.2.4.1'!J24-1</f>
        <v>2.7583589912574271</v>
      </c>
      <c r="K24" s="186">
        <f>+'4.2.4.1'!K25/'4.2.4.1'!K24-1</f>
        <v>1.192570752622474</v>
      </c>
      <c r="L24" s="193">
        <f>+'4.2.4.1'!L25/'4.2.4.1'!L24-1</f>
        <v>1.4184311090507866</v>
      </c>
    </row>
    <row r="25" spans="1:12" ht="15" thickBot="1" x14ac:dyDescent="0.35">
      <c r="A25" s="273" t="s">
        <v>79</v>
      </c>
      <c r="B25" s="182">
        <f>+'4.2.4.1'!B26/'4.2.4.1'!B25-1</f>
        <v>0.45175424990693624</v>
      </c>
      <c r="C25" s="182">
        <f>+'4.2.4.1'!C26/'4.2.4.1'!C25-1</f>
        <v>-1</v>
      </c>
      <c r="D25" s="182">
        <f>+'4.2.4.1'!D26/'4.2.4.1'!D25-1</f>
        <v>-1.8637579528160808E-2</v>
      </c>
      <c r="E25" s="183">
        <f>+'4.2.4.1'!E26/'4.2.4.1'!E25-1</f>
        <v>0.31369430750043947</v>
      </c>
      <c r="F25" s="184" t="s">
        <v>28</v>
      </c>
      <c r="G25" s="185">
        <f>+'4.2.4.1'!G26/'4.2.4.1'!G25-1</f>
        <v>-0.60613269692612304</v>
      </c>
      <c r="H25" s="183" t="s">
        <v>28</v>
      </c>
      <c r="I25" s="186">
        <f>+'4.2.4.1'!I26/'4.2.4.1'!I25-1</f>
        <v>2.9959804065159634E-2</v>
      </c>
      <c r="J25" s="185">
        <f>+'4.2.4.1'!J26/'4.2.4.1'!J25-1</f>
        <v>-0.65318457550866071</v>
      </c>
      <c r="K25" s="186">
        <f>+'4.2.4.1'!K26/'4.2.4.1'!K25-1</f>
        <v>-0.63826907511060738</v>
      </c>
      <c r="L25" s="193">
        <f>+'4.2.4.1'!L26/'4.2.4.1'!L25-1</f>
        <v>-0.63443897073920863</v>
      </c>
    </row>
    <row r="26" spans="1:12" x14ac:dyDescent="0.3">
      <c r="A26" s="288"/>
      <c r="B26" s="80"/>
      <c r="C26" s="80"/>
      <c r="D26" s="80"/>
      <c r="E26" s="80"/>
      <c r="F26" s="80"/>
    </row>
    <row r="27" spans="1:12" x14ac:dyDescent="0.3">
      <c r="A27" s="366" t="s">
        <v>84</v>
      </c>
      <c r="B27" s="80"/>
      <c r="C27" s="80"/>
      <c r="D27" s="80"/>
      <c r="E27" s="80"/>
      <c r="F27" s="80"/>
    </row>
    <row r="28" spans="1:12" x14ac:dyDescent="0.3">
      <c r="A28" s="367" t="s">
        <v>85</v>
      </c>
      <c r="B28" s="80"/>
      <c r="C28" s="80"/>
      <c r="D28" s="80"/>
      <c r="E28" s="80"/>
      <c r="F28" s="80"/>
    </row>
    <row r="29" spans="1:12" x14ac:dyDescent="0.3">
      <c r="A29" s="368"/>
      <c r="B29" s="80"/>
      <c r="C29" s="80"/>
      <c r="D29" s="80"/>
      <c r="E29" s="80"/>
      <c r="F29" s="80"/>
    </row>
    <row r="30" spans="1:12" x14ac:dyDescent="0.3">
      <c r="A30" s="81" t="s">
        <v>48</v>
      </c>
      <c r="B30" s="81"/>
      <c r="C30" s="81"/>
      <c r="D30" s="81"/>
      <c r="E30" s="81"/>
      <c r="F30" s="81"/>
    </row>
  </sheetData>
  <mergeCells count="6">
    <mergeCell ref="A12:A14"/>
    <mergeCell ref="E12:G12"/>
    <mergeCell ref="H12:J12"/>
    <mergeCell ref="L12:L14"/>
    <mergeCell ref="E13:G13"/>
    <mergeCell ref="H13:J13"/>
  </mergeCells>
  <hyperlinks>
    <hyperlink ref="A30" location="Indice!A1" display="Volver al índice" xr:uid="{00000000-0004-0000-0200-000000000000}"/>
    <hyperlink ref="A28" r:id="rId1" xr:uid="{2B4E20AD-1904-4EFD-A7AF-CDF7B7E464F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O172"/>
  <sheetViews>
    <sheetView zoomScale="70" zoomScaleNormal="70" workbookViewId="0"/>
  </sheetViews>
  <sheetFormatPr baseColWidth="10" defaultColWidth="11.44140625" defaultRowHeight="14.4" x14ac:dyDescent="0.3"/>
  <cols>
    <col min="1" max="1" width="28.5546875" style="3" customWidth="1"/>
    <col min="2" max="2" width="20.6640625" style="3" customWidth="1"/>
    <col min="3" max="4" width="32.5546875" style="3" customWidth="1"/>
    <col min="5" max="5" width="28" style="3" customWidth="1"/>
    <col min="6" max="11" width="20.6640625" style="3" customWidth="1"/>
    <col min="12" max="12" width="28" style="3" customWidth="1"/>
    <col min="13" max="13" width="20.6640625" style="3" customWidth="1"/>
    <col min="14" max="16384" width="11.44140625" style="3"/>
  </cols>
  <sheetData>
    <row r="1" spans="1:13" x14ac:dyDescent="0.3">
      <c r="A1" s="1" t="s">
        <v>0</v>
      </c>
      <c r="B1" s="2"/>
      <c r="D1" s="2"/>
    </row>
    <row r="2" spans="1:13" x14ac:dyDescent="0.3">
      <c r="A2" s="1" t="s">
        <v>1</v>
      </c>
      <c r="B2" s="2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3">
      <c r="A3" s="1" t="s">
        <v>2</v>
      </c>
      <c r="B3" s="2"/>
      <c r="C3" s="4"/>
      <c r="D3" s="5"/>
      <c r="E3" s="6"/>
      <c r="F3" s="5"/>
      <c r="G3" s="5"/>
      <c r="H3" s="5"/>
      <c r="I3" s="6"/>
      <c r="J3" s="6"/>
      <c r="K3" s="6"/>
      <c r="L3" s="6"/>
      <c r="M3" s="6"/>
    </row>
    <row r="4" spans="1:13" x14ac:dyDescent="0.3">
      <c r="A4" s="1" t="s">
        <v>3</v>
      </c>
      <c r="B4" s="7" t="s">
        <v>4</v>
      </c>
      <c r="C4" s="8"/>
      <c r="D4" s="5"/>
      <c r="E4" s="6"/>
      <c r="F4" s="5"/>
      <c r="G4" s="5"/>
      <c r="H4" s="5"/>
      <c r="I4" s="6"/>
      <c r="J4" s="6"/>
      <c r="K4" s="6"/>
      <c r="L4" s="6"/>
      <c r="M4" s="6"/>
    </row>
    <row r="5" spans="1:13" x14ac:dyDescent="0.3">
      <c r="A5" s="1" t="s">
        <v>5</v>
      </c>
      <c r="B5" s="3" t="str">
        <f>+Indice!A8</f>
        <v>4.2.4.3</v>
      </c>
    </row>
    <row r="6" spans="1:13" x14ac:dyDescent="0.3">
      <c r="A6" s="1" t="s">
        <v>6</v>
      </c>
      <c r="B6" s="9" t="str">
        <f>+Indice!B8</f>
        <v>Pasajeros pagos en servicios de ferrocarriles urbanos del interior del país por mes. En cantidad de pasajeros.</v>
      </c>
      <c r="C6" s="7"/>
      <c r="D6" s="9"/>
      <c r="E6" s="7"/>
      <c r="F6" s="7"/>
      <c r="G6" s="7"/>
      <c r="H6" s="7"/>
      <c r="I6" s="7"/>
      <c r="J6" s="7"/>
      <c r="K6" s="7"/>
      <c r="L6" s="7"/>
      <c r="M6" s="7"/>
    </row>
    <row r="7" spans="1:13" x14ac:dyDescent="0.3">
      <c r="A7" s="1" t="s">
        <v>7</v>
      </c>
      <c r="B7" s="10" t="str">
        <f>+'4.2.4.1'!B7</f>
        <v>CNRT. Información adicional: Wikipedia + SatéliteFerroviario.com.ar</v>
      </c>
      <c r="C7" s="7"/>
      <c r="D7" s="10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1" t="s">
        <v>8</v>
      </c>
      <c r="B8" s="11" t="str">
        <f>+'4.2.4.1'!B8</f>
        <v>agosto 2019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x14ac:dyDescent="0.3">
      <c r="A9" s="1" t="s">
        <v>9</v>
      </c>
      <c r="B9" s="11" t="str">
        <f>+'4.2.4.1'!B9</f>
        <v>septiembre 2019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13" ht="15" thickBot="1" x14ac:dyDescent="0.35"/>
    <row r="12" spans="1:13" s="77" customFormat="1" ht="63" x14ac:dyDescent="0.3">
      <c r="A12" s="331" t="s">
        <v>10</v>
      </c>
      <c r="B12" s="334" t="s">
        <v>11</v>
      </c>
      <c r="C12" s="65" t="s">
        <v>12</v>
      </c>
      <c r="D12" s="66" t="s">
        <v>13</v>
      </c>
      <c r="E12" s="201" t="s">
        <v>73</v>
      </c>
      <c r="F12" s="311" t="s">
        <v>14</v>
      </c>
      <c r="G12" s="312"/>
      <c r="H12" s="313"/>
      <c r="I12" s="311" t="s">
        <v>15</v>
      </c>
      <c r="J12" s="312"/>
      <c r="K12" s="313"/>
      <c r="L12" s="66" t="s">
        <v>67</v>
      </c>
      <c r="M12" s="327" t="s">
        <v>16</v>
      </c>
    </row>
    <row r="13" spans="1:13" s="77" customFormat="1" ht="41.4" x14ac:dyDescent="0.3">
      <c r="A13" s="332"/>
      <c r="B13" s="335"/>
      <c r="C13" s="12" t="s">
        <v>17</v>
      </c>
      <c r="D13" s="13" t="s">
        <v>17</v>
      </c>
      <c r="E13" s="13" t="s">
        <v>72</v>
      </c>
      <c r="F13" s="329" t="s">
        <v>17</v>
      </c>
      <c r="G13" s="317"/>
      <c r="H13" s="318"/>
      <c r="I13" s="319" t="s">
        <v>18</v>
      </c>
      <c r="J13" s="320"/>
      <c r="K13" s="321"/>
      <c r="L13" s="13" t="s">
        <v>65</v>
      </c>
      <c r="M13" s="328"/>
    </row>
    <row r="14" spans="1:13" s="77" customFormat="1" ht="47.4" thickBot="1" x14ac:dyDescent="0.35">
      <c r="A14" s="333"/>
      <c r="B14" s="335"/>
      <c r="C14" s="14" t="s">
        <v>19</v>
      </c>
      <c r="D14" s="15" t="s">
        <v>20</v>
      </c>
      <c r="E14" s="15" t="s">
        <v>71</v>
      </c>
      <c r="F14" s="16" t="s">
        <v>21</v>
      </c>
      <c r="G14" s="17" t="s">
        <v>22</v>
      </c>
      <c r="H14" s="18" t="s">
        <v>23</v>
      </c>
      <c r="I14" s="16" t="s">
        <v>24</v>
      </c>
      <c r="J14" s="19" t="s">
        <v>25</v>
      </c>
      <c r="K14" s="20" t="s">
        <v>26</v>
      </c>
      <c r="L14" s="15" t="s">
        <v>66</v>
      </c>
      <c r="M14" s="328"/>
    </row>
    <row r="15" spans="1:13" x14ac:dyDescent="0.3">
      <c r="A15" s="330">
        <v>2007</v>
      </c>
      <c r="B15" s="21" t="s">
        <v>27</v>
      </c>
      <c r="C15" s="22" t="s">
        <v>28</v>
      </c>
      <c r="D15" s="22">
        <v>28062</v>
      </c>
      <c r="E15" s="135" t="s">
        <v>28</v>
      </c>
      <c r="F15" s="23" t="s">
        <v>28</v>
      </c>
      <c r="G15" s="24" t="s">
        <v>28</v>
      </c>
      <c r="H15" s="25" t="s">
        <v>28</v>
      </c>
      <c r="I15" s="26" t="s">
        <v>28</v>
      </c>
      <c r="J15" s="24" t="s">
        <v>28</v>
      </c>
      <c r="K15" s="25" t="s">
        <v>28</v>
      </c>
      <c r="L15" s="135" t="s">
        <v>28</v>
      </c>
      <c r="M15" s="189">
        <f t="shared" ref="M15:M21" si="0">+D15</f>
        <v>28062</v>
      </c>
    </row>
    <row r="16" spans="1:13" x14ac:dyDescent="0.3">
      <c r="A16" s="324"/>
      <c r="B16" s="27" t="s">
        <v>29</v>
      </c>
      <c r="C16" s="28" t="s">
        <v>28</v>
      </c>
      <c r="D16" s="28">
        <v>29960</v>
      </c>
      <c r="E16" s="138" t="s">
        <v>28</v>
      </c>
      <c r="F16" s="29" t="s">
        <v>28</v>
      </c>
      <c r="G16" s="30" t="s">
        <v>28</v>
      </c>
      <c r="H16" s="31" t="s">
        <v>28</v>
      </c>
      <c r="I16" s="32" t="s">
        <v>28</v>
      </c>
      <c r="J16" s="30" t="s">
        <v>28</v>
      </c>
      <c r="K16" s="31" t="s">
        <v>28</v>
      </c>
      <c r="L16" s="138" t="s">
        <v>28</v>
      </c>
      <c r="M16" s="190">
        <f t="shared" si="0"/>
        <v>29960</v>
      </c>
    </row>
    <row r="17" spans="1:13" x14ac:dyDescent="0.3">
      <c r="A17" s="324"/>
      <c r="B17" s="33" t="s">
        <v>30</v>
      </c>
      <c r="C17" s="28" t="s">
        <v>28</v>
      </c>
      <c r="D17" s="28">
        <v>20344</v>
      </c>
      <c r="E17" s="138" t="s">
        <v>28</v>
      </c>
      <c r="F17" s="29" t="s">
        <v>28</v>
      </c>
      <c r="G17" s="30" t="s">
        <v>28</v>
      </c>
      <c r="H17" s="31" t="s">
        <v>28</v>
      </c>
      <c r="I17" s="32" t="s">
        <v>28</v>
      </c>
      <c r="J17" s="30" t="s">
        <v>28</v>
      </c>
      <c r="K17" s="31" t="s">
        <v>28</v>
      </c>
      <c r="L17" s="138" t="s">
        <v>28</v>
      </c>
      <c r="M17" s="190">
        <f t="shared" si="0"/>
        <v>20344</v>
      </c>
    </row>
    <row r="18" spans="1:13" x14ac:dyDescent="0.3">
      <c r="A18" s="324"/>
      <c r="B18" s="27" t="s">
        <v>31</v>
      </c>
      <c r="C18" s="28" t="s">
        <v>28</v>
      </c>
      <c r="D18" s="28">
        <v>12421</v>
      </c>
      <c r="E18" s="138" t="s">
        <v>28</v>
      </c>
      <c r="F18" s="29" t="s">
        <v>28</v>
      </c>
      <c r="G18" s="30" t="s">
        <v>28</v>
      </c>
      <c r="H18" s="31" t="s">
        <v>28</v>
      </c>
      <c r="I18" s="32" t="s">
        <v>28</v>
      </c>
      <c r="J18" s="30" t="s">
        <v>28</v>
      </c>
      <c r="K18" s="31" t="s">
        <v>28</v>
      </c>
      <c r="L18" s="138" t="s">
        <v>28</v>
      </c>
      <c r="M18" s="190">
        <f t="shared" si="0"/>
        <v>12421</v>
      </c>
    </row>
    <row r="19" spans="1:13" x14ac:dyDescent="0.3">
      <c r="A19" s="324"/>
      <c r="B19" s="33" t="s">
        <v>32</v>
      </c>
      <c r="C19" s="28" t="s">
        <v>28</v>
      </c>
      <c r="D19" s="28">
        <v>33166</v>
      </c>
      <c r="E19" s="138" t="s">
        <v>28</v>
      </c>
      <c r="F19" s="29" t="s">
        <v>28</v>
      </c>
      <c r="G19" s="30" t="s">
        <v>28</v>
      </c>
      <c r="H19" s="31" t="s">
        <v>28</v>
      </c>
      <c r="I19" s="32" t="s">
        <v>28</v>
      </c>
      <c r="J19" s="30" t="s">
        <v>28</v>
      </c>
      <c r="K19" s="31" t="s">
        <v>28</v>
      </c>
      <c r="L19" s="138" t="s">
        <v>28</v>
      </c>
      <c r="M19" s="190">
        <f t="shared" si="0"/>
        <v>33166</v>
      </c>
    </row>
    <row r="20" spans="1:13" x14ac:dyDescent="0.3">
      <c r="A20" s="324"/>
      <c r="B20" s="27" t="s">
        <v>33</v>
      </c>
      <c r="C20" s="28" t="s">
        <v>28</v>
      </c>
      <c r="D20" s="28">
        <v>27426</v>
      </c>
      <c r="E20" s="138" t="s">
        <v>28</v>
      </c>
      <c r="F20" s="29" t="s">
        <v>28</v>
      </c>
      <c r="G20" s="30" t="s">
        <v>28</v>
      </c>
      <c r="H20" s="31" t="s">
        <v>28</v>
      </c>
      <c r="I20" s="32" t="s">
        <v>28</v>
      </c>
      <c r="J20" s="30" t="s">
        <v>28</v>
      </c>
      <c r="K20" s="31" t="s">
        <v>28</v>
      </c>
      <c r="L20" s="138" t="s">
        <v>28</v>
      </c>
      <c r="M20" s="190">
        <f t="shared" si="0"/>
        <v>27426</v>
      </c>
    </row>
    <row r="21" spans="1:13" x14ac:dyDescent="0.3">
      <c r="A21" s="324"/>
      <c r="B21" s="33" t="s">
        <v>34</v>
      </c>
      <c r="C21" s="28" t="s">
        <v>28</v>
      </c>
      <c r="D21" s="28">
        <v>29728</v>
      </c>
      <c r="E21" s="138" t="s">
        <v>28</v>
      </c>
      <c r="F21" s="29" t="s">
        <v>28</v>
      </c>
      <c r="G21" s="30" t="s">
        <v>28</v>
      </c>
      <c r="H21" s="31" t="s">
        <v>28</v>
      </c>
      <c r="I21" s="32" t="s">
        <v>28</v>
      </c>
      <c r="J21" s="30" t="s">
        <v>28</v>
      </c>
      <c r="K21" s="31" t="s">
        <v>28</v>
      </c>
      <c r="L21" s="138" t="s">
        <v>28</v>
      </c>
      <c r="M21" s="190">
        <f t="shared" si="0"/>
        <v>29728</v>
      </c>
    </row>
    <row r="22" spans="1:13" x14ac:dyDescent="0.3">
      <c r="A22" s="324"/>
      <c r="B22" s="27" t="s">
        <v>35</v>
      </c>
      <c r="C22" s="28" t="s">
        <v>28</v>
      </c>
      <c r="D22" s="28">
        <v>25938</v>
      </c>
      <c r="E22" s="138" t="s">
        <v>28</v>
      </c>
      <c r="F22" s="29">
        <v>8297</v>
      </c>
      <c r="G22" s="30" t="s">
        <v>28</v>
      </c>
      <c r="H22" s="31">
        <f>+F22</f>
        <v>8297</v>
      </c>
      <c r="I22" s="32" t="s">
        <v>28</v>
      </c>
      <c r="J22" s="30" t="s">
        <v>28</v>
      </c>
      <c r="K22" s="31" t="s">
        <v>28</v>
      </c>
      <c r="L22" s="138" t="s">
        <v>28</v>
      </c>
      <c r="M22" s="190">
        <f t="shared" ref="M22:M59" si="1">+D22+H22</f>
        <v>34235</v>
      </c>
    </row>
    <row r="23" spans="1:13" x14ac:dyDescent="0.3">
      <c r="A23" s="324"/>
      <c r="B23" s="33" t="s">
        <v>36</v>
      </c>
      <c r="C23" s="28" t="s">
        <v>28</v>
      </c>
      <c r="D23" s="28">
        <v>27763</v>
      </c>
      <c r="E23" s="138" t="s">
        <v>28</v>
      </c>
      <c r="F23" s="29">
        <v>10095</v>
      </c>
      <c r="G23" s="30" t="s">
        <v>28</v>
      </c>
      <c r="H23" s="31">
        <f t="shared" ref="H23:H43" si="2">+F23</f>
        <v>10095</v>
      </c>
      <c r="I23" s="32" t="s">
        <v>28</v>
      </c>
      <c r="J23" s="30" t="s">
        <v>28</v>
      </c>
      <c r="K23" s="31" t="s">
        <v>28</v>
      </c>
      <c r="L23" s="138" t="s">
        <v>28</v>
      </c>
      <c r="M23" s="190">
        <f t="shared" si="1"/>
        <v>37858</v>
      </c>
    </row>
    <row r="24" spans="1:13" x14ac:dyDescent="0.3">
      <c r="A24" s="324"/>
      <c r="B24" s="27" t="s">
        <v>37</v>
      </c>
      <c r="C24" s="28" t="s">
        <v>28</v>
      </c>
      <c r="D24" s="28">
        <v>25410</v>
      </c>
      <c r="E24" s="138" t="s">
        <v>28</v>
      </c>
      <c r="F24" s="29">
        <v>6230</v>
      </c>
      <c r="G24" s="30" t="s">
        <v>28</v>
      </c>
      <c r="H24" s="31">
        <f t="shared" si="2"/>
        <v>6230</v>
      </c>
      <c r="I24" s="32" t="s">
        <v>28</v>
      </c>
      <c r="J24" s="30" t="s">
        <v>28</v>
      </c>
      <c r="K24" s="31" t="s">
        <v>28</v>
      </c>
      <c r="L24" s="138" t="s">
        <v>28</v>
      </c>
      <c r="M24" s="190">
        <f t="shared" si="1"/>
        <v>31640</v>
      </c>
    </row>
    <row r="25" spans="1:13" x14ac:dyDescent="0.3">
      <c r="A25" s="324"/>
      <c r="B25" s="33" t="s">
        <v>38</v>
      </c>
      <c r="C25" s="28" t="s">
        <v>28</v>
      </c>
      <c r="D25" s="28">
        <v>24891</v>
      </c>
      <c r="E25" s="138" t="s">
        <v>28</v>
      </c>
      <c r="F25" s="29">
        <v>5703</v>
      </c>
      <c r="G25" s="30" t="s">
        <v>28</v>
      </c>
      <c r="H25" s="31">
        <f t="shared" si="2"/>
        <v>5703</v>
      </c>
      <c r="I25" s="32" t="s">
        <v>28</v>
      </c>
      <c r="J25" s="30" t="s">
        <v>28</v>
      </c>
      <c r="K25" s="31" t="s">
        <v>28</v>
      </c>
      <c r="L25" s="138" t="s">
        <v>28</v>
      </c>
      <c r="M25" s="190">
        <f t="shared" si="1"/>
        <v>30594</v>
      </c>
    </row>
    <row r="26" spans="1:13" ht="15" thickBot="1" x14ac:dyDescent="0.35">
      <c r="A26" s="325"/>
      <c r="B26" s="34" t="s">
        <v>39</v>
      </c>
      <c r="C26" s="35" t="s">
        <v>28</v>
      </c>
      <c r="D26" s="35">
        <v>29093</v>
      </c>
      <c r="E26" s="165" t="s">
        <v>28</v>
      </c>
      <c r="F26" s="36">
        <v>5385</v>
      </c>
      <c r="G26" s="37" t="s">
        <v>28</v>
      </c>
      <c r="H26" s="38">
        <f t="shared" si="2"/>
        <v>5385</v>
      </c>
      <c r="I26" s="39" t="s">
        <v>28</v>
      </c>
      <c r="J26" s="37" t="s">
        <v>28</v>
      </c>
      <c r="K26" s="38" t="s">
        <v>28</v>
      </c>
      <c r="L26" s="165" t="s">
        <v>28</v>
      </c>
      <c r="M26" s="191">
        <f t="shared" si="1"/>
        <v>34478</v>
      </c>
    </row>
    <row r="27" spans="1:13" x14ac:dyDescent="0.3">
      <c r="A27" s="324">
        <v>2008</v>
      </c>
      <c r="B27" s="33" t="s">
        <v>27</v>
      </c>
      <c r="C27" s="40" t="s">
        <v>28</v>
      </c>
      <c r="D27" s="40">
        <v>31763</v>
      </c>
      <c r="E27" s="138" t="s">
        <v>28</v>
      </c>
      <c r="F27" s="41">
        <v>7212</v>
      </c>
      <c r="G27" s="30" t="s">
        <v>28</v>
      </c>
      <c r="H27" s="31">
        <f t="shared" si="2"/>
        <v>7212</v>
      </c>
      <c r="I27" s="32" t="s">
        <v>28</v>
      </c>
      <c r="J27" s="30" t="s">
        <v>28</v>
      </c>
      <c r="K27" s="31" t="s">
        <v>28</v>
      </c>
      <c r="L27" s="138" t="s">
        <v>28</v>
      </c>
      <c r="M27" s="192">
        <f t="shared" si="1"/>
        <v>38975</v>
      </c>
    </row>
    <row r="28" spans="1:13" x14ac:dyDescent="0.3">
      <c r="A28" s="324"/>
      <c r="B28" s="27" t="s">
        <v>29</v>
      </c>
      <c r="C28" s="42" t="s">
        <v>28</v>
      </c>
      <c r="D28" s="42">
        <v>3819</v>
      </c>
      <c r="E28" s="138" t="s">
        <v>28</v>
      </c>
      <c r="F28" s="43">
        <v>6003</v>
      </c>
      <c r="G28" s="30" t="s">
        <v>28</v>
      </c>
      <c r="H28" s="31">
        <f t="shared" si="2"/>
        <v>6003</v>
      </c>
      <c r="I28" s="32" t="s">
        <v>28</v>
      </c>
      <c r="J28" s="30" t="s">
        <v>28</v>
      </c>
      <c r="K28" s="31" t="s">
        <v>28</v>
      </c>
      <c r="L28" s="138" t="s">
        <v>28</v>
      </c>
      <c r="M28" s="190">
        <f t="shared" si="1"/>
        <v>9822</v>
      </c>
    </row>
    <row r="29" spans="1:13" x14ac:dyDescent="0.3">
      <c r="A29" s="324"/>
      <c r="B29" s="33" t="s">
        <v>30</v>
      </c>
      <c r="C29" s="42" t="s">
        <v>28</v>
      </c>
      <c r="D29" s="42">
        <v>8457</v>
      </c>
      <c r="E29" s="138" t="s">
        <v>28</v>
      </c>
      <c r="F29" s="43">
        <v>4956</v>
      </c>
      <c r="G29" s="30" t="s">
        <v>28</v>
      </c>
      <c r="H29" s="31">
        <f t="shared" si="2"/>
        <v>4956</v>
      </c>
      <c r="I29" s="32" t="s">
        <v>28</v>
      </c>
      <c r="J29" s="30" t="s">
        <v>28</v>
      </c>
      <c r="K29" s="31" t="s">
        <v>28</v>
      </c>
      <c r="L29" s="138" t="s">
        <v>28</v>
      </c>
      <c r="M29" s="190">
        <f t="shared" si="1"/>
        <v>13413</v>
      </c>
    </row>
    <row r="30" spans="1:13" x14ac:dyDescent="0.3">
      <c r="A30" s="324"/>
      <c r="B30" s="27" t="s">
        <v>31</v>
      </c>
      <c r="C30" s="42" t="s">
        <v>28</v>
      </c>
      <c r="D30" s="42">
        <v>16890</v>
      </c>
      <c r="E30" s="138" t="s">
        <v>28</v>
      </c>
      <c r="F30" s="43">
        <v>4282</v>
      </c>
      <c r="G30" s="30" t="s">
        <v>28</v>
      </c>
      <c r="H30" s="31">
        <f t="shared" si="2"/>
        <v>4282</v>
      </c>
      <c r="I30" s="32" t="s">
        <v>28</v>
      </c>
      <c r="J30" s="30" t="s">
        <v>28</v>
      </c>
      <c r="K30" s="31" t="s">
        <v>28</v>
      </c>
      <c r="L30" s="138" t="s">
        <v>28</v>
      </c>
      <c r="M30" s="190">
        <f t="shared" si="1"/>
        <v>21172</v>
      </c>
    </row>
    <row r="31" spans="1:13" x14ac:dyDescent="0.3">
      <c r="A31" s="324"/>
      <c r="B31" s="33" t="s">
        <v>32</v>
      </c>
      <c r="C31" s="42" t="s">
        <v>28</v>
      </c>
      <c r="D31" s="42">
        <v>34252</v>
      </c>
      <c r="E31" s="138" t="s">
        <v>28</v>
      </c>
      <c r="F31" s="43">
        <v>3888</v>
      </c>
      <c r="G31" s="30" t="s">
        <v>28</v>
      </c>
      <c r="H31" s="31">
        <f t="shared" si="2"/>
        <v>3888</v>
      </c>
      <c r="I31" s="32" t="s">
        <v>28</v>
      </c>
      <c r="J31" s="30" t="s">
        <v>28</v>
      </c>
      <c r="K31" s="31" t="s">
        <v>28</v>
      </c>
      <c r="L31" s="138" t="s">
        <v>28</v>
      </c>
      <c r="M31" s="190">
        <f t="shared" si="1"/>
        <v>38140</v>
      </c>
    </row>
    <row r="32" spans="1:13" x14ac:dyDescent="0.3">
      <c r="A32" s="324">
        <v>2008</v>
      </c>
      <c r="B32" s="27" t="s">
        <v>33</v>
      </c>
      <c r="C32" s="42" t="s">
        <v>28</v>
      </c>
      <c r="D32" s="42">
        <v>32788</v>
      </c>
      <c r="E32" s="138" t="s">
        <v>28</v>
      </c>
      <c r="F32" s="43">
        <v>3863</v>
      </c>
      <c r="G32" s="30" t="s">
        <v>28</v>
      </c>
      <c r="H32" s="31">
        <f t="shared" si="2"/>
        <v>3863</v>
      </c>
      <c r="I32" s="32" t="s">
        <v>28</v>
      </c>
      <c r="J32" s="30" t="s">
        <v>28</v>
      </c>
      <c r="K32" s="31" t="s">
        <v>28</v>
      </c>
      <c r="L32" s="138" t="s">
        <v>28</v>
      </c>
      <c r="M32" s="190">
        <f t="shared" si="1"/>
        <v>36651</v>
      </c>
    </row>
    <row r="33" spans="1:13" x14ac:dyDescent="0.3">
      <c r="A33" s="324"/>
      <c r="B33" s="33" t="s">
        <v>34</v>
      </c>
      <c r="C33" s="42" t="s">
        <v>28</v>
      </c>
      <c r="D33" s="42">
        <v>39955</v>
      </c>
      <c r="E33" s="138" t="s">
        <v>28</v>
      </c>
      <c r="F33" s="43">
        <v>21459</v>
      </c>
      <c r="G33" s="30" t="s">
        <v>28</v>
      </c>
      <c r="H33" s="31">
        <f t="shared" si="2"/>
        <v>21459</v>
      </c>
      <c r="I33" s="32" t="s">
        <v>28</v>
      </c>
      <c r="J33" s="30" t="s">
        <v>28</v>
      </c>
      <c r="K33" s="31" t="s">
        <v>28</v>
      </c>
      <c r="L33" s="138" t="s">
        <v>28</v>
      </c>
      <c r="M33" s="190">
        <f t="shared" si="1"/>
        <v>61414</v>
      </c>
    </row>
    <row r="34" spans="1:13" x14ac:dyDescent="0.3">
      <c r="A34" s="324"/>
      <c r="B34" s="27" t="s">
        <v>35</v>
      </c>
      <c r="C34" s="42" t="s">
        <v>28</v>
      </c>
      <c r="D34" s="42">
        <v>36129</v>
      </c>
      <c r="E34" s="138" t="s">
        <v>28</v>
      </c>
      <c r="F34" s="43">
        <v>14450</v>
      </c>
      <c r="G34" s="30" t="s">
        <v>28</v>
      </c>
      <c r="H34" s="31">
        <f t="shared" si="2"/>
        <v>14450</v>
      </c>
      <c r="I34" s="32" t="s">
        <v>28</v>
      </c>
      <c r="J34" s="30" t="s">
        <v>28</v>
      </c>
      <c r="K34" s="31" t="s">
        <v>28</v>
      </c>
      <c r="L34" s="138" t="s">
        <v>28</v>
      </c>
      <c r="M34" s="190">
        <f t="shared" si="1"/>
        <v>50579</v>
      </c>
    </row>
    <row r="35" spans="1:13" x14ac:dyDescent="0.3">
      <c r="A35" s="324"/>
      <c r="B35" s="33" t="s">
        <v>36</v>
      </c>
      <c r="C35" s="42" t="s">
        <v>28</v>
      </c>
      <c r="D35" s="42">
        <v>37065</v>
      </c>
      <c r="E35" s="138" t="s">
        <v>28</v>
      </c>
      <c r="F35" s="43">
        <v>9184</v>
      </c>
      <c r="G35" s="30" t="s">
        <v>28</v>
      </c>
      <c r="H35" s="31">
        <f t="shared" si="2"/>
        <v>9184</v>
      </c>
      <c r="I35" s="32" t="s">
        <v>28</v>
      </c>
      <c r="J35" s="30" t="s">
        <v>28</v>
      </c>
      <c r="K35" s="31" t="s">
        <v>28</v>
      </c>
      <c r="L35" s="138" t="s">
        <v>28</v>
      </c>
      <c r="M35" s="190">
        <f t="shared" si="1"/>
        <v>46249</v>
      </c>
    </row>
    <row r="36" spans="1:13" x14ac:dyDescent="0.3">
      <c r="A36" s="324"/>
      <c r="B36" s="27" t="s">
        <v>37</v>
      </c>
      <c r="C36" s="42" t="s">
        <v>28</v>
      </c>
      <c r="D36" s="42">
        <v>35943</v>
      </c>
      <c r="E36" s="138" t="s">
        <v>28</v>
      </c>
      <c r="F36" s="43">
        <v>9399</v>
      </c>
      <c r="G36" s="30" t="s">
        <v>28</v>
      </c>
      <c r="H36" s="31">
        <f t="shared" si="2"/>
        <v>9399</v>
      </c>
      <c r="I36" s="32" t="s">
        <v>28</v>
      </c>
      <c r="J36" s="30" t="s">
        <v>28</v>
      </c>
      <c r="K36" s="31" t="s">
        <v>28</v>
      </c>
      <c r="L36" s="138" t="s">
        <v>28</v>
      </c>
      <c r="M36" s="190">
        <f t="shared" si="1"/>
        <v>45342</v>
      </c>
    </row>
    <row r="37" spans="1:13" x14ac:dyDescent="0.3">
      <c r="A37" s="324"/>
      <c r="B37" s="33" t="s">
        <v>38</v>
      </c>
      <c r="C37" s="42" t="s">
        <v>28</v>
      </c>
      <c r="D37" s="42">
        <v>25769</v>
      </c>
      <c r="E37" s="138" t="s">
        <v>28</v>
      </c>
      <c r="F37" s="43">
        <v>10959</v>
      </c>
      <c r="G37" s="30" t="s">
        <v>28</v>
      </c>
      <c r="H37" s="31">
        <f t="shared" si="2"/>
        <v>10959</v>
      </c>
      <c r="I37" s="32" t="s">
        <v>28</v>
      </c>
      <c r="J37" s="30" t="s">
        <v>28</v>
      </c>
      <c r="K37" s="31" t="s">
        <v>28</v>
      </c>
      <c r="L37" s="138" t="s">
        <v>28</v>
      </c>
      <c r="M37" s="190">
        <f t="shared" si="1"/>
        <v>36728</v>
      </c>
    </row>
    <row r="38" spans="1:13" ht="15" thickBot="1" x14ac:dyDescent="0.35">
      <c r="A38" s="325"/>
      <c r="B38" s="34" t="s">
        <v>39</v>
      </c>
      <c r="C38" s="44" t="s">
        <v>28</v>
      </c>
      <c r="D38" s="44">
        <v>23037</v>
      </c>
      <c r="E38" s="165" t="s">
        <v>28</v>
      </c>
      <c r="F38" s="45">
        <v>10771</v>
      </c>
      <c r="G38" s="37" t="s">
        <v>28</v>
      </c>
      <c r="H38" s="38">
        <f t="shared" si="2"/>
        <v>10771</v>
      </c>
      <c r="I38" s="39" t="s">
        <v>28</v>
      </c>
      <c r="J38" s="37" t="s">
        <v>28</v>
      </c>
      <c r="K38" s="38" t="s">
        <v>28</v>
      </c>
      <c r="L38" s="165" t="s">
        <v>28</v>
      </c>
      <c r="M38" s="191">
        <f t="shared" si="1"/>
        <v>33808</v>
      </c>
    </row>
    <row r="39" spans="1:13" x14ac:dyDescent="0.3">
      <c r="A39" s="324">
        <v>2009</v>
      </c>
      <c r="B39" s="33" t="s">
        <v>27</v>
      </c>
      <c r="C39" s="40" t="s">
        <v>28</v>
      </c>
      <c r="D39" s="40">
        <v>23748</v>
      </c>
      <c r="E39" s="135" t="s">
        <v>28</v>
      </c>
      <c r="F39" s="41">
        <v>21307</v>
      </c>
      <c r="G39" s="30" t="s">
        <v>28</v>
      </c>
      <c r="H39" s="31">
        <f t="shared" si="2"/>
        <v>21307</v>
      </c>
      <c r="I39" s="32" t="s">
        <v>28</v>
      </c>
      <c r="J39" s="30" t="s">
        <v>28</v>
      </c>
      <c r="K39" s="31" t="s">
        <v>28</v>
      </c>
      <c r="L39" s="135" t="s">
        <v>28</v>
      </c>
      <c r="M39" s="192">
        <f t="shared" si="1"/>
        <v>45055</v>
      </c>
    </row>
    <row r="40" spans="1:13" x14ac:dyDescent="0.3">
      <c r="A40" s="324"/>
      <c r="B40" s="27" t="s">
        <v>29</v>
      </c>
      <c r="C40" s="42" t="s">
        <v>28</v>
      </c>
      <c r="D40" s="42">
        <v>22755</v>
      </c>
      <c r="E40" s="138" t="s">
        <v>28</v>
      </c>
      <c r="F40" s="43">
        <v>18738</v>
      </c>
      <c r="G40" s="30" t="s">
        <v>28</v>
      </c>
      <c r="H40" s="31">
        <f t="shared" si="2"/>
        <v>18738</v>
      </c>
      <c r="I40" s="32" t="s">
        <v>28</v>
      </c>
      <c r="J40" s="30" t="s">
        <v>28</v>
      </c>
      <c r="K40" s="31" t="s">
        <v>28</v>
      </c>
      <c r="L40" s="138" t="s">
        <v>28</v>
      </c>
      <c r="M40" s="190">
        <f t="shared" si="1"/>
        <v>41493</v>
      </c>
    </row>
    <row r="41" spans="1:13" x14ac:dyDescent="0.3">
      <c r="A41" s="324"/>
      <c r="B41" s="33" t="s">
        <v>30</v>
      </c>
      <c r="C41" s="42" t="s">
        <v>28</v>
      </c>
      <c r="D41" s="42">
        <v>22852</v>
      </c>
      <c r="E41" s="138" t="s">
        <v>28</v>
      </c>
      <c r="F41" s="43">
        <v>12177</v>
      </c>
      <c r="G41" s="30" t="s">
        <v>28</v>
      </c>
      <c r="H41" s="31">
        <f t="shared" si="2"/>
        <v>12177</v>
      </c>
      <c r="I41" s="32" t="s">
        <v>28</v>
      </c>
      <c r="J41" s="30" t="s">
        <v>28</v>
      </c>
      <c r="K41" s="31" t="s">
        <v>28</v>
      </c>
      <c r="L41" s="138" t="s">
        <v>28</v>
      </c>
      <c r="M41" s="190">
        <f t="shared" si="1"/>
        <v>35029</v>
      </c>
    </row>
    <row r="42" spans="1:13" x14ac:dyDescent="0.3">
      <c r="A42" s="324"/>
      <c r="B42" s="27" t="s">
        <v>31</v>
      </c>
      <c r="C42" s="42" t="s">
        <v>28</v>
      </c>
      <c r="D42" s="42">
        <v>19573</v>
      </c>
      <c r="E42" s="138" t="s">
        <v>28</v>
      </c>
      <c r="F42" s="43">
        <v>12331</v>
      </c>
      <c r="G42" s="30" t="s">
        <v>28</v>
      </c>
      <c r="H42" s="31">
        <f t="shared" si="2"/>
        <v>12331</v>
      </c>
      <c r="I42" s="32" t="s">
        <v>28</v>
      </c>
      <c r="J42" s="30" t="s">
        <v>28</v>
      </c>
      <c r="K42" s="31" t="s">
        <v>28</v>
      </c>
      <c r="L42" s="138" t="s">
        <v>28</v>
      </c>
      <c r="M42" s="190">
        <f t="shared" si="1"/>
        <v>31904</v>
      </c>
    </row>
    <row r="43" spans="1:13" x14ac:dyDescent="0.3">
      <c r="A43" s="324"/>
      <c r="B43" s="33" t="s">
        <v>32</v>
      </c>
      <c r="C43" s="42" t="s">
        <v>28</v>
      </c>
      <c r="D43" s="42">
        <v>26119</v>
      </c>
      <c r="E43" s="138" t="s">
        <v>28</v>
      </c>
      <c r="F43" s="43">
        <v>11758</v>
      </c>
      <c r="G43" s="30" t="s">
        <v>28</v>
      </c>
      <c r="H43" s="31">
        <f t="shared" si="2"/>
        <v>11758</v>
      </c>
      <c r="I43" s="32" t="s">
        <v>28</v>
      </c>
      <c r="J43" s="30" t="s">
        <v>28</v>
      </c>
      <c r="K43" s="31" t="s">
        <v>28</v>
      </c>
      <c r="L43" s="138" t="s">
        <v>28</v>
      </c>
      <c r="M43" s="190">
        <f t="shared" si="1"/>
        <v>37877</v>
      </c>
    </row>
    <row r="44" spans="1:13" x14ac:dyDescent="0.3">
      <c r="A44" s="324"/>
      <c r="B44" s="27" t="s">
        <v>33</v>
      </c>
      <c r="C44" s="42" t="s">
        <v>28</v>
      </c>
      <c r="D44" s="42">
        <v>16868</v>
      </c>
      <c r="E44" s="138" t="s">
        <v>28</v>
      </c>
      <c r="F44" s="43">
        <v>14548</v>
      </c>
      <c r="G44" s="46">
        <v>5959</v>
      </c>
      <c r="H44" s="31">
        <f t="shared" ref="H44:H107" si="3">+F44+G44</f>
        <v>20507</v>
      </c>
      <c r="I44" s="32" t="s">
        <v>28</v>
      </c>
      <c r="J44" s="30" t="s">
        <v>28</v>
      </c>
      <c r="K44" s="31" t="s">
        <v>28</v>
      </c>
      <c r="L44" s="138" t="s">
        <v>28</v>
      </c>
      <c r="M44" s="190">
        <f t="shared" si="1"/>
        <v>37375</v>
      </c>
    </row>
    <row r="45" spans="1:13" x14ac:dyDescent="0.3">
      <c r="A45" s="324"/>
      <c r="B45" s="33" t="s">
        <v>34</v>
      </c>
      <c r="C45" s="42" t="s">
        <v>28</v>
      </c>
      <c r="D45" s="42">
        <v>13395</v>
      </c>
      <c r="E45" s="138" t="s">
        <v>28</v>
      </c>
      <c r="F45" s="43">
        <v>23630</v>
      </c>
      <c r="G45" s="46">
        <v>15746</v>
      </c>
      <c r="H45" s="31">
        <f t="shared" si="3"/>
        <v>39376</v>
      </c>
      <c r="I45" s="32" t="s">
        <v>28</v>
      </c>
      <c r="J45" s="30" t="s">
        <v>28</v>
      </c>
      <c r="K45" s="31" t="s">
        <v>28</v>
      </c>
      <c r="L45" s="138" t="s">
        <v>28</v>
      </c>
      <c r="M45" s="190">
        <f t="shared" si="1"/>
        <v>52771</v>
      </c>
    </row>
    <row r="46" spans="1:13" x14ac:dyDescent="0.3">
      <c r="A46" s="324"/>
      <c r="B46" s="27" t="s">
        <v>35</v>
      </c>
      <c r="C46" s="42" t="s">
        <v>28</v>
      </c>
      <c r="D46" s="42">
        <v>14244</v>
      </c>
      <c r="E46" s="138" t="s">
        <v>28</v>
      </c>
      <c r="F46" s="43">
        <v>12870</v>
      </c>
      <c r="G46" s="46">
        <v>2946</v>
      </c>
      <c r="H46" s="31">
        <f t="shared" si="3"/>
        <v>15816</v>
      </c>
      <c r="I46" s="32" t="s">
        <v>28</v>
      </c>
      <c r="J46" s="30" t="s">
        <v>28</v>
      </c>
      <c r="K46" s="31" t="s">
        <v>28</v>
      </c>
      <c r="L46" s="138" t="s">
        <v>28</v>
      </c>
      <c r="M46" s="190">
        <f t="shared" si="1"/>
        <v>30060</v>
      </c>
    </row>
    <row r="47" spans="1:13" x14ac:dyDescent="0.3">
      <c r="A47" s="324"/>
      <c r="B47" s="33" t="s">
        <v>36</v>
      </c>
      <c r="C47" s="42" t="s">
        <v>28</v>
      </c>
      <c r="D47" s="42">
        <v>22861</v>
      </c>
      <c r="E47" s="138" t="s">
        <v>28</v>
      </c>
      <c r="F47" s="43">
        <v>4095</v>
      </c>
      <c r="G47" s="46">
        <v>864</v>
      </c>
      <c r="H47" s="31">
        <f t="shared" si="3"/>
        <v>4959</v>
      </c>
      <c r="I47" s="32" t="s">
        <v>28</v>
      </c>
      <c r="J47" s="30" t="s">
        <v>28</v>
      </c>
      <c r="K47" s="31" t="s">
        <v>28</v>
      </c>
      <c r="L47" s="138" t="s">
        <v>28</v>
      </c>
      <c r="M47" s="190">
        <f t="shared" si="1"/>
        <v>27820</v>
      </c>
    </row>
    <row r="48" spans="1:13" x14ac:dyDescent="0.3">
      <c r="A48" s="324"/>
      <c r="B48" s="27" t="s">
        <v>37</v>
      </c>
      <c r="C48" s="42" t="s">
        <v>28</v>
      </c>
      <c r="D48" s="42">
        <v>26745</v>
      </c>
      <c r="E48" s="138" t="s">
        <v>28</v>
      </c>
      <c r="F48" s="43">
        <v>6131</v>
      </c>
      <c r="G48" s="46">
        <v>2933</v>
      </c>
      <c r="H48" s="31">
        <f t="shared" si="3"/>
        <v>9064</v>
      </c>
      <c r="I48" s="32" t="s">
        <v>28</v>
      </c>
      <c r="J48" s="30" t="s">
        <v>28</v>
      </c>
      <c r="K48" s="31" t="s">
        <v>28</v>
      </c>
      <c r="L48" s="138" t="s">
        <v>28</v>
      </c>
      <c r="M48" s="190">
        <f t="shared" si="1"/>
        <v>35809</v>
      </c>
    </row>
    <row r="49" spans="1:13" x14ac:dyDescent="0.3">
      <c r="A49" s="324"/>
      <c r="B49" s="33" t="s">
        <v>38</v>
      </c>
      <c r="C49" s="42" t="s">
        <v>28</v>
      </c>
      <c r="D49" s="42">
        <v>19135</v>
      </c>
      <c r="E49" s="138" t="s">
        <v>28</v>
      </c>
      <c r="F49" s="43">
        <v>6063</v>
      </c>
      <c r="G49" s="46">
        <v>2119</v>
      </c>
      <c r="H49" s="31">
        <f t="shared" si="3"/>
        <v>8182</v>
      </c>
      <c r="I49" s="32" t="s">
        <v>28</v>
      </c>
      <c r="J49" s="30" t="s">
        <v>28</v>
      </c>
      <c r="K49" s="31" t="s">
        <v>28</v>
      </c>
      <c r="L49" s="138" t="s">
        <v>28</v>
      </c>
      <c r="M49" s="190">
        <f t="shared" si="1"/>
        <v>27317</v>
      </c>
    </row>
    <row r="50" spans="1:13" ht="15" thickBot="1" x14ac:dyDescent="0.35">
      <c r="A50" s="325"/>
      <c r="B50" s="34" t="s">
        <v>39</v>
      </c>
      <c r="C50" s="44" t="s">
        <v>28</v>
      </c>
      <c r="D50" s="44">
        <v>22114</v>
      </c>
      <c r="E50" s="165" t="s">
        <v>28</v>
      </c>
      <c r="F50" s="45">
        <v>7969</v>
      </c>
      <c r="G50" s="47">
        <v>2686</v>
      </c>
      <c r="H50" s="38">
        <f t="shared" si="3"/>
        <v>10655</v>
      </c>
      <c r="I50" s="39" t="s">
        <v>28</v>
      </c>
      <c r="J50" s="37" t="s">
        <v>28</v>
      </c>
      <c r="K50" s="38" t="s">
        <v>28</v>
      </c>
      <c r="L50" s="165" t="s">
        <v>28</v>
      </c>
      <c r="M50" s="191">
        <f t="shared" si="1"/>
        <v>32769</v>
      </c>
    </row>
    <row r="51" spans="1:13" x14ac:dyDescent="0.3">
      <c r="A51" s="324">
        <v>2010</v>
      </c>
      <c r="B51" s="48" t="s">
        <v>27</v>
      </c>
      <c r="C51" s="40" t="s">
        <v>28</v>
      </c>
      <c r="D51" s="40">
        <v>19087</v>
      </c>
      <c r="E51" s="138" t="s">
        <v>28</v>
      </c>
      <c r="F51" s="41">
        <v>22322</v>
      </c>
      <c r="G51" s="49">
        <v>11553</v>
      </c>
      <c r="H51" s="31">
        <f t="shared" si="3"/>
        <v>33875</v>
      </c>
      <c r="I51" s="32" t="s">
        <v>28</v>
      </c>
      <c r="J51" s="30" t="s">
        <v>28</v>
      </c>
      <c r="K51" s="31" t="s">
        <v>28</v>
      </c>
      <c r="L51" s="138" t="s">
        <v>28</v>
      </c>
      <c r="M51" s="192">
        <f t="shared" si="1"/>
        <v>52962</v>
      </c>
    </row>
    <row r="52" spans="1:13" x14ac:dyDescent="0.3">
      <c r="A52" s="324"/>
      <c r="B52" s="50" t="s">
        <v>29</v>
      </c>
      <c r="C52" s="42" t="s">
        <v>28</v>
      </c>
      <c r="D52" s="42">
        <v>11060</v>
      </c>
      <c r="E52" s="138" t="s">
        <v>28</v>
      </c>
      <c r="F52" s="43">
        <v>16576</v>
      </c>
      <c r="G52" s="46">
        <v>7891</v>
      </c>
      <c r="H52" s="31">
        <f t="shared" si="3"/>
        <v>24467</v>
      </c>
      <c r="I52" s="32" t="s">
        <v>28</v>
      </c>
      <c r="J52" s="30" t="s">
        <v>28</v>
      </c>
      <c r="K52" s="31" t="s">
        <v>28</v>
      </c>
      <c r="L52" s="138" t="s">
        <v>28</v>
      </c>
      <c r="M52" s="190">
        <f t="shared" si="1"/>
        <v>35527</v>
      </c>
    </row>
    <row r="53" spans="1:13" x14ac:dyDescent="0.3">
      <c r="A53" s="324"/>
      <c r="B53" s="50" t="s">
        <v>30</v>
      </c>
      <c r="C53" s="42" t="s">
        <v>28</v>
      </c>
      <c r="D53" s="42">
        <v>25118</v>
      </c>
      <c r="E53" s="138" t="s">
        <v>28</v>
      </c>
      <c r="F53" s="43">
        <v>9058</v>
      </c>
      <c r="G53" s="46">
        <v>3728</v>
      </c>
      <c r="H53" s="31">
        <f t="shared" si="3"/>
        <v>12786</v>
      </c>
      <c r="I53" s="32" t="s">
        <v>28</v>
      </c>
      <c r="J53" s="30" t="s">
        <v>28</v>
      </c>
      <c r="K53" s="31" t="s">
        <v>28</v>
      </c>
      <c r="L53" s="138" t="s">
        <v>28</v>
      </c>
      <c r="M53" s="190">
        <f t="shared" si="1"/>
        <v>37904</v>
      </c>
    </row>
    <row r="54" spans="1:13" x14ac:dyDescent="0.3">
      <c r="A54" s="324"/>
      <c r="B54" s="50" t="s">
        <v>31</v>
      </c>
      <c r="C54" s="42" t="s">
        <v>28</v>
      </c>
      <c r="D54" s="42">
        <v>22861</v>
      </c>
      <c r="E54" s="138" t="s">
        <v>28</v>
      </c>
      <c r="F54" s="43">
        <v>9668</v>
      </c>
      <c r="G54" s="46">
        <v>3908</v>
      </c>
      <c r="H54" s="31">
        <f t="shared" si="3"/>
        <v>13576</v>
      </c>
      <c r="I54" s="32" t="s">
        <v>28</v>
      </c>
      <c r="J54" s="30" t="s">
        <v>28</v>
      </c>
      <c r="K54" s="31" t="s">
        <v>28</v>
      </c>
      <c r="L54" s="138" t="s">
        <v>28</v>
      </c>
      <c r="M54" s="190">
        <f t="shared" si="1"/>
        <v>36437</v>
      </c>
    </row>
    <row r="55" spans="1:13" x14ac:dyDescent="0.3">
      <c r="A55" s="324"/>
      <c r="B55" s="50" t="s">
        <v>32</v>
      </c>
      <c r="C55" s="42" t="s">
        <v>28</v>
      </c>
      <c r="D55" s="42">
        <v>32262</v>
      </c>
      <c r="E55" s="138" t="s">
        <v>28</v>
      </c>
      <c r="F55" s="43">
        <v>9469</v>
      </c>
      <c r="G55" s="46">
        <v>4287</v>
      </c>
      <c r="H55" s="31">
        <f t="shared" si="3"/>
        <v>13756</v>
      </c>
      <c r="I55" s="32" t="s">
        <v>28</v>
      </c>
      <c r="J55" s="30" t="s">
        <v>28</v>
      </c>
      <c r="K55" s="31" t="s">
        <v>28</v>
      </c>
      <c r="L55" s="138" t="s">
        <v>28</v>
      </c>
      <c r="M55" s="190">
        <f t="shared" si="1"/>
        <v>46018</v>
      </c>
    </row>
    <row r="56" spans="1:13" x14ac:dyDescent="0.3">
      <c r="A56" s="324"/>
      <c r="B56" s="50" t="s">
        <v>33</v>
      </c>
      <c r="C56" s="42" t="s">
        <v>28</v>
      </c>
      <c r="D56" s="42">
        <v>30678</v>
      </c>
      <c r="E56" s="138" t="s">
        <v>28</v>
      </c>
      <c r="F56" s="43">
        <v>8291</v>
      </c>
      <c r="G56" s="46">
        <v>4049</v>
      </c>
      <c r="H56" s="31">
        <f t="shared" si="3"/>
        <v>12340</v>
      </c>
      <c r="I56" s="32" t="s">
        <v>28</v>
      </c>
      <c r="J56" s="30" t="s">
        <v>28</v>
      </c>
      <c r="K56" s="31" t="s">
        <v>28</v>
      </c>
      <c r="L56" s="138" t="s">
        <v>28</v>
      </c>
      <c r="M56" s="190">
        <f t="shared" si="1"/>
        <v>43018</v>
      </c>
    </row>
    <row r="57" spans="1:13" x14ac:dyDescent="0.3">
      <c r="A57" s="324"/>
      <c r="B57" s="50" t="s">
        <v>34</v>
      </c>
      <c r="C57" s="42" t="s">
        <v>28</v>
      </c>
      <c r="D57" s="42">
        <v>34988</v>
      </c>
      <c r="E57" s="138" t="s">
        <v>28</v>
      </c>
      <c r="F57" s="43">
        <v>16713</v>
      </c>
      <c r="G57" s="46">
        <v>8304</v>
      </c>
      <c r="H57" s="31">
        <f t="shared" si="3"/>
        <v>25017</v>
      </c>
      <c r="I57" s="32" t="s">
        <v>28</v>
      </c>
      <c r="J57" s="30" t="s">
        <v>28</v>
      </c>
      <c r="K57" s="31" t="s">
        <v>28</v>
      </c>
      <c r="L57" s="138" t="s">
        <v>28</v>
      </c>
      <c r="M57" s="190">
        <f t="shared" si="1"/>
        <v>60005</v>
      </c>
    </row>
    <row r="58" spans="1:13" x14ac:dyDescent="0.3">
      <c r="A58" s="324"/>
      <c r="B58" s="50" t="s">
        <v>35</v>
      </c>
      <c r="C58" s="42" t="s">
        <v>28</v>
      </c>
      <c r="D58" s="42">
        <v>32888</v>
      </c>
      <c r="E58" s="138" t="s">
        <v>28</v>
      </c>
      <c r="F58" s="43">
        <v>9932</v>
      </c>
      <c r="G58" s="46">
        <v>4558</v>
      </c>
      <c r="H58" s="31">
        <f t="shared" si="3"/>
        <v>14490</v>
      </c>
      <c r="I58" s="32" t="s">
        <v>28</v>
      </c>
      <c r="J58" s="30" t="s">
        <v>28</v>
      </c>
      <c r="K58" s="31" t="s">
        <v>28</v>
      </c>
      <c r="L58" s="138" t="s">
        <v>28</v>
      </c>
      <c r="M58" s="190">
        <f t="shared" si="1"/>
        <v>47378</v>
      </c>
    </row>
    <row r="59" spans="1:13" x14ac:dyDescent="0.3">
      <c r="A59" s="324"/>
      <c r="B59" s="50" t="s">
        <v>36</v>
      </c>
      <c r="C59" s="42" t="s">
        <v>28</v>
      </c>
      <c r="D59" s="42">
        <v>32937</v>
      </c>
      <c r="E59" s="138" t="s">
        <v>28</v>
      </c>
      <c r="F59" s="43">
        <v>8694</v>
      </c>
      <c r="G59" s="46">
        <v>3550</v>
      </c>
      <c r="H59" s="31">
        <f t="shared" si="3"/>
        <v>12244</v>
      </c>
      <c r="I59" s="32" t="s">
        <v>28</v>
      </c>
      <c r="J59" s="30" t="s">
        <v>28</v>
      </c>
      <c r="K59" s="31" t="s">
        <v>28</v>
      </c>
      <c r="L59" s="138" t="s">
        <v>28</v>
      </c>
      <c r="M59" s="190">
        <f t="shared" si="1"/>
        <v>45181</v>
      </c>
    </row>
    <row r="60" spans="1:13" x14ac:dyDescent="0.3">
      <c r="A60" s="324"/>
      <c r="B60" s="50" t="s">
        <v>37</v>
      </c>
      <c r="C60" s="42" t="s">
        <v>28</v>
      </c>
      <c r="D60" s="42">
        <v>30518</v>
      </c>
      <c r="E60" s="138" t="s">
        <v>28</v>
      </c>
      <c r="F60" s="43">
        <v>11809</v>
      </c>
      <c r="G60" s="46">
        <v>5338</v>
      </c>
      <c r="H60" s="31">
        <f t="shared" si="3"/>
        <v>17147</v>
      </c>
      <c r="I60" s="32">
        <v>2300</v>
      </c>
      <c r="J60" s="30" t="s">
        <v>28</v>
      </c>
      <c r="K60" s="31">
        <f t="shared" ref="K60:K64" si="4">+I60</f>
        <v>2300</v>
      </c>
      <c r="L60" s="138" t="s">
        <v>28</v>
      </c>
      <c r="M60" s="190">
        <f t="shared" ref="M60:M80" si="5">+D60+H60+K60</f>
        <v>49965</v>
      </c>
    </row>
    <row r="61" spans="1:13" x14ac:dyDescent="0.3">
      <c r="A61" s="324"/>
      <c r="B61" s="50" t="s">
        <v>38</v>
      </c>
      <c r="C61" s="42" t="s">
        <v>28</v>
      </c>
      <c r="D61" s="42">
        <v>30808</v>
      </c>
      <c r="E61" s="138" t="s">
        <v>28</v>
      </c>
      <c r="F61" s="43">
        <v>12221</v>
      </c>
      <c r="G61" s="46">
        <v>5759</v>
      </c>
      <c r="H61" s="31">
        <f t="shared" si="3"/>
        <v>17980</v>
      </c>
      <c r="I61" s="32">
        <v>2200</v>
      </c>
      <c r="J61" s="30" t="s">
        <v>28</v>
      </c>
      <c r="K61" s="31">
        <f t="shared" si="4"/>
        <v>2200</v>
      </c>
      <c r="L61" s="138" t="s">
        <v>28</v>
      </c>
      <c r="M61" s="190">
        <f t="shared" si="5"/>
        <v>50988</v>
      </c>
    </row>
    <row r="62" spans="1:13" ht="15" thickBot="1" x14ac:dyDescent="0.35">
      <c r="A62" s="325"/>
      <c r="B62" s="51" t="s">
        <v>39</v>
      </c>
      <c r="C62" s="44" t="s">
        <v>28</v>
      </c>
      <c r="D62" s="44">
        <v>33115</v>
      </c>
      <c r="E62" s="165" t="s">
        <v>28</v>
      </c>
      <c r="F62" s="45">
        <v>9733</v>
      </c>
      <c r="G62" s="47">
        <v>3896</v>
      </c>
      <c r="H62" s="38">
        <f t="shared" si="3"/>
        <v>13629</v>
      </c>
      <c r="I62" s="39">
        <v>400</v>
      </c>
      <c r="J62" s="37" t="s">
        <v>28</v>
      </c>
      <c r="K62" s="38">
        <f t="shared" si="4"/>
        <v>400</v>
      </c>
      <c r="L62" s="165" t="s">
        <v>28</v>
      </c>
      <c r="M62" s="191">
        <f t="shared" si="5"/>
        <v>47144</v>
      </c>
    </row>
    <row r="63" spans="1:13" x14ac:dyDescent="0.3">
      <c r="A63" s="324">
        <v>2011</v>
      </c>
      <c r="B63" s="48" t="s">
        <v>27</v>
      </c>
      <c r="C63" s="40" t="s">
        <v>28</v>
      </c>
      <c r="D63" s="40">
        <v>31636</v>
      </c>
      <c r="E63" s="135" t="s">
        <v>28</v>
      </c>
      <c r="F63" s="41">
        <v>25087</v>
      </c>
      <c r="G63" s="49">
        <v>13003</v>
      </c>
      <c r="H63" s="31">
        <f t="shared" si="3"/>
        <v>38090</v>
      </c>
      <c r="I63" s="32">
        <v>0</v>
      </c>
      <c r="J63" s="30" t="s">
        <v>28</v>
      </c>
      <c r="K63" s="31">
        <f t="shared" si="4"/>
        <v>0</v>
      </c>
      <c r="L63" s="135" t="s">
        <v>28</v>
      </c>
      <c r="M63" s="192">
        <f t="shared" si="5"/>
        <v>69726</v>
      </c>
    </row>
    <row r="64" spans="1:13" x14ac:dyDescent="0.3">
      <c r="A64" s="324"/>
      <c r="B64" s="50" t="s">
        <v>29</v>
      </c>
      <c r="C64" s="42" t="s">
        <v>28</v>
      </c>
      <c r="D64" s="42">
        <v>29759</v>
      </c>
      <c r="E64" s="138" t="s">
        <v>28</v>
      </c>
      <c r="F64" s="43">
        <v>19695</v>
      </c>
      <c r="G64" s="46">
        <v>9882</v>
      </c>
      <c r="H64" s="31">
        <f t="shared" si="3"/>
        <v>29577</v>
      </c>
      <c r="I64" s="32">
        <v>1200</v>
      </c>
      <c r="J64" s="30" t="s">
        <v>28</v>
      </c>
      <c r="K64" s="31">
        <f t="shared" si="4"/>
        <v>1200</v>
      </c>
      <c r="L64" s="138" t="s">
        <v>28</v>
      </c>
      <c r="M64" s="190">
        <f t="shared" si="5"/>
        <v>60536</v>
      </c>
    </row>
    <row r="65" spans="1:13" x14ac:dyDescent="0.3">
      <c r="A65" s="324"/>
      <c r="B65" s="50" t="s">
        <v>30</v>
      </c>
      <c r="C65" s="42" t="s">
        <v>28</v>
      </c>
      <c r="D65" s="42">
        <v>27108</v>
      </c>
      <c r="E65" s="138" t="s">
        <v>28</v>
      </c>
      <c r="F65" s="43">
        <v>14389</v>
      </c>
      <c r="G65" s="46">
        <v>6331</v>
      </c>
      <c r="H65" s="31">
        <f t="shared" si="3"/>
        <v>20720</v>
      </c>
      <c r="I65" s="32">
        <v>400</v>
      </c>
      <c r="J65" s="30" t="s">
        <v>28</v>
      </c>
      <c r="K65" s="31">
        <f>+I65</f>
        <v>400</v>
      </c>
      <c r="L65" s="138" t="s">
        <v>28</v>
      </c>
      <c r="M65" s="190">
        <f t="shared" si="5"/>
        <v>48228</v>
      </c>
    </row>
    <row r="66" spans="1:13" x14ac:dyDescent="0.3">
      <c r="A66" s="324"/>
      <c r="B66" s="50" t="s">
        <v>31</v>
      </c>
      <c r="C66" s="42" t="s">
        <v>28</v>
      </c>
      <c r="D66" s="42">
        <v>27446</v>
      </c>
      <c r="E66" s="138" t="s">
        <v>28</v>
      </c>
      <c r="F66" s="43">
        <v>12423</v>
      </c>
      <c r="G66" s="46">
        <v>4883</v>
      </c>
      <c r="H66" s="31">
        <f t="shared" si="3"/>
        <v>17306</v>
      </c>
      <c r="I66" s="32">
        <v>1100</v>
      </c>
      <c r="J66" s="30" t="s">
        <v>28</v>
      </c>
      <c r="K66" s="31">
        <f>+I66</f>
        <v>1100</v>
      </c>
      <c r="L66" s="138" t="s">
        <v>28</v>
      </c>
      <c r="M66" s="190">
        <f t="shared" si="5"/>
        <v>45852</v>
      </c>
    </row>
    <row r="67" spans="1:13" x14ac:dyDescent="0.3">
      <c r="A67" s="324"/>
      <c r="B67" s="50" t="s">
        <v>32</v>
      </c>
      <c r="C67" s="42" t="s">
        <v>28</v>
      </c>
      <c r="D67" s="42">
        <v>35696</v>
      </c>
      <c r="E67" s="138" t="s">
        <v>28</v>
      </c>
      <c r="F67" s="43">
        <v>10750</v>
      </c>
      <c r="G67" s="46">
        <v>3976</v>
      </c>
      <c r="H67" s="31">
        <f t="shared" si="3"/>
        <v>14726</v>
      </c>
      <c r="I67" s="32">
        <v>900</v>
      </c>
      <c r="J67" s="30">
        <v>900</v>
      </c>
      <c r="K67" s="31">
        <f>+J67+I67</f>
        <v>1800</v>
      </c>
      <c r="L67" s="138" t="s">
        <v>28</v>
      </c>
      <c r="M67" s="190">
        <f t="shared" si="5"/>
        <v>52222</v>
      </c>
    </row>
    <row r="68" spans="1:13" x14ac:dyDescent="0.3">
      <c r="A68" s="324">
        <v>2011</v>
      </c>
      <c r="B68" s="50" t="s">
        <v>33</v>
      </c>
      <c r="C68" s="42" t="s">
        <v>28</v>
      </c>
      <c r="D68" s="42">
        <v>29681</v>
      </c>
      <c r="E68" s="138" t="s">
        <v>28</v>
      </c>
      <c r="F68" s="43">
        <v>9260</v>
      </c>
      <c r="G68" s="46">
        <v>3123</v>
      </c>
      <c r="H68" s="31">
        <f t="shared" si="3"/>
        <v>12383</v>
      </c>
      <c r="I68" s="32">
        <v>1400</v>
      </c>
      <c r="J68" s="30">
        <v>850</v>
      </c>
      <c r="K68" s="31">
        <f t="shared" ref="K68:K73" si="6">+J68+I68</f>
        <v>2250</v>
      </c>
      <c r="L68" s="138" t="s">
        <v>28</v>
      </c>
      <c r="M68" s="190">
        <f t="shared" si="5"/>
        <v>44314</v>
      </c>
    </row>
    <row r="69" spans="1:13" x14ac:dyDescent="0.3">
      <c r="A69" s="324"/>
      <c r="B69" s="50" t="s">
        <v>34</v>
      </c>
      <c r="C69" s="42" t="s">
        <v>28</v>
      </c>
      <c r="D69" s="42">
        <v>31046</v>
      </c>
      <c r="E69" s="138" t="s">
        <v>28</v>
      </c>
      <c r="F69" s="43">
        <v>19662</v>
      </c>
      <c r="G69" s="46">
        <v>9606</v>
      </c>
      <c r="H69" s="31">
        <f t="shared" si="3"/>
        <v>29268</v>
      </c>
      <c r="I69" s="32">
        <v>4300</v>
      </c>
      <c r="J69" s="30">
        <v>1100</v>
      </c>
      <c r="K69" s="31">
        <f t="shared" si="6"/>
        <v>5400</v>
      </c>
      <c r="L69" s="138" t="s">
        <v>28</v>
      </c>
      <c r="M69" s="190">
        <f t="shared" si="5"/>
        <v>65714</v>
      </c>
    </row>
    <row r="70" spans="1:13" x14ac:dyDescent="0.3">
      <c r="A70" s="324"/>
      <c r="B70" s="50" t="s">
        <v>35</v>
      </c>
      <c r="C70" s="42" t="s">
        <v>28</v>
      </c>
      <c r="D70" s="42">
        <v>28531</v>
      </c>
      <c r="E70" s="138" t="s">
        <v>28</v>
      </c>
      <c r="F70" s="43">
        <v>10202</v>
      </c>
      <c r="G70" s="46">
        <v>3830</v>
      </c>
      <c r="H70" s="31">
        <f t="shared" si="3"/>
        <v>14032</v>
      </c>
      <c r="I70" s="32">
        <v>1300</v>
      </c>
      <c r="J70" s="30">
        <v>800</v>
      </c>
      <c r="K70" s="31">
        <f t="shared" si="6"/>
        <v>2100</v>
      </c>
      <c r="L70" s="138" t="s">
        <v>28</v>
      </c>
      <c r="M70" s="190">
        <f t="shared" si="5"/>
        <v>44663</v>
      </c>
    </row>
    <row r="71" spans="1:13" x14ac:dyDescent="0.3">
      <c r="A71" s="324"/>
      <c r="B71" s="50" t="s">
        <v>36</v>
      </c>
      <c r="C71" s="42" t="s">
        <v>28</v>
      </c>
      <c r="D71" s="42">
        <v>29329</v>
      </c>
      <c r="E71" s="138" t="s">
        <v>28</v>
      </c>
      <c r="F71" s="43">
        <v>10637</v>
      </c>
      <c r="G71" s="46">
        <v>4233</v>
      </c>
      <c r="H71" s="31">
        <f t="shared" si="3"/>
        <v>14870</v>
      </c>
      <c r="I71" s="32">
        <v>2000</v>
      </c>
      <c r="J71" s="30">
        <v>750</v>
      </c>
      <c r="K71" s="31">
        <f t="shared" si="6"/>
        <v>2750</v>
      </c>
      <c r="L71" s="138" t="s">
        <v>28</v>
      </c>
      <c r="M71" s="190">
        <f t="shared" si="5"/>
        <v>46949</v>
      </c>
    </row>
    <row r="72" spans="1:13" x14ac:dyDescent="0.3">
      <c r="A72" s="324"/>
      <c r="B72" s="50" t="s">
        <v>37</v>
      </c>
      <c r="C72" s="42" t="s">
        <v>28</v>
      </c>
      <c r="D72" s="42">
        <v>24705</v>
      </c>
      <c r="E72" s="138" t="s">
        <v>28</v>
      </c>
      <c r="F72" s="43">
        <v>11800</v>
      </c>
      <c r="G72" s="46">
        <v>5057</v>
      </c>
      <c r="H72" s="31">
        <f t="shared" si="3"/>
        <v>16857</v>
      </c>
      <c r="I72" s="32">
        <v>1700</v>
      </c>
      <c r="J72" s="30">
        <v>850</v>
      </c>
      <c r="K72" s="31">
        <f t="shared" si="6"/>
        <v>2550</v>
      </c>
      <c r="L72" s="138" t="s">
        <v>28</v>
      </c>
      <c r="M72" s="190">
        <f t="shared" si="5"/>
        <v>44112</v>
      </c>
    </row>
    <row r="73" spans="1:13" x14ac:dyDescent="0.3">
      <c r="A73" s="324"/>
      <c r="B73" s="50" t="s">
        <v>38</v>
      </c>
      <c r="C73" s="42" t="s">
        <v>28</v>
      </c>
      <c r="D73" s="42">
        <v>23531</v>
      </c>
      <c r="E73" s="138" t="s">
        <v>28</v>
      </c>
      <c r="F73" s="43">
        <v>10933</v>
      </c>
      <c r="G73" s="46">
        <v>5023</v>
      </c>
      <c r="H73" s="31">
        <f t="shared" si="3"/>
        <v>15956</v>
      </c>
      <c r="I73" s="32">
        <v>1400</v>
      </c>
      <c r="J73" s="30">
        <v>850</v>
      </c>
      <c r="K73" s="31">
        <f t="shared" si="6"/>
        <v>2250</v>
      </c>
      <c r="L73" s="138" t="s">
        <v>28</v>
      </c>
      <c r="M73" s="190">
        <f t="shared" si="5"/>
        <v>41737</v>
      </c>
    </row>
    <row r="74" spans="1:13" ht="15" thickBot="1" x14ac:dyDescent="0.35">
      <c r="A74" s="325"/>
      <c r="B74" s="51" t="s">
        <v>39</v>
      </c>
      <c r="C74" s="44" t="s">
        <v>28</v>
      </c>
      <c r="D74" s="44">
        <v>24164</v>
      </c>
      <c r="E74" s="165" t="s">
        <v>28</v>
      </c>
      <c r="F74" s="45">
        <v>11666</v>
      </c>
      <c r="G74" s="47">
        <v>5124</v>
      </c>
      <c r="H74" s="38">
        <f t="shared" si="3"/>
        <v>16790</v>
      </c>
      <c r="I74" s="39">
        <v>200</v>
      </c>
      <c r="J74" s="37">
        <v>920</v>
      </c>
      <c r="K74" s="38">
        <f>+J74+I74</f>
        <v>1120</v>
      </c>
      <c r="L74" s="165" t="s">
        <v>28</v>
      </c>
      <c r="M74" s="191">
        <f t="shared" si="5"/>
        <v>42074</v>
      </c>
    </row>
    <row r="75" spans="1:13" x14ac:dyDescent="0.3">
      <c r="A75" s="324">
        <v>2012</v>
      </c>
      <c r="B75" s="48" t="s">
        <v>27</v>
      </c>
      <c r="C75" s="40" t="s">
        <v>28</v>
      </c>
      <c r="D75" s="40">
        <v>27530</v>
      </c>
      <c r="E75" s="138" t="s">
        <v>28</v>
      </c>
      <c r="F75" s="41">
        <v>27506</v>
      </c>
      <c r="G75" s="49">
        <v>13759</v>
      </c>
      <c r="H75" s="31">
        <f t="shared" si="3"/>
        <v>41265</v>
      </c>
      <c r="I75" s="32">
        <v>300</v>
      </c>
      <c r="J75" s="30">
        <v>250</v>
      </c>
      <c r="K75" s="31">
        <f t="shared" ref="K75:K123" si="7">+I75+J75</f>
        <v>550</v>
      </c>
      <c r="L75" s="138" t="s">
        <v>28</v>
      </c>
      <c r="M75" s="192">
        <f t="shared" si="5"/>
        <v>69345</v>
      </c>
    </row>
    <row r="76" spans="1:13" x14ac:dyDescent="0.3">
      <c r="A76" s="324"/>
      <c r="B76" s="50" t="s">
        <v>29</v>
      </c>
      <c r="C76" s="42" t="s">
        <v>28</v>
      </c>
      <c r="D76" s="42">
        <v>24579</v>
      </c>
      <c r="E76" s="138" t="s">
        <v>28</v>
      </c>
      <c r="F76" s="43">
        <v>17688</v>
      </c>
      <c r="G76" s="46">
        <v>7855</v>
      </c>
      <c r="H76" s="31">
        <f t="shared" si="3"/>
        <v>25543</v>
      </c>
      <c r="I76" s="32">
        <v>50</v>
      </c>
      <c r="J76" s="30">
        <v>280</v>
      </c>
      <c r="K76" s="31">
        <f t="shared" si="7"/>
        <v>330</v>
      </c>
      <c r="L76" s="138" t="s">
        <v>28</v>
      </c>
      <c r="M76" s="190">
        <f t="shared" si="5"/>
        <v>50452</v>
      </c>
    </row>
    <row r="77" spans="1:13" x14ac:dyDescent="0.3">
      <c r="A77" s="324"/>
      <c r="B77" s="50" t="s">
        <v>30</v>
      </c>
      <c r="C77" s="42" t="s">
        <v>28</v>
      </c>
      <c r="D77" s="42">
        <v>28170</v>
      </c>
      <c r="E77" s="138" t="s">
        <v>28</v>
      </c>
      <c r="F77" s="43">
        <v>4418</v>
      </c>
      <c r="G77" s="46">
        <v>1658</v>
      </c>
      <c r="H77" s="31">
        <f t="shared" si="3"/>
        <v>6076</v>
      </c>
      <c r="I77" s="32">
        <v>50</v>
      </c>
      <c r="J77" s="30">
        <v>450</v>
      </c>
      <c r="K77" s="31">
        <f t="shared" si="7"/>
        <v>500</v>
      </c>
      <c r="L77" s="138" t="s">
        <v>28</v>
      </c>
      <c r="M77" s="190">
        <f t="shared" si="5"/>
        <v>34746</v>
      </c>
    </row>
    <row r="78" spans="1:13" x14ac:dyDescent="0.3">
      <c r="A78" s="324"/>
      <c r="B78" s="50" t="s">
        <v>31</v>
      </c>
      <c r="C78" s="42" t="s">
        <v>28</v>
      </c>
      <c r="D78" s="42">
        <v>25367</v>
      </c>
      <c r="E78" s="138" t="s">
        <v>28</v>
      </c>
      <c r="F78" s="43">
        <v>3966</v>
      </c>
      <c r="G78" s="46">
        <v>1477</v>
      </c>
      <c r="H78" s="31">
        <f t="shared" si="3"/>
        <v>5443</v>
      </c>
      <c r="I78" s="32">
        <v>100</v>
      </c>
      <c r="J78" s="30">
        <v>450</v>
      </c>
      <c r="K78" s="31">
        <f t="shared" si="7"/>
        <v>550</v>
      </c>
      <c r="L78" s="138" t="s">
        <v>28</v>
      </c>
      <c r="M78" s="190">
        <f t="shared" si="5"/>
        <v>31360</v>
      </c>
    </row>
    <row r="79" spans="1:13" x14ac:dyDescent="0.3">
      <c r="A79" s="324"/>
      <c r="B79" s="50" t="s">
        <v>32</v>
      </c>
      <c r="C79" s="42" t="s">
        <v>28</v>
      </c>
      <c r="D79" s="42">
        <v>28248</v>
      </c>
      <c r="E79" s="138" t="s">
        <v>28</v>
      </c>
      <c r="F79" s="43">
        <v>2988</v>
      </c>
      <c r="G79" s="46">
        <v>1349</v>
      </c>
      <c r="H79" s="31">
        <f t="shared" si="3"/>
        <v>4337</v>
      </c>
      <c r="I79" s="32">
        <v>600</v>
      </c>
      <c r="J79" s="30">
        <v>450</v>
      </c>
      <c r="K79" s="31">
        <f t="shared" si="7"/>
        <v>1050</v>
      </c>
      <c r="L79" s="138" t="s">
        <v>28</v>
      </c>
      <c r="M79" s="190">
        <f t="shared" si="5"/>
        <v>33635</v>
      </c>
    </row>
    <row r="80" spans="1:13" x14ac:dyDescent="0.3">
      <c r="A80" s="324">
        <v>2011</v>
      </c>
      <c r="B80" s="50" t="s">
        <v>33</v>
      </c>
      <c r="C80" s="42" t="s">
        <v>28</v>
      </c>
      <c r="D80" s="42">
        <v>28673</v>
      </c>
      <c r="E80" s="138" t="s">
        <v>28</v>
      </c>
      <c r="F80" s="43">
        <v>2877</v>
      </c>
      <c r="G80" s="46">
        <v>1047</v>
      </c>
      <c r="H80" s="31">
        <f t="shared" si="3"/>
        <v>3924</v>
      </c>
      <c r="I80" s="32">
        <v>430</v>
      </c>
      <c r="J80" s="30">
        <v>1350</v>
      </c>
      <c r="K80" s="31">
        <f t="shared" si="7"/>
        <v>1780</v>
      </c>
      <c r="L80" s="138" t="s">
        <v>28</v>
      </c>
      <c r="M80" s="190">
        <f t="shared" si="5"/>
        <v>34377</v>
      </c>
    </row>
    <row r="81" spans="1:13" x14ac:dyDescent="0.3">
      <c r="A81" s="324"/>
      <c r="B81" s="50" t="s">
        <v>34</v>
      </c>
      <c r="C81" s="42">
        <v>3116</v>
      </c>
      <c r="D81" s="42">
        <v>33571</v>
      </c>
      <c r="E81" s="138" t="s">
        <v>28</v>
      </c>
      <c r="F81" s="43">
        <v>11885</v>
      </c>
      <c r="G81" s="46">
        <v>0</v>
      </c>
      <c r="H81" s="31">
        <f t="shared" si="3"/>
        <v>11885</v>
      </c>
      <c r="I81" s="32">
        <v>3447</v>
      </c>
      <c r="J81" s="30">
        <v>8578</v>
      </c>
      <c r="K81" s="31">
        <f t="shared" si="7"/>
        <v>12025</v>
      </c>
      <c r="L81" s="138" t="s">
        <v>28</v>
      </c>
      <c r="M81" s="190">
        <f t="shared" ref="M81:M110" si="8">+C81+D81+H81+K81</f>
        <v>60597</v>
      </c>
    </row>
    <row r="82" spans="1:13" x14ac:dyDescent="0.3">
      <c r="A82" s="324"/>
      <c r="B82" s="50" t="s">
        <v>35</v>
      </c>
      <c r="C82" s="42">
        <v>4397</v>
      </c>
      <c r="D82" s="42">
        <v>30307</v>
      </c>
      <c r="E82" s="138" t="s">
        <v>28</v>
      </c>
      <c r="F82" s="43">
        <v>7486</v>
      </c>
      <c r="G82" s="46">
        <v>0</v>
      </c>
      <c r="H82" s="31">
        <f t="shared" si="3"/>
        <v>7486</v>
      </c>
      <c r="I82" s="32">
        <v>1145</v>
      </c>
      <c r="J82" s="30">
        <v>5995</v>
      </c>
      <c r="K82" s="31">
        <f t="shared" si="7"/>
        <v>7140</v>
      </c>
      <c r="L82" s="138" t="s">
        <v>28</v>
      </c>
      <c r="M82" s="190">
        <f t="shared" si="8"/>
        <v>49330</v>
      </c>
    </row>
    <row r="83" spans="1:13" x14ac:dyDescent="0.3">
      <c r="A83" s="324"/>
      <c r="B83" s="50" t="s">
        <v>36</v>
      </c>
      <c r="C83" s="42">
        <v>8370</v>
      </c>
      <c r="D83" s="42">
        <v>28752</v>
      </c>
      <c r="E83" s="138" t="s">
        <v>28</v>
      </c>
      <c r="F83" s="43">
        <v>9387</v>
      </c>
      <c r="G83" s="46">
        <v>0</v>
      </c>
      <c r="H83" s="31">
        <f t="shared" si="3"/>
        <v>9387</v>
      </c>
      <c r="I83" s="32">
        <v>802</v>
      </c>
      <c r="J83" s="30">
        <v>4584</v>
      </c>
      <c r="K83" s="31">
        <f t="shared" si="7"/>
        <v>5386</v>
      </c>
      <c r="L83" s="138" t="s">
        <v>28</v>
      </c>
      <c r="M83" s="190">
        <f t="shared" si="8"/>
        <v>51895</v>
      </c>
    </row>
    <row r="84" spans="1:13" x14ac:dyDescent="0.3">
      <c r="A84" s="324"/>
      <c r="B84" s="50" t="s">
        <v>37</v>
      </c>
      <c r="C84" s="42">
        <v>7006</v>
      </c>
      <c r="D84" s="42">
        <v>31396</v>
      </c>
      <c r="E84" s="138" t="s">
        <v>28</v>
      </c>
      <c r="F84" s="43">
        <v>8351</v>
      </c>
      <c r="G84" s="46">
        <v>0</v>
      </c>
      <c r="H84" s="31">
        <f t="shared" si="3"/>
        <v>8351</v>
      </c>
      <c r="I84" s="32">
        <v>1067</v>
      </c>
      <c r="J84" s="30">
        <v>6169</v>
      </c>
      <c r="K84" s="31">
        <f t="shared" si="7"/>
        <v>7236</v>
      </c>
      <c r="L84" s="138" t="s">
        <v>28</v>
      </c>
      <c r="M84" s="190">
        <f t="shared" si="8"/>
        <v>53989</v>
      </c>
    </row>
    <row r="85" spans="1:13" x14ac:dyDescent="0.3">
      <c r="A85" s="324"/>
      <c r="B85" s="50" t="s">
        <v>38</v>
      </c>
      <c r="C85" s="42">
        <v>6768</v>
      </c>
      <c r="D85" s="42">
        <v>40810</v>
      </c>
      <c r="E85" s="138" t="s">
        <v>28</v>
      </c>
      <c r="F85" s="43">
        <v>9811</v>
      </c>
      <c r="G85" s="46">
        <v>0</v>
      </c>
      <c r="H85" s="31">
        <f t="shared" si="3"/>
        <v>9811</v>
      </c>
      <c r="I85" s="32">
        <v>1395</v>
      </c>
      <c r="J85" s="30">
        <v>5085</v>
      </c>
      <c r="K85" s="31">
        <f t="shared" si="7"/>
        <v>6480</v>
      </c>
      <c r="L85" s="138" t="s">
        <v>28</v>
      </c>
      <c r="M85" s="190">
        <f t="shared" si="8"/>
        <v>63869</v>
      </c>
    </row>
    <row r="86" spans="1:13" ht="15" thickBot="1" x14ac:dyDescent="0.35">
      <c r="A86" s="325"/>
      <c r="B86" s="51" t="s">
        <v>39</v>
      </c>
      <c r="C86" s="44">
        <v>6043</v>
      </c>
      <c r="D86" s="44">
        <v>31963</v>
      </c>
      <c r="E86" s="165" t="s">
        <v>28</v>
      </c>
      <c r="F86" s="45">
        <v>8968</v>
      </c>
      <c r="G86" s="47">
        <v>0</v>
      </c>
      <c r="H86" s="38">
        <f t="shared" si="3"/>
        <v>8968</v>
      </c>
      <c r="I86" s="39">
        <v>449</v>
      </c>
      <c r="J86" s="37">
        <v>4624</v>
      </c>
      <c r="K86" s="38">
        <f t="shared" si="7"/>
        <v>5073</v>
      </c>
      <c r="L86" s="165" t="s">
        <v>28</v>
      </c>
      <c r="M86" s="191">
        <f t="shared" si="8"/>
        <v>52047</v>
      </c>
    </row>
    <row r="87" spans="1:13" x14ac:dyDescent="0.3">
      <c r="A87" s="324">
        <v>2013</v>
      </c>
      <c r="B87" s="48" t="s">
        <v>27</v>
      </c>
      <c r="C87" s="52">
        <v>9005</v>
      </c>
      <c r="D87" s="52">
        <v>33259</v>
      </c>
      <c r="E87" s="138" t="s">
        <v>28</v>
      </c>
      <c r="F87" s="53">
        <v>22496</v>
      </c>
      <c r="G87" s="54">
        <v>0</v>
      </c>
      <c r="H87" s="31">
        <f t="shared" si="3"/>
        <v>22496</v>
      </c>
      <c r="I87" s="32">
        <v>0</v>
      </c>
      <c r="J87" s="30">
        <v>0</v>
      </c>
      <c r="K87" s="31">
        <f t="shared" si="7"/>
        <v>0</v>
      </c>
      <c r="L87" s="138" t="s">
        <v>28</v>
      </c>
      <c r="M87" s="192">
        <f t="shared" si="8"/>
        <v>64760</v>
      </c>
    </row>
    <row r="88" spans="1:13" x14ac:dyDescent="0.3">
      <c r="A88" s="324"/>
      <c r="B88" s="50" t="s">
        <v>29</v>
      </c>
      <c r="C88" s="28">
        <v>7045</v>
      </c>
      <c r="D88" s="28">
        <v>32005</v>
      </c>
      <c r="E88" s="138" t="s">
        <v>28</v>
      </c>
      <c r="F88" s="29">
        <v>15742</v>
      </c>
      <c r="G88" s="55">
        <v>0</v>
      </c>
      <c r="H88" s="31">
        <f t="shared" si="3"/>
        <v>15742</v>
      </c>
      <c r="I88" s="32">
        <v>490</v>
      </c>
      <c r="J88" s="30">
        <v>3455</v>
      </c>
      <c r="K88" s="31">
        <f t="shared" si="7"/>
        <v>3945</v>
      </c>
      <c r="L88" s="138" t="s">
        <v>28</v>
      </c>
      <c r="M88" s="190">
        <f t="shared" si="8"/>
        <v>58737</v>
      </c>
    </row>
    <row r="89" spans="1:13" x14ac:dyDescent="0.3">
      <c r="A89" s="324"/>
      <c r="B89" s="48" t="s">
        <v>30</v>
      </c>
      <c r="C89" s="28">
        <v>5909</v>
      </c>
      <c r="D89" s="28">
        <v>31306</v>
      </c>
      <c r="E89" s="138" t="s">
        <v>28</v>
      </c>
      <c r="F89" s="29">
        <v>11806</v>
      </c>
      <c r="G89" s="55">
        <v>0</v>
      </c>
      <c r="H89" s="31">
        <f t="shared" si="3"/>
        <v>11806</v>
      </c>
      <c r="I89" s="32">
        <v>440</v>
      </c>
      <c r="J89" s="30">
        <v>5009</v>
      </c>
      <c r="K89" s="31">
        <f t="shared" si="7"/>
        <v>5449</v>
      </c>
      <c r="L89" s="138" t="s">
        <v>28</v>
      </c>
      <c r="M89" s="190">
        <f t="shared" si="8"/>
        <v>54470</v>
      </c>
    </row>
    <row r="90" spans="1:13" x14ac:dyDescent="0.3">
      <c r="A90" s="324"/>
      <c r="B90" s="50" t="s">
        <v>31</v>
      </c>
      <c r="C90" s="28">
        <v>6518</v>
      </c>
      <c r="D90" s="28">
        <v>28585</v>
      </c>
      <c r="E90" s="138" t="s">
        <v>28</v>
      </c>
      <c r="F90" s="29">
        <v>10367</v>
      </c>
      <c r="G90" s="55">
        <v>0</v>
      </c>
      <c r="H90" s="31">
        <f t="shared" si="3"/>
        <v>10367</v>
      </c>
      <c r="I90" s="32">
        <v>352</v>
      </c>
      <c r="J90" s="30">
        <v>4993</v>
      </c>
      <c r="K90" s="31">
        <f t="shared" si="7"/>
        <v>5345</v>
      </c>
      <c r="L90" s="138" t="s">
        <v>28</v>
      </c>
      <c r="M90" s="190">
        <f t="shared" si="8"/>
        <v>50815</v>
      </c>
    </row>
    <row r="91" spans="1:13" x14ac:dyDescent="0.3">
      <c r="A91" s="324"/>
      <c r="B91" s="48" t="s">
        <v>32</v>
      </c>
      <c r="C91" s="28">
        <v>7637</v>
      </c>
      <c r="D91" s="28">
        <v>36116</v>
      </c>
      <c r="E91" s="138" t="s">
        <v>28</v>
      </c>
      <c r="F91" s="29">
        <v>9995</v>
      </c>
      <c r="G91" s="55">
        <v>0</v>
      </c>
      <c r="H91" s="31">
        <f t="shared" si="3"/>
        <v>9995</v>
      </c>
      <c r="I91" s="32">
        <v>295</v>
      </c>
      <c r="J91" s="30">
        <v>4244</v>
      </c>
      <c r="K91" s="31">
        <f t="shared" si="7"/>
        <v>4539</v>
      </c>
      <c r="L91" s="138" t="s">
        <v>28</v>
      </c>
      <c r="M91" s="190">
        <f t="shared" si="8"/>
        <v>58287</v>
      </c>
    </row>
    <row r="92" spans="1:13" x14ac:dyDescent="0.3">
      <c r="A92" s="324">
        <v>2011</v>
      </c>
      <c r="B92" s="50" t="s">
        <v>33</v>
      </c>
      <c r="C92" s="28">
        <v>6263</v>
      </c>
      <c r="D92" s="28">
        <v>29482</v>
      </c>
      <c r="E92" s="138" t="s">
        <v>28</v>
      </c>
      <c r="F92" s="29">
        <v>11576</v>
      </c>
      <c r="G92" s="55">
        <v>0</v>
      </c>
      <c r="H92" s="31">
        <f t="shared" si="3"/>
        <v>11576</v>
      </c>
      <c r="I92" s="32">
        <v>513</v>
      </c>
      <c r="J92" s="30">
        <v>4449</v>
      </c>
      <c r="K92" s="31">
        <f t="shared" si="7"/>
        <v>4962</v>
      </c>
      <c r="L92" s="138" t="s">
        <v>28</v>
      </c>
      <c r="M92" s="190">
        <f t="shared" si="8"/>
        <v>52283</v>
      </c>
    </row>
    <row r="93" spans="1:13" x14ac:dyDescent="0.3">
      <c r="A93" s="324"/>
      <c r="B93" s="48" t="s">
        <v>34</v>
      </c>
      <c r="C93" s="28">
        <v>9447</v>
      </c>
      <c r="D93" s="28">
        <v>32000</v>
      </c>
      <c r="E93" s="138" t="s">
        <v>28</v>
      </c>
      <c r="F93" s="29">
        <v>17319</v>
      </c>
      <c r="G93" s="55">
        <v>0</v>
      </c>
      <c r="H93" s="31">
        <f t="shared" si="3"/>
        <v>17319</v>
      </c>
      <c r="I93" s="32">
        <v>1487</v>
      </c>
      <c r="J93" s="30">
        <v>5957</v>
      </c>
      <c r="K93" s="31">
        <f>+I93+J93</f>
        <v>7444</v>
      </c>
      <c r="L93" s="138" t="s">
        <v>28</v>
      </c>
      <c r="M93" s="190">
        <f t="shared" si="8"/>
        <v>66210</v>
      </c>
    </row>
    <row r="94" spans="1:13" x14ac:dyDescent="0.3">
      <c r="A94" s="324"/>
      <c r="B94" s="50" t="s">
        <v>35</v>
      </c>
      <c r="C94" s="28">
        <v>5956</v>
      </c>
      <c r="D94" s="28">
        <v>30398</v>
      </c>
      <c r="E94" s="138" t="s">
        <v>28</v>
      </c>
      <c r="F94" s="29">
        <v>10197</v>
      </c>
      <c r="G94" s="55">
        <v>0</v>
      </c>
      <c r="H94" s="31">
        <f t="shared" si="3"/>
        <v>10197</v>
      </c>
      <c r="I94" s="32">
        <v>695</v>
      </c>
      <c r="J94" s="30">
        <v>5548</v>
      </c>
      <c r="K94" s="31">
        <f t="shared" si="7"/>
        <v>6243</v>
      </c>
      <c r="L94" s="138" t="s">
        <v>28</v>
      </c>
      <c r="M94" s="190">
        <f t="shared" si="8"/>
        <v>52794</v>
      </c>
    </row>
    <row r="95" spans="1:13" x14ac:dyDescent="0.3">
      <c r="A95" s="324"/>
      <c r="B95" s="48" t="s">
        <v>36</v>
      </c>
      <c r="C95" s="28">
        <v>5908</v>
      </c>
      <c r="D95" s="28">
        <v>33899</v>
      </c>
      <c r="E95" s="138" t="s">
        <v>28</v>
      </c>
      <c r="F95" s="29">
        <v>6258</v>
      </c>
      <c r="G95" s="55">
        <v>0</v>
      </c>
      <c r="H95" s="31">
        <f t="shared" si="3"/>
        <v>6258</v>
      </c>
      <c r="I95" s="32">
        <v>672</v>
      </c>
      <c r="J95" s="30">
        <v>5619</v>
      </c>
      <c r="K95" s="31">
        <f t="shared" si="7"/>
        <v>6291</v>
      </c>
      <c r="L95" s="138" t="s">
        <v>28</v>
      </c>
      <c r="M95" s="190">
        <f t="shared" si="8"/>
        <v>52356</v>
      </c>
    </row>
    <row r="96" spans="1:13" x14ac:dyDescent="0.3">
      <c r="A96" s="324"/>
      <c r="B96" s="50" t="s">
        <v>37</v>
      </c>
      <c r="C96" s="28">
        <v>5970</v>
      </c>
      <c r="D96" s="28">
        <v>30487</v>
      </c>
      <c r="E96" s="138" t="s">
        <v>28</v>
      </c>
      <c r="F96" s="29">
        <v>3716</v>
      </c>
      <c r="G96" s="55">
        <v>0</v>
      </c>
      <c r="H96" s="31">
        <f t="shared" si="3"/>
        <v>3716</v>
      </c>
      <c r="I96" s="32">
        <v>0</v>
      </c>
      <c r="J96" s="30">
        <v>6215</v>
      </c>
      <c r="K96" s="31">
        <f t="shared" si="7"/>
        <v>6215</v>
      </c>
      <c r="L96" s="138" t="s">
        <v>28</v>
      </c>
      <c r="M96" s="190">
        <f t="shared" si="8"/>
        <v>46388</v>
      </c>
    </row>
    <row r="97" spans="1:13" x14ac:dyDescent="0.3">
      <c r="A97" s="324"/>
      <c r="B97" s="48" t="s">
        <v>38</v>
      </c>
      <c r="C97" s="28">
        <v>6143</v>
      </c>
      <c r="D97" s="28">
        <v>26516</v>
      </c>
      <c r="E97" s="138" t="s">
        <v>28</v>
      </c>
      <c r="F97" s="29">
        <v>5790</v>
      </c>
      <c r="G97" s="55">
        <v>0</v>
      </c>
      <c r="H97" s="31">
        <f t="shared" si="3"/>
        <v>5790</v>
      </c>
      <c r="I97" s="32">
        <v>0</v>
      </c>
      <c r="J97" s="30">
        <v>5212</v>
      </c>
      <c r="K97" s="31">
        <f t="shared" si="7"/>
        <v>5212</v>
      </c>
      <c r="L97" s="138" t="s">
        <v>28</v>
      </c>
      <c r="M97" s="190">
        <f t="shared" si="8"/>
        <v>43661</v>
      </c>
    </row>
    <row r="98" spans="1:13" ht="15" thickBot="1" x14ac:dyDescent="0.35">
      <c r="A98" s="325"/>
      <c r="B98" s="51" t="s">
        <v>39</v>
      </c>
      <c r="C98" s="35">
        <v>5237</v>
      </c>
      <c r="D98" s="35">
        <v>26227</v>
      </c>
      <c r="E98" s="165" t="s">
        <v>28</v>
      </c>
      <c r="F98" s="36">
        <v>7964</v>
      </c>
      <c r="G98" s="56">
        <v>0</v>
      </c>
      <c r="H98" s="38">
        <f t="shared" si="3"/>
        <v>7964</v>
      </c>
      <c r="I98" s="39">
        <v>142</v>
      </c>
      <c r="J98" s="37">
        <v>3408</v>
      </c>
      <c r="K98" s="38">
        <f t="shared" si="7"/>
        <v>3550</v>
      </c>
      <c r="L98" s="165" t="s">
        <v>28</v>
      </c>
      <c r="M98" s="191">
        <f t="shared" si="8"/>
        <v>42978</v>
      </c>
    </row>
    <row r="99" spans="1:13" x14ac:dyDescent="0.3">
      <c r="A99" s="330">
        <v>2014</v>
      </c>
      <c r="B99" s="129" t="s">
        <v>27</v>
      </c>
      <c r="C99" s="162">
        <v>8455</v>
      </c>
      <c r="D99" s="162">
        <v>27723</v>
      </c>
      <c r="E99" s="135" t="s">
        <v>28</v>
      </c>
      <c r="F99" s="163">
        <v>21410</v>
      </c>
      <c r="G99" s="164">
        <v>0</v>
      </c>
      <c r="H99" s="25">
        <f t="shared" si="3"/>
        <v>21410</v>
      </c>
      <c r="I99" s="26">
        <v>214</v>
      </c>
      <c r="J99" s="24">
        <v>3683</v>
      </c>
      <c r="K99" s="25">
        <f t="shared" si="7"/>
        <v>3897</v>
      </c>
      <c r="L99" s="135" t="s">
        <v>28</v>
      </c>
      <c r="M99" s="189">
        <f t="shared" si="8"/>
        <v>61485</v>
      </c>
    </row>
    <row r="100" spans="1:13" x14ac:dyDescent="0.3">
      <c r="A100" s="324"/>
      <c r="B100" s="50" t="s">
        <v>29</v>
      </c>
      <c r="C100" s="57">
        <v>10120</v>
      </c>
      <c r="D100" s="57">
        <v>30894</v>
      </c>
      <c r="E100" s="138" t="s">
        <v>28</v>
      </c>
      <c r="F100" s="58">
        <v>16608</v>
      </c>
      <c r="G100" s="59">
        <v>0</v>
      </c>
      <c r="H100" s="31">
        <f t="shared" si="3"/>
        <v>16608</v>
      </c>
      <c r="I100" s="32">
        <v>662</v>
      </c>
      <c r="J100" s="30">
        <v>4023</v>
      </c>
      <c r="K100" s="31">
        <f t="shared" si="7"/>
        <v>4685</v>
      </c>
      <c r="L100" s="138" t="s">
        <v>28</v>
      </c>
      <c r="M100" s="190">
        <f t="shared" si="8"/>
        <v>62307</v>
      </c>
    </row>
    <row r="101" spans="1:13" x14ac:dyDescent="0.3">
      <c r="A101" s="324"/>
      <c r="B101" s="48" t="s">
        <v>30</v>
      </c>
      <c r="C101" s="57">
        <v>8934</v>
      </c>
      <c r="D101" s="57">
        <v>27174</v>
      </c>
      <c r="E101" s="138" t="s">
        <v>28</v>
      </c>
      <c r="F101" s="58">
        <v>15985</v>
      </c>
      <c r="G101" s="59">
        <v>0</v>
      </c>
      <c r="H101" s="31">
        <f t="shared" si="3"/>
        <v>15985</v>
      </c>
      <c r="I101" s="32">
        <v>222</v>
      </c>
      <c r="J101" s="30">
        <v>3918</v>
      </c>
      <c r="K101" s="31">
        <f t="shared" si="7"/>
        <v>4140</v>
      </c>
      <c r="L101" s="138" t="s">
        <v>28</v>
      </c>
      <c r="M101" s="190">
        <f t="shared" si="8"/>
        <v>56233</v>
      </c>
    </row>
    <row r="102" spans="1:13" x14ac:dyDescent="0.3">
      <c r="A102" s="324"/>
      <c r="B102" s="50" t="s">
        <v>31</v>
      </c>
      <c r="C102" s="57">
        <v>7827</v>
      </c>
      <c r="D102" s="57">
        <v>30660</v>
      </c>
      <c r="E102" s="138" t="s">
        <v>28</v>
      </c>
      <c r="F102" s="58">
        <v>9209</v>
      </c>
      <c r="G102" s="59">
        <v>0</v>
      </c>
      <c r="H102" s="31">
        <f t="shared" si="3"/>
        <v>9209</v>
      </c>
      <c r="I102" s="32">
        <v>41</v>
      </c>
      <c r="J102" s="30">
        <v>4023</v>
      </c>
      <c r="K102" s="31">
        <f t="shared" si="7"/>
        <v>4064</v>
      </c>
      <c r="L102" s="138" t="s">
        <v>28</v>
      </c>
      <c r="M102" s="190">
        <f t="shared" si="8"/>
        <v>51760</v>
      </c>
    </row>
    <row r="103" spans="1:13" x14ac:dyDescent="0.3">
      <c r="A103" s="324"/>
      <c r="B103" s="48" t="s">
        <v>32</v>
      </c>
      <c r="C103" s="57">
        <v>9452</v>
      </c>
      <c r="D103" s="57">
        <v>38452</v>
      </c>
      <c r="E103" s="138" t="s">
        <v>28</v>
      </c>
      <c r="F103" s="58">
        <v>11133</v>
      </c>
      <c r="G103" s="59">
        <v>0</v>
      </c>
      <c r="H103" s="31">
        <f t="shared" si="3"/>
        <v>11133</v>
      </c>
      <c r="I103" s="32">
        <v>28</v>
      </c>
      <c r="J103" s="30">
        <v>3156</v>
      </c>
      <c r="K103" s="31">
        <f t="shared" si="7"/>
        <v>3184</v>
      </c>
      <c r="L103" s="138" t="s">
        <v>28</v>
      </c>
      <c r="M103" s="190">
        <f t="shared" si="8"/>
        <v>62221</v>
      </c>
    </row>
    <row r="104" spans="1:13" x14ac:dyDescent="0.3">
      <c r="A104" s="324">
        <v>2011</v>
      </c>
      <c r="B104" s="50" t="s">
        <v>33</v>
      </c>
      <c r="C104" s="57">
        <v>9090</v>
      </c>
      <c r="D104" s="57">
        <v>40670</v>
      </c>
      <c r="E104" s="138" t="s">
        <v>28</v>
      </c>
      <c r="F104" s="58">
        <v>10368</v>
      </c>
      <c r="G104" s="59">
        <v>0</v>
      </c>
      <c r="H104" s="31">
        <f t="shared" si="3"/>
        <v>10368</v>
      </c>
      <c r="I104" s="32">
        <v>335</v>
      </c>
      <c r="J104" s="30">
        <v>3173</v>
      </c>
      <c r="K104" s="31">
        <f t="shared" si="7"/>
        <v>3508</v>
      </c>
      <c r="L104" s="138" t="s">
        <v>28</v>
      </c>
      <c r="M104" s="190">
        <f t="shared" si="8"/>
        <v>63636</v>
      </c>
    </row>
    <row r="105" spans="1:13" x14ac:dyDescent="0.3">
      <c r="A105" s="324"/>
      <c r="B105" s="48" t="s">
        <v>34</v>
      </c>
      <c r="C105" s="57">
        <v>11531</v>
      </c>
      <c r="D105" s="57">
        <v>40238</v>
      </c>
      <c r="E105" s="138" t="s">
        <v>28</v>
      </c>
      <c r="F105" s="58">
        <v>19400</v>
      </c>
      <c r="G105" s="59">
        <v>0</v>
      </c>
      <c r="H105" s="31">
        <f t="shared" si="3"/>
        <v>19400</v>
      </c>
      <c r="I105" s="32">
        <v>1528</v>
      </c>
      <c r="J105" s="30">
        <v>3358</v>
      </c>
      <c r="K105" s="31">
        <f t="shared" si="7"/>
        <v>4886</v>
      </c>
      <c r="L105" s="138" t="s">
        <v>28</v>
      </c>
      <c r="M105" s="190">
        <f t="shared" si="8"/>
        <v>76055</v>
      </c>
    </row>
    <row r="106" spans="1:13" x14ac:dyDescent="0.3">
      <c r="A106" s="324"/>
      <c r="B106" s="50" t="s">
        <v>35</v>
      </c>
      <c r="C106" s="57">
        <v>8815</v>
      </c>
      <c r="D106" s="57">
        <v>34442</v>
      </c>
      <c r="E106" s="138" t="s">
        <v>28</v>
      </c>
      <c r="F106" s="58">
        <v>15337</v>
      </c>
      <c r="G106" s="59">
        <v>0</v>
      </c>
      <c r="H106" s="31">
        <f t="shared" si="3"/>
        <v>15337</v>
      </c>
      <c r="I106" s="32">
        <v>187</v>
      </c>
      <c r="J106" s="30">
        <v>3826</v>
      </c>
      <c r="K106" s="31">
        <f t="shared" si="7"/>
        <v>4013</v>
      </c>
      <c r="L106" s="138" t="s">
        <v>28</v>
      </c>
      <c r="M106" s="190">
        <f t="shared" si="8"/>
        <v>62607</v>
      </c>
    </row>
    <row r="107" spans="1:13" x14ac:dyDescent="0.3">
      <c r="A107" s="324"/>
      <c r="B107" s="48" t="s">
        <v>36</v>
      </c>
      <c r="C107" s="57">
        <v>9649</v>
      </c>
      <c r="D107" s="57">
        <v>41064</v>
      </c>
      <c r="E107" s="138" t="s">
        <v>28</v>
      </c>
      <c r="F107" s="58">
        <v>16287</v>
      </c>
      <c r="G107" s="59">
        <v>0</v>
      </c>
      <c r="H107" s="31">
        <f t="shared" si="3"/>
        <v>16287</v>
      </c>
      <c r="I107" s="32">
        <v>782</v>
      </c>
      <c r="J107" s="30">
        <v>2847</v>
      </c>
      <c r="K107" s="31">
        <f t="shared" si="7"/>
        <v>3629</v>
      </c>
      <c r="L107" s="138" t="s">
        <v>28</v>
      </c>
      <c r="M107" s="190">
        <f t="shared" si="8"/>
        <v>70629</v>
      </c>
    </row>
    <row r="108" spans="1:13" x14ac:dyDescent="0.3">
      <c r="A108" s="324"/>
      <c r="B108" s="50" t="s">
        <v>37</v>
      </c>
      <c r="C108" s="57">
        <v>9889</v>
      </c>
      <c r="D108" s="57">
        <v>39263</v>
      </c>
      <c r="E108" s="138" t="s">
        <v>28</v>
      </c>
      <c r="F108" s="58">
        <v>15673</v>
      </c>
      <c r="G108" s="59">
        <v>0</v>
      </c>
      <c r="H108" s="31">
        <f t="shared" ref="H108:H162" si="9">+F108+G108</f>
        <v>15673</v>
      </c>
      <c r="I108" s="32">
        <v>1980</v>
      </c>
      <c r="J108" s="30">
        <v>4713</v>
      </c>
      <c r="K108" s="31">
        <f t="shared" si="7"/>
        <v>6693</v>
      </c>
      <c r="L108" s="138" t="s">
        <v>28</v>
      </c>
      <c r="M108" s="190">
        <f t="shared" si="8"/>
        <v>71518</v>
      </c>
    </row>
    <row r="109" spans="1:13" x14ac:dyDescent="0.3">
      <c r="A109" s="324"/>
      <c r="B109" s="48" t="s">
        <v>38</v>
      </c>
      <c r="C109" s="57">
        <v>9020</v>
      </c>
      <c r="D109" s="57">
        <v>34018</v>
      </c>
      <c r="E109" s="138" t="s">
        <v>28</v>
      </c>
      <c r="F109" s="58">
        <v>17637</v>
      </c>
      <c r="G109" s="59">
        <v>0</v>
      </c>
      <c r="H109" s="31">
        <f t="shared" si="9"/>
        <v>17637</v>
      </c>
      <c r="I109" s="32">
        <v>386</v>
      </c>
      <c r="J109" s="30">
        <v>3535</v>
      </c>
      <c r="K109" s="31">
        <f t="shared" si="7"/>
        <v>3921</v>
      </c>
      <c r="L109" s="138" t="s">
        <v>28</v>
      </c>
      <c r="M109" s="190">
        <f t="shared" si="8"/>
        <v>64596</v>
      </c>
    </row>
    <row r="110" spans="1:13" ht="15" thickBot="1" x14ac:dyDescent="0.35">
      <c r="A110" s="325"/>
      <c r="B110" s="51" t="s">
        <v>39</v>
      </c>
      <c r="C110" s="60">
        <v>9482</v>
      </c>
      <c r="D110" s="60">
        <v>33168</v>
      </c>
      <c r="E110" s="165" t="s">
        <v>28</v>
      </c>
      <c r="F110" s="61">
        <v>16955</v>
      </c>
      <c r="G110" s="62">
        <v>0</v>
      </c>
      <c r="H110" s="38">
        <f t="shared" si="9"/>
        <v>16955</v>
      </c>
      <c r="I110" s="39">
        <v>272</v>
      </c>
      <c r="J110" s="37">
        <v>3942</v>
      </c>
      <c r="K110" s="38">
        <f t="shared" si="7"/>
        <v>4214</v>
      </c>
      <c r="L110" s="165" t="s">
        <v>28</v>
      </c>
      <c r="M110" s="191">
        <f t="shared" si="8"/>
        <v>63819</v>
      </c>
    </row>
    <row r="111" spans="1:13" x14ac:dyDescent="0.3">
      <c r="A111" s="330">
        <v>2015</v>
      </c>
      <c r="B111" s="129" t="s">
        <v>27</v>
      </c>
      <c r="C111" s="22">
        <v>10177</v>
      </c>
      <c r="D111" s="22">
        <v>25951</v>
      </c>
      <c r="E111" s="135">
        <v>0</v>
      </c>
      <c r="F111" s="23">
        <v>31308</v>
      </c>
      <c r="G111" s="110">
        <v>0</v>
      </c>
      <c r="H111" s="25">
        <f t="shared" si="9"/>
        <v>31308</v>
      </c>
      <c r="I111" s="26">
        <v>361</v>
      </c>
      <c r="J111" s="24">
        <v>4125</v>
      </c>
      <c r="K111" s="25">
        <f t="shared" si="7"/>
        <v>4486</v>
      </c>
      <c r="L111" s="135">
        <v>0</v>
      </c>
      <c r="M111" s="189">
        <f>+C111+D111+H111+K111+L111</f>
        <v>71922</v>
      </c>
    </row>
    <row r="112" spans="1:13" x14ac:dyDescent="0.3">
      <c r="A112" s="324"/>
      <c r="B112" s="50" t="s">
        <v>29</v>
      </c>
      <c r="C112" s="28">
        <v>9202</v>
      </c>
      <c r="D112" s="28">
        <v>26438</v>
      </c>
      <c r="E112" s="138">
        <v>0</v>
      </c>
      <c r="F112" s="29">
        <v>23126</v>
      </c>
      <c r="G112" s="55">
        <v>0</v>
      </c>
      <c r="H112" s="31">
        <f t="shared" si="9"/>
        <v>23126</v>
      </c>
      <c r="I112" s="32">
        <v>165</v>
      </c>
      <c r="J112" s="30">
        <v>6622</v>
      </c>
      <c r="K112" s="31">
        <f t="shared" si="7"/>
        <v>6787</v>
      </c>
      <c r="L112" s="138">
        <v>103791</v>
      </c>
      <c r="M112" s="190">
        <f>+C112+D112+H112+K112+L112</f>
        <v>169344</v>
      </c>
    </row>
    <row r="113" spans="1:13" x14ac:dyDescent="0.3">
      <c r="A113" s="324"/>
      <c r="B113" s="48" t="s">
        <v>30</v>
      </c>
      <c r="C113" s="28">
        <v>8605</v>
      </c>
      <c r="D113" s="28">
        <v>24434</v>
      </c>
      <c r="E113" s="138">
        <v>0</v>
      </c>
      <c r="F113" s="29">
        <v>16429</v>
      </c>
      <c r="G113" s="55">
        <v>0</v>
      </c>
      <c r="H113" s="31">
        <f t="shared" si="9"/>
        <v>16429</v>
      </c>
      <c r="I113" s="32">
        <v>117</v>
      </c>
      <c r="J113" s="30">
        <v>5878</v>
      </c>
      <c r="K113" s="31">
        <f t="shared" si="7"/>
        <v>5995</v>
      </c>
      <c r="L113" s="138">
        <v>56713</v>
      </c>
      <c r="M113" s="190">
        <f>+C113+D113+H113+K113+L113</f>
        <v>112176</v>
      </c>
    </row>
    <row r="114" spans="1:13" x14ac:dyDescent="0.3">
      <c r="A114" s="324"/>
      <c r="B114" s="50" t="s">
        <v>31</v>
      </c>
      <c r="C114" s="28">
        <v>9696</v>
      </c>
      <c r="D114" s="28">
        <v>26538</v>
      </c>
      <c r="E114" s="138">
        <v>0</v>
      </c>
      <c r="F114" s="29">
        <v>19443</v>
      </c>
      <c r="G114" s="55">
        <v>0</v>
      </c>
      <c r="H114" s="31">
        <f t="shared" si="9"/>
        <v>19443</v>
      </c>
      <c r="I114" s="32">
        <v>23</v>
      </c>
      <c r="J114" s="30">
        <v>6534</v>
      </c>
      <c r="K114" s="31">
        <f t="shared" si="7"/>
        <v>6557</v>
      </c>
      <c r="L114" s="138">
        <v>59987</v>
      </c>
      <c r="M114" s="190">
        <f>+C114+D114+H114+K114+L114</f>
        <v>122221</v>
      </c>
    </row>
    <row r="115" spans="1:13" x14ac:dyDescent="0.3">
      <c r="A115" s="324"/>
      <c r="B115" s="48" t="s">
        <v>32</v>
      </c>
      <c r="C115" s="28">
        <v>7997</v>
      </c>
      <c r="D115" s="28">
        <v>26736</v>
      </c>
      <c r="E115" s="138">
        <v>0</v>
      </c>
      <c r="F115" s="29">
        <v>19049</v>
      </c>
      <c r="G115" s="55">
        <v>0</v>
      </c>
      <c r="H115" s="31">
        <f t="shared" si="9"/>
        <v>19049</v>
      </c>
      <c r="I115" s="32">
        <v>249</v>
      </c>
      <c r="J115" s="30">
        <v>9112</v>
      </c>
      <c r="K115" s="31">
        <f t="shared" si="7"/>
        <v>9361</v>
      </c>
      <c r="L115" s="138">
        <v>61797</v>
      </c>
      <c r="M115" s="190">
        <f t="shared" ref="M115:M116" si="10">+C115+D115+H115+K115+L115</f>
        <v>124940</v>
      </c>
    </row>
    <row r="116" spans="1:13" x14ac:dyDescent="0.3">
      <c r="A116" s="324"/>
      <c r="B116" s="50" t="s">
        <v>33</v>
      </c>
      <c r="C116" s="28">
        <v>8930</v>
      </c>
      <c r="D116" s="28">
        <v>14374</v>
      </c>
      <c r="E116" s="138">
        <v>0</v>
      </c>
      <c r="F116" s="29">
        <v>13490</v>
      </c>
      <c r="G116" s="55">
        <v>0</v>
      </c>
      <c r="H116" s="31">
        <f t="shared" si="9"/>
        <v>13490</v>
      </c>
      <c r="I116" s="32">
        <v>22</v>
      </c>
      <c r="J116" s="30">
        <v>8482</v>
      </c>
      <c r="K116" s="31">
        <f t="shared" si="7"/>
        <v>8504</v>
      </c>
      <c r="L116" s="138">
        <v>79051</v>
      </c>
      <c r="M116" s="190">
        <f t="shared" si="10"/>
        <v>124349</v>
      </c>
    </row>
    <row r="117" spans="1:13" x14ac:dyDescent="0.3">
      <c r="A117" s="324"/>
      <c r="B117" s="48" t="s">
        <v>34</v>
      </c>
      <c r="C117" s="28">
        <v>10531</v>
      </c>
      <c r="D117" s="28">
        <v>12781</v>
      </c>
      <c r="E117" s="138">
        <v>16306</v>
      </c>
      <c r="F117" s="29">
        <v>28925</v>
      </c>
      <c r="G117" s="55">
        <v>0</v>
      </c>
      <c r="H117" s="31">
        <f t="shared" si="9"/>
        <v>28925</v>
      </c>
      <c r="I117" s="32">
        <v>0</v>
      </c>
      <c r="J117" s="30">
        <v>11362</v>
      </c>
      <c r="K117" s="31">
        <f t="shared" si="7"/>
        <v>11362</v>
      </c>
      <c r="L117" s="138">
        <v>93736</v>
      </c>
      <c r="M117" s="190">
        <f>+C117+D117+E117+H117+K117+L117</f>
        <v>173641</v>
      </c>
    </row>
    <row r="118" spans="1:13" x14ac:dyDescent="0.3">
      <c r="A118" s="324"/>
      <c r="B118" s="50" t="s">
        <v>35</v>
      </c>
      <c r="C118" s="28">
        <v>7596</v>
      </c>
      <c r="D118" s="28">
        <v>12178</v>
      </c>
      <c r="E118" s="138">
        <v>33767</v>
      </c>
      <c r="F118" s="29">
        <v>18477</v>
      </c>
      <c r="G118" s="55">
        <v>0</v>
      </c>
      <c r="H118" s="31">
        <f t="shared" si="9"/>
        <v>18477</v>
      </c>
      <c r="I118" s="32">
        <v>0</v>
      </c>
      <c r="J118" s="30">
        <v>6216</v>
      </c>
      <c r="K118" s="31">
        <f t="shared" si="7"/>
        <v>6216</v>
      </c>
      <c r="L118" s="138">
        <v>57075</v>
      </c>
      <c r="M118" s="190">
        <f t="shared" ref="M118:M151" si="11">+C118+D118+E118+H118+K118+L118</f>
        <v>135309</v>
      </c>
    </row>
    <row r="119" spans="1:13" x14ac:dyDescent="0.3">
      <c r="A119" s="324"/>
      <c r="B119" s="48" t="s">
        <v>36</v>
      </c>
      <c r="C119" s="28">
        <v>9440</v>
      </c>
      <c r="D119" s="28">
        <v>13117</v>
      </c>
      <c r="E119" s="138">
        <v>26381</v>
      </c>
      <c r="F119" s="29">
        <v>19482</v>
      </c>
      <c r="G119" s="55">
        <v>0</v>
      </c>
      <c r="H119" s="31">
        <f t="shared" si="9"/>
        <v>19482</v>
      </c>
      <c r="I119" s="32">
        <v>0</v>
      </c>
      <c r="J119" s="30">
        <v>8086</v>
      </c>
      <c r="K119" s="31">
        <f t="shared" si="7"/>
        <v>8086</v>
      </c>
      <c r="L119" s="138">
        <v>52335</v>
      </c>
      <c r="M119" s="190">
        <f t="shared" si="11"/>
        <v>128841</v>
      </c>
    </row>
    <row r="120" spans="1:13" x14ac:dyDescent="0.3">
      <c r="A120" s="324"/>
      <c r="B120" s="50" t="s">
        <v>37</v>
      </c>
      <c r="C120" s="28">
        <v>9169</v>
      </c>
      <c r="D120" s="28">
        <v>15531</v>
      </c>
      <c r="E120" s="138">
        <v>29681</v>
      </c>
      <c r="F120" s="29">
        <v>19034</v>
      </c>
      <c r="G120" s="55">
        <v>0</v>
      </c>
      <c r="H120" s="31">
        <f t="shared" si="9"/>
        <v>19034</v>
      </c>
      <c r="I120" s="32">
        <v>0</v>
      </c>
      <c r="J120" s="30">
        <v>6842</v>
      </c>
      <c r="K120" s="31">
        <f t="shared" si="7"/>
        <v>6842</v>
      </c>
      <c r="L120" s="138">
        <v>71450</v>
      </c>
      <c r="M120" s="190">
        <f t="shared" si="11"/>
        <v>151707</v>
      </c>
    </row>
    <row r="121" spans="1:13" x14ac:dyDescent="0.3">
      <c r="A121" s="324"/>
      <c r="B121" s="48" t="s">
        <v>38</v>
      </c>
      <c r="C121" s="28">
        <v>8705</v>
      </c>
      <c r="D121" s="28">
        <v>20802</v>
      </c>
      <c r="E121" s="138">
        <v>27898</v>
      </c>
      <c r="F121" s="29">
        <v>18807</v>
      </c>
      <c r="G121" s="55">
        <v>0</v>
      </c>
      <c r="H121" s="31">
        <f t="shared" si="9"/>
        <v>18807</v>
      </c>
      <c r="I121" s="32">
        <v>0</v>
      </c>
      <c r="J121" s="30">
        <v>7430</v>
      </c>
      <c r="K121" s="31">
        <f t="shared" si="7"/>
        <v>7430</v>
      </c>
      <c r="L121" s="138">
        <v>71628</v>
      </c>
      <c r="M121" s="190">
        <f t="shared" si="11"/>
        <v>155270</v>
      </c>
    </row>
    <row r="122" spans="1:13" ht="15" thickBot="1" x14ac:dyDescent="0.35">
      <c r="A122" s="324"/>
      <c r="B122" s="187" t="s">
        <v>39</v>
      </c>
      <c r="C122" s="246">
        <v>9092</v>
      </c>
      <c r="D122" s="246">
        <v>14894</v>
      </c>
      <c r="E122" s="247">
        <v>19888</v>
      </c>
      <c r="F122" s="248">
        <v>20017</v>
      </c>
      <c r="G122" s="249">
        <v>0</v>
      </c>
      <c r="H122" s="250">
        <f t="shared" si="9"/>
        <v>20017</v>
      </c>
      <c r="I122" s="251">
        <v>0</v>
      </c>
      <c r="J122" s="252">
        <v>6444</v>
      </c>
      <c r="K122" s="250">
        <f t="shared" si="7"/>
        <v>6444</v>
      </c>
      <c r="L122" s="247">
        <v>124479</v>
      </c>
      <c r="M122" s="257">
        <f t="shared" si="11"/>
        <v>194814</v>
      </c>
    </row>
    <row r="123" spans="1:13" x14ac:dyDescent="0.3">
      <c r="A123" s="330">
        <v>2016</v>
      </c>
      <c r="B123" s="21" t="s">
        <v>27</v>
      </c>
      <c r="C123" s="22">
        <v>8624</v>
      </c>
      <c r="D123" s="22">
        <v>9348</v>
      </c>
      <c r="E123" s="135">
        <v>21302</v>
      </c>
      <c r="F123" s="23">
        <v>35478</v>
      </c>
      <c r="G123" s="110">
        <v>0</v>
      </c>
      <c r="H123" s="25">
        <f t="shared" si="9"/>
        <v>35478</v>
      </c>
      <c r="I123" s="26">
        <v>0</v>
      </c>
      <c r="J123" s="24">
        <v>8919</v>
      </c>
      <c r="K123" s="25">
        <f t="shared" si="7"/>
        <v>8919</v>
      </c>
      <c r="L123" s="170">
        <v>124171</v>
      </c>
      <c r="M123" s="189">
        <f t="shared" si="11"/>
        <v>207842</v>
      </c>
    </row>
    <row r="124" spans="1:13" x14ac:dyDescent="0.3">
      <c r="A124" s="324"/>
      <c r="B124" s="27" t="s">
        <v>29</v>
      </c>
      <c r="C124" s="28">
        <v>2435</v>
      </c>
      <c r="D124" s="28">
        <v>12090</v>
      </c>
      <c r="E124" s="138">
        <v>20243</v>
      </c>
      <c r="F124" s="29">
        <v>26235</v>
      </c>
      <c r="G124" s="55">
        <v>0</v>
      </c>
      <c r="H124" s="31">
        <f t="shared" si="9"/>
        <v>26235</v>
      </c>
      <c r="I124" s="32">
        <v>0</v>
      </c>
      <c r="J124" s="30">
        <v>6886</v>
      </c>
      <c r="K124" s="31">
        <f t="shared" ref="K124:K165" si="12">+I124+J124</f>
        <v>6886</v>
      </c>
      <c r="L124" s="173">
        <v>110430</v>
      </c>
      <c r="M124" s="190">
        <f t="shared" si="11"/>
        <v>178319</v>
      </c>
    </row>
    <row r="125" spans="1:13" x14ac:dyDescent="0.3">
      <c r="A125" s="324"/>
      <c r="B125" s="33" t="s">
        <v>30</v>
      </c>
      <c r="C125" s="28">
        <v>0</v>
      </c>
      <c r="D125" s="28">
        <v>11786</v>
      </c>
      <c r="E125" s="138">
        <v>14129</v>
      </c>
      <c r="F125" s="29">
        <v>20261</v>
      </c>
      <c r="G125" s="55">
        <v>0</v>
      </c>
      <c r="H125" s="31">
        <f t="shared" si="9"/>
        <v>20261</v>
      </c>
      <c r="I125" s="32">
        <v>0</v>
      </c>
      <c r="J125" s="30">
        <v>7310</v>
      </c>
      <c r="K125" s="31">
        <f t="shared" si="12"/>
        <v>7310</v>
      </c>
      <c r="L125" s="173">
        <v>82145</v>
      </c>
      <c r="M125" s="190">
        <f t="shared" si="11"/>
        <v>135631</v>
      </c>
    </row>
    <row r="126" spans="1:13" x14ac:dyDescent="0.3">
      <c r="A126" s="324"/>
      <c r="B126" s="27" t="s">
        <v>31</v>
      </c>
      <c r="C126" s="28">
        <v>4179</v>
      </c>
      <c r="D126" s="28">
        <v>2470</v>
      </c>
      <c r="E126" s="138">
        <v>22547</v>
      </c>
      <c r="F126" s="29">
        <v>13729</v>
      </c>
      <c r="G126" s="55">
        <v>0</v>
      </c>
      <c r="H126" s="31">
        <f t="shared" si="9"/>
        <v>13729</v>
      </c>
      <c r="I126" s="32">
        <v>0</v>
      </c>
      <c r="J126" s="30">
        <v>7239</v>
      </c>
      <c r="K126" s="31">
        <f t="shared" si="12"/>
        <v>7239</v>
      </c>
      <c r="L126" s="173">
        <v>79948</v>
      </c>
      <c r="M126" s="190">
        <f t="shared" si="11"/>
        <v>130112</v>
      </c>
    </row>
    <row r="127" spans="1:13" x14ac:dyDescent="0.3">
      <c r="A127" s="324"/>
      <c r="B127" s="27" t="s">
        <v>32</v>
      </c>
      <c r="C127" s="28">
        <v>9181</v>
      </c>
      <c r="D127" s="28">
        <v>283</v>
      </c>
      <c r="E127" s="138">
        <v>21631</v>
      </c>
      <c r="F127" s="29">
        <v>16068</v>
      </c>
      <c r="G127" s="55">
        <v>0</v>
      </c>
      <c r="H127" s="31">
        <f t="shared" si="9"/>
        <v>16068</v>
      </c>
      <c r="I127" s="32">
        <v>0</v>
      </c>
      <c r="J127" s="30">
        <v>10650</v>
      </c>
      <c r="K127" s="31">
        <f t="shared" si="12"/>
        <v>10650</v>
      </c>
      <c r="L127" s="173">
        <v>109561</v>
      </c>
      <c r="M127" s="190">
        <f t="shared" si="11"/>
        <v>167374</v>
      </c>
    </row>
    <row r="128" spans="1:13" x14ac:dyDescent="0.3">
      <c r="A128" s="324"/>
      <c r="B128" s="27" t="s">
        <v>33</v>
      </c>
      <c r="C128" s="28">
        <v>8857</v>
      </c>
      <c r="D128" s="28">
        <v>0</v>
      </c>
      <c r="E128" s="138">
        <v>22797</v>
      </c>
      <c r="F128" s="29">
        <v>14911</v>
      </c>
      <c r="G128" s="55">
        <v>0</v>
      </c>
      <c r="H128" s="31">
        <f t="shared" si="9"/>
        <v>14911</v>
      </c>
      <c r="I128" s="32">
        <v>0</v>
      </c>
      <c r="J128" s="30">
        <v>10561</v>
      </c>
      <c r="K128" s="31">
        <f t="shared" si="12"/>
        <v>10561</v>
      </c>
      <c r="L128" s="173">
        <v>134101</v>
      </c>
      <c r="M128" s="190">
        <f t="shared" si="11"/>
        <v>191227</v>
      </c>
    </row>
    <row r="129" spans="1:13" x14ac:dyDescent="0.3">
      <c r="A129" s="324"/>
      <c r="B129" s="27" t="s">
        <v>34</v>
      </c>
      <c r="C129" s="28">
        <v>10721</v>
      </c>
      <c r="D129" s="28">
        <v>2493</v>
      </c>
      <c r="E129" s="138">
        <v>31035</v>
      </c>
      <c r="F129" s="29">
        <v>33851</v>
      </c>
      <c r="G129" s="55">
        <v>0</v>
      </c>
      <c r="H129" s="31">
        <f t="shared" si="9"/>
        <v>33851</v>
      </c>
      <c r="I129" s="32">
        <v>0</v>
      </c>
      <c r="J129" s="30">
        <v>13608</v>
      </c>
      <c r="K129" s="31">
        <f t="shared" si="12"/>
        <v>13608</v>
      </c>
      <c r="L129" s="173">
        <v>144446</v>
      </c>
      <c r="M129" s="190">
        <f t="shared" si="11"/>
        <v>236154</v>
      </c>
    </row>
    <row r="130" spans="1:13" x14ac:dyDescent="0.3">
      <c r="A130" s="324"/>
      <c r="B130" s="27" t="s">
        <v>35</v>
      </c>
      <c r="C130" s="28">
        <v>10296</v>
      </c>
      <c r="D130" s="28">
        <v>27922</v>
      </c>
      <c r="E130" s="138">
        <v>32663</v>
      </c>
      <c r="F130" s="29">
        <v>19372</v>
      </c>
      <c r="G130" s="55">
        <v>0</v>
      </c>
      <c r="H130" s="31">
        <f t="shared" si="9"/>
        <v>19372</v>
      </c>
      <c r="I130" s="32">
        <v>0</v>
      </c>
      <c r="J130" s="30">
        <v>11825</v>
      </c>
      <c r="K130" s="31">
        <f t="shared" si="12"/>
        <v>11825</v>
      </c>
      <c r="L130" s="173">
        <v>114862</v>
      </c>
      <c r="M130" s="190">
        <f t="shared" si="11"/>
        <v>216940</v>
      </c>
    </row>
    <row r="131" spans="1:13" x14ac:dyDescent="0.3">
      <c r="A131" s="324"/>
      <c r="B131" s="27" t="s">
        <v>36</v>
      </c>
      <c r="C131" s="28">
        <v>9955</v>
      </c>
      <c r="D131" s="28">
        <v>24822</v>
      </c>
      <c r="E131" s="138">
        <v>32717</v>
      </c>
      <c r="F131" s="29">
        <v>21531</v>
      </c>
      <c r="G131" s="55">
        <v>0</v>
      </c>
      <c r="H131" s="31">
        <f t="shared" si="9"/>
        <v>21531</v>
      </c>
      <c r="I131" s="32">
        <v>0</v>
      </c>
      <c r="J131" s="30">
        <v>11987</v>
      </c>
      <c r="K131" s="31">
        <f t="shared" si="12"/>
        <v>11987</v>
      </c>
      <c r="L131" s="173">
        <v>109725</v>
      </c>
      <c r="M131" s="190">
        <f t="shared" si="11"/>
        <v>210737</v>
      </c>
    </row>
    <row r="132" spans="1:13" x14ac:dyDescent="0.3">
      <c r="A132" s="324"/>
      <c r="B132" s="27" t="s">
        <v>37</v>
      </c>
      <c r="C132" s="28">
        <v>9057</v>
      </c>
      <c r="D132" s="28">
        <v>21596</v>
      </c>
      <c r="E132" s="138">
        <v>31325</v>
      </c>
      <c r="F132" s="29">
        <v>24610</v>
      </c>
      <c r="G132" s="55">
        <v>0</v>
      </c>
      <c r="H132" s="31">
        <f t="shared" si="9"/>
        <v>24610</v>
      </c>
      <c r="I132" s="32">
        <v>0</v>
      </c>
      <c r="J132" s="30">
        <v>8126</v>
      </c>
      <c r="K132" s="31">
        <f t="shared" si="12"/>
        <v>8126</v>
      </c>
      <c r="L132" s="173">
        <v>114734</v>
      </c>
      <c r="M132" s="190">
        <f t="shared" si="11"/>
        <v>209448</v>
      </c>
    </row>
    <row r="133" spans="1:13" x14ac:dyDescent="0.3">
      <c r="A133" s="324"/>
      <c r="B133" s="27" t="s">
        <v>38</v>
      </c>
      <c r="C133" s="28">
        <v>9251</v>
      </c>
      <c r="D133" s="28">
        <v>11070</v>
      </c>
      <c r="E133" s="138">
        <v>31795</v>
      </c>
      <c r="F133" s="29">
        <v>23056</v>
      </c>
      <c r="G133" s="55">
        <v>0</v>
      </c>
      <c r="H133" s="31">
        <f t="shared" si="9"/>
        <v>23056</v>
      </c>
      <c r="I133" s="32">
        <v>0</v>
      </c>
      <c r="J133" s="30">
        <v>0</v>
      </c>
      <c r="K133" s="31">
        <f t="shared" si="12"/>
        <v>0</v>
      </c>
      <c r="L133" s="173">
        <v>126929</v>
      </c>
      <c r="M133" s="190">
        <f t="shared" si="11"/>
        <v>202101</v>
      </c>
    </row>
    <row r="134" spans="1:13" ht="15" thickBot="1" x14ac:dyDescent="0.35">
      <c r="A134" s="325"/>
      <c r="B134" s="34" t="s">
        <v>39</v>
      </c>
      <c r="C134" s="35">
        <v>7807</v>
      </c>
      <c r="D134" s="35">
        <v>15945</v>
      </c>
      <c r="E134" s="165">
        <v>18598</v>
      </c>
      <c r="F134" s="36">
        <v>19116</v>
      </c>
      <c r="G134" s="56">
        <v>0</v>
      </c>
      <c r="H134" s="38">
        <f t="shared" si="9"/>
        <v>19116</v>
      </c>
      <c r="I134" s="39">
        <v>0</v>
      </c>
      <c r="J134" s="37">
        <v>0</v>
      </c>
      <c r="K134" s="38">
        <f t="shared" si="12"/>
        <v>0</v>
      </c>
      <c r="L134" s="272">
        <v>156493</v>
      </c>
      <c r="M134" s="191">
        <f t="shared" si="11"/>
        <v>217959</v>
      </c>
    </row>
    <row r="135" spans="1:13" x14ac:dyDescent="0.3">
      <c r="A135" s="324">
        <v>2017</v>
      </c>
      <c r="B135" s="33" t="s">
        <v>27</v>
      </c>
      <c r="C135" s="52">
        <v>11163</v>
      </c>
      <c r="D135" s="52">
        <v>20588</v>
      </c>
      <c r="E135" s="138">
        <v>16689</v>
      </c>
      <c r="F135" s="53">
        <v>37097</v>
      </c>
      <c r="G135" s="54">
        <v>0</v>
      </c>
      <c r="H135" s="31">
        <f t="shared" si="9"/>
        <v>37097</v>
      </c>
      <c r="I135" s="32">
        <v>0</v>
      </c>
      <c r="J135" s="30">
        <v>10185</v>
      </c>
      <c r="K135" s="31">
        <f t="shared" si="12"/>
        <v>10185</v>
      </c>
      <c r="L135" s="173">
        <v>148724</v>
      </c>
      <c r="M135" s="274">
        <f t="shared" si="11"/>
        <v>244446</v>
      </c>
    </row>
    <row r="136" spans="1:13" x14ac:dyDescent="0.3">
      <c r="A136" s="324"/>
      <c r="B136" s="27" t="s">
        <v>29</v>
      </c>
      <c r="C136" s="28">
        <v>8269</v>
      </c>
      <c r="D136" s="28">
        <v>12421</v>
      </c>
      <c r="E136" s="138">
        <v>17264</v>
      </c>
      <c r="F136" s="29">
        <v>24590</v>
      </c>
      <c r="G136" s="55">
        <v>0</v>
      </c>
      <c r="H136" s="31">
        <f t="shared" si="9"/>
        <v>24590</v>
      </c>
      <c r="I136" s="32">
        <v>0</v>
      </c>
      <c r="J136" s="30">
        <v>8925</v>
      </c>
      <c r="K136" s="31">
        <f t="shared" si="12"/>
        <v>8925</v>
      </c>
      <c r="L136" s="173">
        <v>116441</v>
      </c>
      <c r="M136" s="269">
        <f t="shared" si="11"/>
        <v>187910</v>
      </c>
    </row>
    <row r="137" spans="1:13" x14ac:dyDescent="0.3">
      <c r="A137" s="324"/>
      <c r="B137" s="33" t="s">
        <v>30</v>
      </c>
      <c r="C137" s="28">
        <v>10472</v>
      </c>
      <c r="D137" s="28">
        <v>3534</v>
      </c>
      <c r="E137" s="138">
        <v>30451</v>
      </c>
      <c r="F137" s="29">
        <v>16174</v>
      </c>
      <c r="G137" s="55">
        <v>0</v>
      </c>
      <c r="H137" s="31">
        <f t="shared" si="9"/>
        <v>16174</v>
      </c>
      <c r="I137" s="32">
        <v>0</v>
      </c>
      <c r="J137" s="30">
        <v>10224</v>
      </c>
      <c r="K137" s="31">
        <f t="shared" si="12"/>
        <v>10224</v>
      </c>
      <c r="L137" s="173">
        <v>106280</v>
      </c>
      <c r="M137" s="269">
        <f t="shared" si="11"/>
        <v>177135</v>
      </c>
    </row>
    <row r="138" spans="1:13" x14ac:dyDescent="0.3">
      <c r="A138" s="324"/>
      <c r="B138" s="27" t="s">
        <v>31</v>
      </c>
      <c r="C138" s="28">
        <v>8493</v>
      </c>
      <c r="D138" s="28">
        <v>0</v>
      </c>
      <c r="E138" s="138">
        <v>23560</v>
      </c>
      <c r="F138" s="29">
        <v>14234</v>
      </c>
      <c r="G138" s="55">
        <v>0</v>
      </c>
      <c r="H138" s="31">
        <f t="shared" si="9"/>
        <v>14234</v>
      </c>
      <c r="I138" s="32">
        <v>0</v>
      </c>
      <c r="J138" s="30">
        <v>7600</v>
      </c>
      <c r="K138" s="31">
        <f t="shared" si="12"/>
        <v>7600</v>
      </c>
      <c r="L138" s="173">
        <v>89202</v>
      </c>
      <c r="M138" s="269">
        <f t="shared" si="11"/>
        <v>143089</v>
      </c>
    </row>
    <row r="139" spans="1:13" x14ac:dyDescent="0.3">
      <c r="A139" s="324"/>
      <c r="B139" s="27" t="s">
        <v>32</v>
      </c>
      <c r="C139" s="28">
        <v>9663</v>
      </c>
      <c r="D139" s="28">
        <v>0</v>
      </c>
      <c r="E139" s="138">
        <v>31706</v>
      </c>
      <c r="F139" s="29">
        <v>14169</v>
      </c>
      <c r="G139" s="55">
        <v>0</v>
      </c>
      <c r="H139" s="31">
        <f t="shared" si="9"/>
        <v>14169</v>
      </c>
      <c r="I139" s="32">
        <v>0</v>
      </c>
      <c r="J139" s="30">
        <v>9823</v>
      </c>
      <c r="K139" s="31">
        <f t="shared" si="12"/>
        <v>9823</v>
      </c>
      <c r="L139" s="173">
        <v>98027</v>
      </c>
      <c r="M139" s="269">
        <f t="shared" si="11"/>
        <v>163388</v>
      </c>
    </row>
    <row r="140" spans="1:13" x14ac:dyDescent="0.3">
      <c r="A140" s="324"/>
      <c r="B140" s="27" t="s">
        <v>33</v>
      </c>
      <c r="C140" s="28">
        <v>9557</v>
      </c>
      <c r="D140" s="28">
        <v>0</v>
      </c>
      <c r="E140" s="138">
        <v>25385</v>
      </c>
      <c r="F140" s="29">
        <v>13746</v>
      </c>
      <c r="G140" s="55">
        <v>0</v>
      </c>
      <c r="H140" s="31">
        <f t="shared" si="9"/>
        <v>13746</v>
      </c>
      <c r="I140" s="32">
        <v>0</v>
      </c>
      <c r="J140" s="30">
        <v>10321</v>
      </c>
      <c r="K140" s="31">
        <f t="shared" si="12"/>
        <v>10321</v>
      </c>
      <c r="L140" s="173">
        <v>141202</v>
      </c>
      <c r="M140" s="269">
        <f t="shared" si="11"/>
        <v>200211</v>
      </c>
    </row>
    <row r="141" spans="1:13" x14ac:dyDescent="0.3">
      <c r="A141" s="324"/>
      <c r="B141" s="27" t="s">
        <v>34</v>
      </c>
      <c r="C141" s="28">
        <v>11890</v>
      </c>
      <c r="D141" s="28">
        <v>0</v>
      </c>
      <c r="E141" s="138">
        <v>31187</v>
      </c>
      <c r="F141" s="29">
        <v>31354</v>
      </c>
      <c r="G141" s="55">
        <v>0</v>
      </c>
      <c r="H141" s="31">
        <f t="shared" si="9"/>
        <v>31354</v>
      </c>
      <c r="I141" s="32">
        <v>0</v>
      </c>
      <c r="J141" s="30">
        <v>14862</v>
      </c>
      <c r="K141" s="31">
        <f t="shared" si="12"/>
        <v>14862</v>
      </c>
      <c r="L141" s="173">
        <v>142665</v>
      </c>
      <c r="M141" s="269">
        <f t="shared" si="11"/>
        <v>231958</v>
      </c>
    </row>
    <row r="142" spans="1:13" x14ac:dyDescent="0.3">
      <c r="A142" s="324"/>
      <c r="B142" s="27" t="s">
        <v>35</v>
      </c>
      <c r="C142" s="28">
        <v>9764</v>
      </c>
      <c r="D142" s="28">
        <v>0</v>
      </c>
      <c r="E142" s="138">
        <v>23330</v>
      </c>
      <c r="F142" s="29">
        <v>18118</v>
      </c>
      <c r="G142" s="55">
        <v>0</v>
      </c>
      <c r="H142" s="31">
        <f t="shared" si="9"/>
        <v>18118</v>
      </c>
      <c r="I142" s="32">
        <v>0</v>
      </c>
      <c r="J142" s="30">
        <v>11448</v>
      </c>
      <c r="K142" s="31">
        <f t="shared" si="12"/>
        <v>11448</v>
      </c>
      <c r="L142" s="173">
        <v>120608</v>
      </c>
      <c r="M142" s="269">
        <f t="shared" si="11"/>
        <v>183268</v>
      </c>
    </row>
    <row r="143" spans="1:13" x14ac:dyDescent="0.3">
      <c r="A143" s="324"/>
      <c r="B143" s="27" t="s">
        <v>36</v>
      </c>
      <c r="C143" s="28">
        <v>9755</v>
      </c>
      <c r="D143" s="28">
        <v>0</v>
      </c>
      <c r="E143" s="138">
        <v>26384</v>
      </c>
      <c r="F143" s="29">
        <v>15607</v>
      </c>
      <c r="G143" s="55">
        <v>0</v>
      </c>
      <c r="H143" s="31">
        <f t="shared" si="9"/>
        <v>15607</v>
      </c>
      <c r="I143" s="32">
        <v>0</v>
      </c>
      <c r="J143" s="30">
        <v>10735</v>
      </c>
      <c r="K143" s="31">
        <f t="shared" si="12"/>
        <v>10735</v>
      </c>
      <c r="L143" s="173">
        <v>117516</v>
      </c>
      <c r="M143" s="269">
        <f t="shared" si="11"/>
        <v>179997</v>
      </c>
    </row>
    <row r="144" spans="1:13" x14ac:dyDescent="0.3">
      <c r="A144" s="324"/>
      <c r="B144" s="27" t="s">
        <v>37</v>
      </c>
      <c r="C144" s="28">
        <v>12840</v>
      </c>
      <c r="D144" s="28">
        <v>0</v>
      </c>
      <c r="E144" s="138">
        <v>25259</v>
      </c>
      <c r="F144" s="29">
        <v>19098</v>
      </c>
      <c r="G144" s="55">
        <v>0</v>
      </c>
      <c r="H144" s="31">
        <f t="shared" si="9"/>
        <v>19098</v>
      </c>
      <c r="I144" s="32">
        <v>0</v>
      </c>
      <c r="J144" s="30">
        <v>10541</v>
      </c>
      <c r="K144" s="31">
        <f t="shared" si="12"/>
        <v>10541</v>
      </c>
      <c r="L144" s="173">
        <v>125806</v>
      </c>
      <c r="M144" s="269">
        <f t="shared" si="11"/>
        <v>193544</v>
      </c>
    </row>
    <row r="145" spans="1:13" x14ac:dyDescent="0.3">
      <c r="A145" s="324"/>
      <c r="B145" s="27" t="s">
        <v>38</v>
      </c>
      <c r="C145" s="28">
        <v>13103</v>
      </c>
      <c r="D145" s="28">
        <v>0</v>
      </c>
      <c r="E145" s="138">
        <v>26327</v>
      </c>
      <c r="F145" s="29">
        <v>18817</v>
      </c>
      <c r="G145" s="55">
        <v>0</v>
      </c>
      <c r="H145" s="31">
        <f t="shared" si="9"/>
        <v>18817</v>
      </c>
      <c r="I145" s="32">
        <v>0</v>
      </c>
      <c r="J145" s="30">
        <v>10052</v>
      </c>
      <c r="K145" s="31">
        <f t="shared" si="12"/>
        <v>10052</v>
      </c>
      <c r="L145" s="173">
        <v>147939</v>
      </c>
      <c r="M145" s="269">
        <f t="shared" si="11"/>
        <v>216238</v>
      </c>
    </row>
    <row r="146" spans="1:13" ht="15" thickBot="1" x14ac:dyDescent="0.35">
      <c r="A146" s="324"/>
      <c r="B146" s="34" t="s">
        <v>39</v>
      </c>
      <c r="C146" s="35">
        <v>13975</v>
      </c>
      <c r="D146" s="35">
        <v>0</v>
      </c>
      <c r="E146" s="165">
        <v>20780</v>
      </c>
      <c r="F146" s="36">
        <v>15942</v>
      </c>
      <c r="G146" s="56">
        <v>0</v>
      </c>
      <c r="H146" s="38">
        <f t="shared" si="9"/>
        <v>15942</v>
      </c>
      <c r="I146" s="39">
        <v>0</v>
      </c>
      <c r="J146" s="37">
        <v>8182</v>
      </c>
      <c r="K146" s="38">
        <f t="shared" si="12"/>
        <v>8182</v>
      </c>
      <c r="L146" s="272">
        <v>154308</v>
      </c>
      <c r="M146" s="257">
        <f t="shared" si="11"/>
        <v>213187</v>
      </c>
    </row>
    <row r="147" spans="1:13" x14ac:dyDescent="0.3">
      <c r="A147" s="322">
        <v>2018</v>
      </c>
      <c r="B147" s="27" t="s">
        <v>27</v>
      </c>
      <c r="C147" s="28">
        <v>20707</v>
      </c>
      <c r="D147" s="28">
        <v>0</v>
      </c>
      <c r="E147" s="138">
        <v>21642</v>
      </c>
      <c r="F147" s="29">
        <v>36682</v>
      </c>
      <c r="G147" s="55">
        <v>0</v>
      </c>
      <c r="H147" s="31">
        <f t="shared" si="9"/>
        <v>36682</v>
      </c>
      <c r="I147" s="32">
        <v>0</v>
      </c>
      <c r="J147" s="30">
        <v>10021</v>
      </c>
      <c r="K147" s="31">
        <f t="shared" si="12"/>
        <v>10021</v>
      </c>
      <c r="L147" s="173">
        <v>155033</v>
      </c>
      <c r="M147" s="269">
        <f t="shared" si="11"/>
        <v>244085</v>
      </c>
    </row>
    <row r="148" spans="1:13" x14ac:dyDescent="0.3">
      <c r="A148" s="323"/>
      <c r="B148" s="27" t="s">
        <v>29</v>
      </c>
      <c r="C148" s="28">
        <v>17423</v>
      </c>
      <c r="D148" s="28">
        <v>0</v>
      </c>
      <c r="E148" s="138">
        <v>19975</v>
      </c>
      <c r="F148" s="29">
        <v>30315</v>
      </c>
      <c r="G148" s="55">
        <v>0</v>
      </c>
      <c r="H148" s="31">
        <f t="shared" si="9"/>
        <v>30315</v>
      </c>
      <c r="I148" s="32">
        <v>0</v>
      </c>
      <c r="J148" s="30">
        <v>9461</v>
      </c>
      <c r="K148" s="31">
        <f t="shared" si="12"/>
        <v>9461</v>
      </c>
      <c r="L148" s="173">
        <v>124991</v>
      </c>
      <c r="M148" s="269">
        <f t="shared" si="11"/>
        <v>202165</v>
      </c>
    </row>
    <row r="149" spans="1:13" x14ac:dyDescent="0.3">
      <c r="A149" s="323"/>
      <c r="B149" s="27" t="s">
        <v>30</v>
      </c>
      <c r="C149" s="28">
        <v>15440</v>
      </c>
      <c r="D149" s="28">
        <v>0</v>
      </c>
      <c r="E149" s="138">
        <v>24216</v>
      </c>
      <c r="F149" s="29">
        <v>18952</v>
      </c>
      <c r="G149" s="55">
        <v>0</v>
      </c>
      <c r="H149" s="31">
        <f t="shared" si="9"/>
        <v>18952</v>
      </c>
      <c r="I149" s="32">
        <v>0</v>
      </c>
      <c r="J149" s="30">
        <v>9946</v>
      </c>
      <c r="K149" s="31">
        <f t="shared" si="12"/>
        <v>9946</v>
      </c>
      <c r="L149" s="173">
        <v>118258</v>
      </c>
      <c r="M149" s="269">
        <f t="shared" si="11"/>
        <v>186812</v>
      </c>
    </row>
    <row r="150" spans="1:13" x14ac:dyDescent="0.3">
      <c r="A150" s="323"/>
      <c r="B150" s="27" t="s">
        <v>31</v>
      </c>
      <c r="C150" s="28">
        <v>11664</v>
      </c>
      <c r="D150" s="28">
        <v>0</v>
      </c>
      <c r="E150" s="138">
        <v>26278</v>
      </c>
      <c r="F150" s="29">
        <v>17779</v>
      </c>
      <c r="G150" s="55">
        <v>0</v>
      </c>
      <c r="H150" s="31">
        <f t="shared" si="9"/>
        <v>17779</v>
      </c>
      <c r="I150" s="32">
        <v>0</v>
      </c>
      <c r="J150" s="30">
        <v>9157</v>
      </c>
      <c r="K150" s="31">
        <f t="shared" si="12"/>
        <v>9157</v>
      </c>
      <c r="L150" s="173">
        <v>95871</v>
      </c>
      <c r="M150" s="269">
        <f t="shared" si="11"/>
        <v>160749</v>
      </c>
    </row>
    <row r="151" spans="1:13" x14ac:dyDescent="0.3">
      <c r="A151" s="323"/>
      <c r="B151" s="27" t="s">
        <v>32</v>
      </c>
      <c r="C151" s="28">
        <v>14120</v>
      </c>
      <c r="D151" s="28">
        <v>0</v>
      </c>
      <c r="E151" s="138">
        <v>26329</v>
      </c>
      <c r="F151" s="29">
        <v>19598</v>
      </c>
      <c r="G151" s="55">
        <v>0</v>
      </c>
      <c r="H151" s="31">
        <f t="shared" si="9"/>
        <v>19598</v>
      </c>
      <c r="I151" s="32">
        <v>0</v>
      </c>
      <c r="J151" s="30">
        <v>9042</v>
      </c>
      <c r="K151" s="31">
        <f t="shared" si="12"/>
        <v>9042</v>
      </c>
      <c r="L151" s="173">
        <v>87560</v>
      </c>
      <c r="M151" s="269">
        <f t="shared" si="11"/>
        <v>156649</v>
      </c>
    </row>
    <row r="152" spans="1:13" x14ac:dyDescent="0.3">
      <c r="A152" s="323"/>
      <c r="B152" s="27" t="s">
        <v>33</v>
      </c>
      <c r="C152" s="28">
        <v>11847</v>
      </c>
      <c r="D152" s="28">
        <v>0</v>
      </c>
      <c r="E152" s="138">
        <v>16863</v>
      </c>
      <c r="F152" s="29">
        <v>17907</v>
      </c>
      <c r="G152" s="55">
        <v>0</v>
      </c>
      <c r="H152" s="31">
        <f t="shared" si="9"/>
        <v>17907</v>
      </c>
      <c r="I152" s="32">
        <v>0</v>
      </c>
      <c r="J152" s="30">
        <v>9755</v>
      </c>
      <c r="K152" s="31">
        <f t="shared" si="12"/>
        <v>9755</v>
      </c>
      <c r="L152" s="173">
        <v>98304</v>
      </c>
      <c r="M152" s="269">
        <f t="shared" ref="M152:M165" si="13">+C152+D152+E152+H152+K152+L152</f>
        <v>154676</v>
      </c>
    </row>
    <row r="153" spans="1:13" x14ac:dyDescent="0.3">
      <c r="A153" s="323"/>
      <c r="B153" s="27" t="s">
        <v>34</v>
      </c>
      <c r="C153" s="28">
        <v>19853</v>
      </c>
      <c r="D153" s="28">
        <v>0</v>
      </c>
      <c r="E153" s="138">
        <v>23405</v>
      </c>
      <c r="F153" s="29">
        <v>42776</v>
      </c>
      <c r="G153" s="55">
        <v>0</v>
      </c>
      <c r="H153" s="31">
        <f t="shared" si="9"/>
        <v>42776</v>
      </c>
      <c r="I153" s="32">
        <v>0</v>
      </c>
      <c r="J153" s="30">
        <v>13933</v>
      </c>
      <c r="K153" s="31">
        <f t="shared" si="12"/>
        <v>13933</v>
      </c>
      <c r="L153" s="173">
        <v>115983</v>
      </c>
      <c r="M153" s="269">
        <f t="shared" si="13"/>
        <v>215950</v>
      </c>
    </row>
    <row r="154" spans="1:13" x14ac:dyDescent="0.3">
      <c r="A154" s="323"/>
      <c r="B154" s="27" t="s">
        <v>35</v>
      </c>
      <c r="C154" s="28">
        <v>14122</v>
      </c>
      <c r="D154" s="28">
        <v>0</v>
      </c>
      <c r="E154" s="138">
        <v>23124</v>
      </c>
      <c r="F154" s="29">
        <v>23902</v>
      </c>
      <c r="G154" s="55">
        <v>0</v>
      </c>
      <c r="H154" s="31">
        <f t="shared" si="9"/>
        <v>23902</v>
      </c>
      <c r="I154" s="32">
        <v>0</v>
      </c>
      <c r="J154" s="30">
        <v>12173</v>
      </c>
      <c r="K154" s="31">
        <f t="shared" si="12"/>
        <v>12173</v>
      </c>
      <c r="L154" s="173">
        <v>83026</v>
      </c>
      <c r="M154" s="269">
        <f t="shared" si="13"/>
        <v>156347</v>
      </c>
    </row>
    <row r="155" spans="1:13" x14ac:dyDescent="0.3">
      <c r="A155" s="323"/>
      <c r="B155" s="27" t="s">
        <v>36</v>
      </c>
      <c r="C155" s="28">
        <v>15008</v>
      </c>
      <c r="D155" s="28">
        <v>0</v>
      </c>
      <c r="E155" s="138">
        <v>28016</v>
      </c>
      <c r="F155" s="29">
        <v>25836</v>
      </c>
      <c r="G155" s="55">
        <v>0</v>
      </c>
      <c r="H155" s="31">
        <f t="shared" si="9"/>
        <v>25836</v>
      </c>
      <c r="I155" s="32">
        <v>0</v>
      </c>
      <c r="J155" s="30">
        <v>11050</v>
      </c>
      <c r="K155" s="31">
        <f t="shared" si="12"/>
        <v>11050</v>
      </c>
      <c r="L155" s="173">
        <v>48915</v>
      </c>
      <c r="M155" s="269">
        <f t="shared" si="13"/>
        <v>128825</v>
      </c>
    </row>
    <row r="156" spans="1:13" x14ac:dyDescent="0.3">
      <c r="A156" s="323"/>
      <c r="B156" s="27" t="s">
        <v>37</v>
      </c>
      <c r="C156" s="28">
        <v>15781</v>
      </c>
      <c r="D156" s="28">
        <v>0</v>
      </c>
      <c r="E156" s="138">
        <v>30917</v>
      </c>
      <c r="F156" s="29">
        <v>25607</v>
      </c>
      <c r="G156" s="55">
        <v>0</v>
      </c>
      <c r="H156" s="31">
        <f t="shared" si="9"/>
        <v>25607</v>
      </c>
      <c r="I156" s="32">
        <v>0</v>
      </c>
      <c r="J156" s="30">
        <v>12141</v>
      </c>
      <c r="K156" s="31">
        <f t="shared" si="12"/>
        <v>12141</v>
      </c>
      <c r="L156" s="173">
        <v>42945</v>
      </c>
      <c r="M156" s="269">
        <f t="shared" si="13"/>
        <v>127391</v>
      </c>
    </row>
    <row r="157" spans="1:13" x14ac:dyDescent="0.3">
      <c r="A157" s="323"/>
      <c r="B157" s="27" t="s">
        <v>38</v>
      </c>
      <c r="C157" s="28">
        <v>15094</v>
      </c>
      <c r="D157" s="28">
        <v>0</v>
      </c>
      <c r="E157" s="138">
        <v>30138</v>
      </c>
      <c r="F157" s="29">
        <v>26564</v>
      </c>
      <c r="G157" s="55">
        <v>0</v>
      </c>
      <c r="H157" s="31">
        <f t="shared" si="9"/>
        <v>26564</v>
      </c>
      <c r="I157" s="32">
        <v>0</v>
      </c>
      <c r="J157" s="30">
        <v>10858</v>
      </c>
      <c r="K157" s="31">
        <f t="shared" si="12"/>
        <v>10858</v>
      </c>
      <c r="L157" s="173">
        <v>48085</v>
      </c>
      <c r="M157" s="269">
        <f t="shared" si="13"/>
        <v>130739</v>
      </c>
    </row>
    <row r="158" spans="1:13" ht="15" thickBot="1" x14ac:dyDescent="0.35">
      <c r="A158" s="323"/>
      <c r="B158" s="34" t="s">
        <v>39</v>
      </c>
      <c r="C158" s="35">
        <v>16136</v>
      </c>
      <c r="D158" s="35">
        <v>0</v>
      </c>
      <c r="E158" s="137">
        <v>21859</v>
      </c>
      <c r="F158" s="293">
        <v>27984</v>
      </c>
      <c r="G158" s="56">
        <v>0</v>
      </c>
      <c r="H158" s="290">
        <f t="shared" si="9"/>
        <v>27984</v>
      </c>
      <c r="I158" s="282">
        <v>0</v>
      </c>
      <c r="J158" s="97">
        <v>9043</v>
      </c>
      <c r="K158" s="290">
        <f t="shared" si="12"/>
        <v>9043</v>
      </c>
      <c r="L158" s="172">
        <v>97382</v>
      </c>
      <c r="M158" s="191">
        <f t="shared" si="13"/>
        <v>172404</v>
      </c>
    </row>
    <row r="159" spans="1:13" x14ac:dyDescent="0.3">
      <c r="A159" s="322">
        <v>2019</v>
      </c>
      <c r="B159" s="259" t="s">
        <v>27</v>
      </c>
      <c r="C159" s="28">
        <v>21247</v>
      </c>
      <c r="D159" s="246">
        <v>0</v>
      </c>
      <c r="E159" s="307">
        <v>22938</v>
      </c>
      <c r="F159" s="304">
        <v>39223</v>
      </c>
      <c r="G159" s="294">
        <v>0</v>
      </c>
      <c r="H159" s="291">
        <f t="shared" si="9"/>
        <v>39223</v>
      </c>
      <c r="I159" s="26">
        <v>0</v>
      </c>
      <c r="J159" s="26">
        <v>11275</v>
      </c>
      <c r="K159" s="292">
        <f t="shared" si="12"/>
        <v>11275</v>
      </c>
      <c r="L159" s="170">
        <v>95271</v>
      </c>
      <c r="M159" s="296">
        <f t="shared" si="13"/>
        <v>189954</v>
      </c>
    </row>
    <row r="160" spans="1:13" x14ac:dyDescent="0.3">
      <c r="A160" s="323"/>
      <c r="B160" s="259" t="s">
        <v>29</v>
      </c>
      <c r="C160" s="28">
        <v>22210</v>
      </c>
      <c r="D160" s="246">
        <v>0</v>
      </c>
      <c r="E160" s="171">
        <v>23210</v>
      </c>
      <c r="F160" s="87">
        <v>35332</v>
      </c>
      <c r="G160" s="55">
        <v>0</v>
      </c>
      <c r="H160" s="295">
        <f t="shared" si="9"/>
        <v>35332</v>
      </c>
      <c r="I160" s="32">
        <v>0</v>
      </c>
      <c r="J160" s="32">
        <v>13643</v>
      </c>
      <c r="K160" s="292">
        <f t="shared" si="12"/>
        <v>13643</v>
      </c>
      <c r="L160" s="173">
        <v>78610</v>
      </c>
      <c r="M160" s="297">
        <f t="shared" si="13"/>
        <v>173005</v>
      </c>
    </row>
    <row r="161" spans="1:15" x14ac:dyDescent="0.3">
      <c r="A161" s="323"/>
      <c r="B161" s="259" t="s">
        <v>30</v>
      </c>
      <c r="C161" s="28">
        <v>15827</v>
      </c>
      <c r="D161" s="246">
        <v>0</v>
      </c>
      <c r="E161" s="171">
        <v>30369</v>
      </c>
      <c r="F161" s="87">
        <v>27667</v>
      </c>
      <c r="G161" s="55">
        <v>0</v>
      </c>
      <c r="H161" s="295">
        <f t="shared" si="9"/>
        <v>27667</v>
      </c>
      <c r="I161" s="32">
        <v>0</v>
      </c>
      <c r="J161" s="32">
        <v>13526</v>
      </c>
      <c r="K161" s="292">
        <f t="shared" si="12"/>
        <v>13526</v>
      </c>
      <c r="L161" s="173">
        <v>44928</v>
      </c>
      <c r="M161" s="297">
        <f t="shared" si="13"/>
        <v>132317</v>
      </c>
    </row>
    <row r="162" spans="1:15" x14ac:dyDescent="0.3">
      <c r="A162" s="323"/>
      <c r="B162" s="259" t="s">
        <v>31</v>
      </c>
      <c r="C162" s="28">
        <v>13746</v>
      </c>
      <c r="D162" s="246">
        <v>0</v>
      </c>
      <c r="E162" s="171">
        <v>28390</v>
      </c>
      <c r="F162" s="87">
        <v>26371</v>
      </c>
      <c r="G162" s="55">
        <v>0</v>
      </c>
      <c r="H162" s="295">
        <f t="shared" si="9"/>
        <v>26371</v>
      </c>
      <c r="I162" s="32">
        <v>0</v>
      </c>
      <c r="J162" s="32">
        <v>12497</v>
      </c>
      <c r="K162" s="292">
        <f t="shared" si="12"/>
        <v>12497</v>
      </c>
      <c r="L162" s="173">
        <v>47053</v>
      </c>
      <c r="M162" s="297">
        <f t="shared" si="13"/>
        <v>128057</v>
      </c>
    </row>
    <row r="163" spans="1:15" x14ac:dyDescent="0.3">
      <c r="A163" s="323"/>
      <c r="B163" s="259" t="s">
        <v>32</v>
      </c>
      <c r="C163" s="28">
        <v>14187</v>
      </c>
      <c r="D163" s="246">
        <v>0</v>
      </c>
      <c r="E163" s="171">
        <v>29586</v>
      </c>
      <c r="F163" s="87">
        <v>24001</v>
      </c>
      <c r="G163" s="55">
        <v>0</v>
      </c>
      <c r="H163" s="295">
        <v>24001</v>
      </c>
      <c r="I163" s="32">
        <v>0</v>
      </c>
      <c r="J163" s="32">
        <v>15541</v>
      </c>
      <c r="K163" s="292">
        <f t="shared" si="12"/>
        <v>15541</v>
      </c>
      <c r="L163" s="173">
        <v>51649</v>
      </c>
      <c r="M163" s="297">
        <f t="shared" si="13"/>
        <v>134964</v>
      </c>
    </row>
    <row r="164" spans="1:15" x14ac:dyDescent="0.3">
      <c r="A164" s="323"/>
      <c r="B164" s="259" t="s">
        <v>33</v>
      </c>
      <c r="C164" s="28">
        <v>12299</v>
      </c>
      <c r="D164" s="246">
        <v>0</v>
      </c>
      <c r="E164" s="171">
        <v>25737</v>
      </c>
      <c r="F164" s="87">
        <v>26886</v>
      </c>
      <c r="G164" s="55">
        <v>0</v>
      </c>
      <c r="H164" s="295">
        <v>26886</v>
      </c>
      <c r="I164" s="32">
        <v>0</v>
      </c>
      <c r="J164" s="32">
        <v>12889</v>
      </c>
      <c r="K164" s="292">
        <f t="shared" si="12"/>
        <v>12889</v>
      </c>
      <c r="L164" s="173">
        <v>58149</v>
      </c>
      <c r="M164" s="297">
        <f t="shared" si="13"/>
        <v>135960</v>
      </c>
    </row>
    <row r="165" spans="1:15" x14ac:dyDescent="0.3">
      <c r="A165" s="323"/>
      <c r="B165" s="259" t="s">
        <v>34</v>
      </c>
      <c r="C165" s="28">
        <v>21714</v>
      </c>
      <c r="D165" s="246">
        <v>0</v>
      </c>
      <c r="E165" s="171">
        <v>35863</v>
      </c>
      <c r="F165" s="87">
        <v>37087</v>
      </c>
      <c r="G165" s="55">
        <v>0</v>
      </c>
      <c r="H165" s="295">
        <v>37087</v>
      </c>
      <c r="I165" s="32">
        <v>0</v>
      </c>
      <c r="J165" s="32">
        <v>22296</v>
      </c>
      <c r="K165" s="292">
        <f t="shared" si="12"/>
        <v>22296</v>
      </c>
      <c r="L165" s="173">
        <v>57762</v>
      </c>
      <c r="M165" s="297">
        <f t="shared" si="13"/>
        <v>174722</v>
      </c>
    </row>
    <row r="166" spans="1:15" ht="15" thickBot="1" x14ac:dyDescent="0.35">
      <c r="A166" s="326"/>
      <c r="B166" s="34" t="s">
        <v>35</v>
      </c>
      <c r="C166" s="35">
        <v>13833</v>
      </c>
      <c r="D166" s="92">
        <v>0</v>
      </c>
      <c r="E166" s="272">
        <v>31938</v>
      </c>
      <c r="F166" s="306">
        <v>27559</v>
      </c>
      <c r="G166" s="289">
        <v>0</v>
      </c>
      <c r="H166" s="295">
        <v>27559</v>
      </c>
      <c r="I166" s="303">
        <v>0</v>
      </c>
      <c r="J166" s="303">
        <v>30567</v>
      </c>
      <c r="K166" s="286">
        <f>+I166+C166</f>
        <v>13833</v>
      </c>
      <c r="L166" s="173">
        <v>27649</v>
      </c>
      <c r="M166" s="257">
        <f>+J166+D166+E166+H166+K166+L166</f>
        <v>131546</v>
      </c>
    </row>
    <row r="167" spans="1:15" x14ac:dyDescent="0.3">
      <c r="A167" s="275"/>
      <c r="B167" s="276"/>
      <c r="C167" s="277"/>
      <c r="D167" s="277"/>
      <c r="E167" s="278"/>
      <c r="F167" s="287"/>
      <c r="G167" s="277"/>
      <c r="H167" s="287"/>
      <c r="I167" s="277"/>
      <c r="K167" s="277"/>
      <c r="L167" s="287"/>
      <c r="M167" s="277"/>
      <c r="N167" s="277"/>
      <c r="O167" s="277"/>
    </row>
    <row r="168" spans="1:15" x14ac:dyDescent="0.3">
      <c r="A168" s="275"/>
      <c r="B168" s="276"/>
      <c r="C168" s="277"/>
      <c r="D168" s="277"/>
      <c r="E168" s="278"/>
      <c r="F168" s="277"/>
      <c r="G168" s="277"/>
      <c r="H168" s="277"/>
      <c r="I168" s="277"/>
      <c r="J168" s="277"/>
      <c r="K168" s="277"/>
      <c r="L168" s="277"/>
      <c r="M168" s="277"/>
      <c r="N168" s="277"/>
      <c r="O168" s="277"/>
    </row>
    <row r="169" spans="1:15" x14ac:dyDescent="0.3">
      <c r="A169" s="366" t="s">
        <v>84</v>
      </c>
      <c r="B169" s="276"/>
      <c r="C169" s="277"/>
      <c r="D169" s="277"/>
      <c r="E169" s="278"/>
      <c r="F169" s="277"/>
      <c r="G169" s="277"/>
      <c r="H169" s="277"/>
      <c r="I169" s="277"/>
      <c r="J169" s="277"/>
      <c r="K169" s="277"/>
      <c r="L169" s="277"/>
      <c r="M169" s="277"/>
      <c r="N169" s="277"/>
      <c r="O169" s="277"/>
    </row>
    <row r="170" spans="1:15" x14ac:dyDescent="0.3">
      <c r="A170" s="367" t="s">
        <v>85</v>
      </c>
      <c r="B170" s="276"/>
      <c r="C170" s="277"/>
      <c r="D170" s="277"/>
      <c r="E170" s="278"/>
      <c r="F170" s="277"/>
      <c r="G170" s="277"/>
      <c r="H170" s="277"/>
      <c r="I170" s="277"/>
      <c r="J170" s="277"/>
      <c r="K170" s="277"/>
      <c r="L170" s="277"/>
      <c r="M170" s="277"/>
      <c r="N170" s="277"/>
      <c r="O170" s="277"/>
    </row>
    <row r="171" spans="1:15" x14ac:dyDescent="0.3">
      <c r="A171" s="275"/>
      <c r="B171" s="276"/>
      <c r="C171" s="277"/>
      <c r="D171" s="277"/>
      <c r="E171" s="278"/>
      <c r="F171" s="277"/>
      <c r="G171" s="277"/>
      <c r="H171" s="277"/>
      <c r="I171" s="277"/>
      <c r="J171" s="277"/>
      <c r="K171" s="277"/>
      <c r="L171" s="277"/>
      <c r="M171" s="277"/>
      <c r="N171" s="277"/>
      <c r="O171" s="277"/>
    </row>
    <row r="172" spans="1:15" x14ac:dyDescent="0.3">
      <c r="A172" s="81" t="s">
        <v>48</v>
      </c>
      <c r="C172" s="305"/>
      <c r="D172" s="305"/>
      <c r="E172" s="305"/>
      <c r="F172" s="305"/>
      <c r="G172" s="305"/>
      <c r="H172" s="305"/>
      <c r="I172" s="305"/>
      <c r="J172" s="305"/>
      <c r="K172" s="277"/>
      <c r="L172" s="277"/>
      <c r="M172" s="277"/>
      <c r="N172" s="277"/>
      <c r="O172" s="277"/>
    </row>
  </sheetData>
  <mergeCells count="20">
    <mergeCell ref="M12:M14"/>
    <mergeCell ref="F13:H13"/>
    <mergeCell ref="I13:K13"/>
    <mergeCell ref="A123:A134"/>
    <mergeCell ref="A12:A14"/>
    <mergeCell ref="B12:B14"/>
    <mergeCell ref="F12:H12"/>
    <mergeCell ref="I12:K12"/>
    <mergeCell ref="A111:A122"/>
    <mergeCell ref="A87:A98"/>
    <mergeCell ref="A99:A110"/>
    <mergeCell ref="A15:A26"/>
    <mergeCell ref="A27:A38"/>
    <mergeCell ref="A39:A50"/>
    <mergeCell ref="A51:A62"/>
    <mergeCell ref="A147:A158"/>
    <mergeCell ref="A63:A74"/>
    <mergeCell ref="A135:A146"/>
    <mergeCell ref="A75:A86"/>
    <mergeCell ref="A159:A166"/>
  </mergeCells>
  <hyperlinks>
    <hyperlink ref="A172" location="Indice!A1" display="Volver al índice" xr:uid="{00000000-0004-0000-0300-000000000000}"/>
    <hyperlink ref="A170" r:id="rId1" xr:uid="{57B626D2-0F34-4181-8FD0-3D41917A543C}"/>
  </hyperlinks>
  <pageMargins left="0.7" right="0.7" top="0.75" bottom="0.75" header="0.3" footer="0.3"/>
  <ignoredErrors>
    <ignoredError sqref="M117:M127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M171"/>
  <sheetViews>
    <sheetView zoomScale="70" zoomScaleNormal="70" workbookViewId="0"/>
  </sheetViews>
  <sheetFormatPr baseColWidth="10" defaultColWidth="11.44140625" defaultRowHeight="14.4" x14ac:dyDescent="0.3"/>
  <cols>
    <col min="1" max="1" width="28" style="3" customWidth="1"/>
    <col min="2" max="13" width="20.6640625" style="3" customWidth="1"/>
    <col min="14" max="16384" width="11.44140625" style="3"/>
  </cols>
  <sheetData>
    <row r="1" spans="1:13" x14ac:dyDescent="0.3">
      <c r="A1" s="1" t="s">
        <v>0</v>
      </c>
    </row>
    <row r="2" spans="1:13" x14ac:dyDescent="0.3">
      <c r="A2" s="1" t="s">
        <v>1</v>
      </c>
      <c r="B2" s="2"/>
    </row>
    <row r="3" spans="1:13" x14ac:dyDescent="0.3">
      <c r="A3" s="1" t="s">
        <v>2</v>
      </c>
      <c r="B3" s="2"/>
    </row>
    <row r="4" spans="1:13" x14ac:dyDescent="0.3">
      <c r="A4" s="1" t="s">
        <v>3</v>
      </c>
      <c r="B4" s="7" t="s">
        <v>4</v>
      </c>
    </row>
    <row r="5" spans="1:13" x14ac:dyDescent="0.3">
      <c r="A5" s="1" t="s">
        <v>5</v>
      </c>
      <c r="B5" s="3" t="str">
        <f>+Indice!A9</f>
        <v>4.2.4.4</v>
      </c>
    </row>
    <row r="6" spans="1:13" x14ac:dyDescent="0.3">
      <c r="A6" s="1" t="s">
        <v>6</v>
      </c>
      <c r="B6" s="9" t="str">
        <f>+Indice!B9</f>
        <v>Variacion mensual de pasajeros pagos en servicios de ferrocarriles urbanos del interior del país. En porcentaje.</v>
      </c>
    </row>
    <row r="7" spans="1:13" x14ac:dyDescent="0.3">
      <c r="A7" s="1" t="s">
        <v>7</v>
      </c>
      <c r="B7" s="10" t="str">
        <f>+'4.2.4.1'!B7</f>
        <v>CNRT. Información adicional: Wikipedia + SatéliteFerroviario.com.ar</v>
      </c>
    </row>
    <row r="8" spans="1:13" x14ac:dyDescent="0.3">
      <c r="A8" s="1" t="s">
        <v>8</v>
      </c>
      <c r="B8" s="11" t="str">
        <f>+'4.2.4.1'!B8</f>
        <v>agosto 2019</v>
      </c>
    </row>
    <row r="9" spans="1:13" x14ac:dyDescent="0.3">
      <c r="A9" s="1" t="s">
        <v>9</v>
      </c>
      <c r="B9" s="11" t="str">
        <f>+'4.2.4.1'!B9</f>
        <v>septiembre 2019</v>
      </c>
    </row>
    <row r="10" spans="1:13" x14ac:dyDescent="0.3">
      <c r="A10" s="1"/>
      <c r="B10" s="11"/>
    </row>
    <row r="11" spans="1:13" ht="15" thickBot="1" x14ac:dyDescent="0.35"/>
    <row r="12" spans="1:13" ht="84" x14ac:dyDescent="0.3">
      <c r="A12" s="345" t="s">
        <v>10</v>
      </c>
      <c r="B12" s="348" t="s">
        <v>11</v>
      </c>
      <c r="C12" s="65" t="s">
        <v>12</v>
      </c>
      <c r="D12" s="66" t="s">
        <v>13</v>
      </c>
      <c r="E12" s="201" t="s">
        <v>73</v>
      </c>
      <c r="F12" s="311" t="s">
        <v>14</v>
      </c>
      <c r="G12" s="312"/>
      <c r="H12" s="313"/>
      <c r="I12" s="311" t="s">
        <v>15</v>
      </c>
      <c r="J12" s="312"/>
      <c r="K12" s="313"/>
      <c r="L12" s="65" t="s">
        <v>67</v>
      </c>
      <c r="M12" s="342" t="s">
        <v>16</v>
      </c>
    </row>
    <row r="13" spans="1:13" ht="69" x14ac:dyDescent="0.3">
      <c r="A13" s="346"/>
      <c r="B13" s="349"/>
      <c r="C13" s="12" t="s">
        <v>17</v>
      </c>
      <c r="D13" s="13" t="s">
        <v>17</v>
      </c>
      <c r="E13" s="13" t="s">
        <v>72</v>
      </c>
      <c r="F13" s="319" t="s">
        <v>17</v>
      </c>
      <c r="G13" s="320"/>
      <c r="H13" s="321"/>
      <c r="I13" s="319" t="s">
        <v>18</v>
      </c>
      <c r="J13" s="320"/>
      <c r="K13" s="321"/>
      <c r="L13" s="12" t="s">
        <v>65</v>
      </c>
      <c r="M13" s="343"/>
    </row>
    <row r="14" spans="1:13" ht="47.4" thickBot="1" x14ac:dyDescent="0.35">
      <c r="A14" s="347"/>
      <c r="B14" s="350"/>
      <c r="C14" s="14" t="s">
        <v>19</v>
      </c>
      <c r="D14" s="15" t="s">
        <v>20</v>
      </c>
      <c r="E14" s="15" t="s">
        <v>71</v>
      </c>
      <c r="F14" s="19" t="s">
        <v>21</v>
      </c>
      <c r="G14" s="17" t="s">
        <v>22</v>
      </c>
      <c r="H14" s="20" t="s">
        <v>23</v>
      </c>
      <c r="I14" s="19" t="s">
        <v>24</v>
      </c>
      <c r="J14" s="17" t="s">
        <v>25</v>
      </c>
      <c r="K14" s="20" t="s">
        <v>26</v>
      </c>
      <c r="L14" s="14" t="s">
        <v>66</v>
      </c>
      <c r="M14" s="344"/>
    </row>
    <row r="15" spans="1:13" x14ac:dyDescent="0.3">
      <c r="A15" s="351">
        <v>2007</v>
      </c>
      <c r="B15" s="109" t="s">
        <v>27</v>
      </c>
      <c r="C15" s="111" t="s">
        <v>28</v>
      </c>
      <c r="D15" s="113" t="s">
        <v>28</v>
      </c>
      <c r="E15" s="111" t="s">
        <v>28</v>
      </c>
      <c r="F15" s="112" t="s">
        <v>28</v>
      </c>
      <c r="G15" s="110" t="s">
        <v>28</v>
      </c>
      <c r="H15" s="115" t="s">
        <v>28</v>
      </c>
      <c r="I15" s="114" t="s">
        <v>28</v>
      </c>
      <c r="J15" s="24" t="s">
        <v>28</v>
      </c>
      <c r="K15" s="115" t="s">
        <v>28</v>
      </c>
      <c r="L15" s="170" t="s">
        <v>28</v>
      </c>
      <c r="M15" s="194" t="s">
        <v>28</v>
      </c>
    </row>
    <row r="16" spans="1:13" x14ac:dyDescent="0.3">
      <c r="A16" s="339"/>
      <c r="B16" s="107" t="s">
        <v>29</v>
      </c>
      <c r="C16" s="85" t="s">
        <v>28</v>
      </c>
      <c r="D16" s="86">
        <f>+'4.2.4.3'!D16/'4.2.4.3'!D15-1</f>
        <v>6.7635948970137472E-2</v>
      </c>
      <c r="E16" s="85" t="s">
        <v>28</v>
      </c>
      <c r="F16" s="87" t="s">
        <v>28</v>
      </c>
      <c r="G16" s="55" t="s">
        <v>28</v>
      </c>
      <c r="H16" s="88" t="s">
        <v>28</v>
      </c>
      <c r="I16" s="89" t="s">
        <v>28</v>
      </c>
      <c r="J16" s="90" t="s">
        <v>28</v>
      </c>
      <c r="K16" s="88" t="s">
        <v>28</v>
      </c>
      <c r="L16" s="171" t="s">
        <v>28</v>
      </c>
      <c r="M16" s="195">
        <f>+'4.2.4.3'!M16/'4.2.4.3'!M15-1</f>
        <v>6.7635948970137472E-2</v>
      </c>
    </row>
    <row r="17" spans="1:13" x14ac:dyDescent="0.3">
      <c r="A17" s="339"/>
      <c r="B17" s="107" t="s">
        <v>30</v>
      </c>
      <c r="C17" s="85" t="s">
        <v>28</v>
      </c>
      <c r="D17" s="86">
        <f>+'4.2.4.3'!D17/'4.2.4.3'!D16-1</f>
        <v>-0.32096128170894522</v>
      </c>
      <c r="E17" s="85" t="s">
        <v>28</v>
      </c>
      <c r="F17" s="87" t="s">
        <v>28</v>
      </c>
      <c r="G17" s="55" t="s">
        <v>28</v>
      </c>
      <c r="H17" s="88" t="s">
        <v>28</v>
      </c>
      <c r="I17" s="89" t="s">
        <v>28</v>
      </c>
      <c r="J17" s="90" t="s">
        <v>28</v>
      </c>
      <c r="K17" s="88" t="s">
        <v>28</v>
      </c>
      <c r="L17" s="171" t="s">
        <v>28</v>
      </c>
      <c r="M17" s="195">
        <f>+'4.2.4.3'!M17/'4.2.4.3'!M16-1</f>
        <v>-0.32096128170894522</v>
      </c>
    </row>
    <row r="18" spans="1:13" x14ac:dyDescent="0.3">
      <c r="A18" s="339"/>
      <c r="B18" s="107" t="s">
        <v>31</v>
      </c>
      <c r="C18" s="85" t="s">
        <v>28</v>
      </c>
      <c r="D18" s="86">
        <f>+'4.2.4.3'!D18/'4.2.4.3'!D17-1</f>
        <v>-0.38945143531262294</v>
      </c>
      <c r="E18" s="85" t="s">
        <v>28</v>
      </c>
      <c r="F18" s="87" t="s">
        <v>28</v>
      </c>
      <c r="G18" s="55" t="s">
        <v>28</v>
      </c>
      <c r="H18" s="88" t="s">
        <v>28</v>
      </c>
      <c r="I18" s="89" t="s">
        <v>28</v>
      </c>
      <c r="J18" s="90" t="s">
        <v>28</v>
      </c>
      <c r="K18" s="88" t="s">
        <v>28</v>
      </c>
      <c r="L18" s="171" t="s">
        <v>28</v>
      </c>
      <c r="M18" s="195">
        <f>+'4.2.4.3'!M18/'4.2.4.3'!M17-1</f>
        <v>-0.38945143531262294</v>
      </c>
    </row>
    <row r="19" spans="1:13" x14ac:dyDescent="0.3">
      <c r="A19" s="339"/>
      <c r="B19" s="107" t="s">
        <v>32</v>
      </c>
      <c r="C19" s="85" t="s">
        <v>28</v>
      </c>
      <c r="D19" s="86">
        <f>+'4.2.4.3'!D19/'4.2.4.3'!D18-1</f>
        <v>1.6701553820143307</v>
      </c>
      <c r="E19" s="85" t="s">
        <v>28</v>
      </c>
      <c r="F19" s="87" t="s">
        <v>28</v>
      </c>
      <c r="G19" s="55" t="s">
        <v>28</v>
      </c>
      <c r="H19" s="88" t="s">
        <v>28</v>
      </c>
      <c r="I19" s="89" t="s">
        <v>28</v>
      </c>
      <c r="J19" s="90" t="s">
        <v>28</v>
      </c>
      <c r="K19" s="88" t="s">
        <v>28</v>
      </c>
      <c r="L19" s="171" t="s">
        <v>28</v>
      </c>
      <c r="M19" s="195">
        <f>+'4.2.4.3'!M19/'4.2.4.3'!M18-1</f>
        <v>1.6701553820143307</v>
      </c>
    </row>
    <row r="20" spans="1:13" x14ac:dyDescent="0.3">
      <c r="A20" s="339"/>
      <c r="B20" s="107" t="s">
        <v>33</v>
      </c>
      <c r="C20" s="85" t="s">
        <v>28</v>
      </c>
      <c r="D20" s="86">
        <f>+'4.2.4.3'!D20/'4.2.4.3'!D19-1</f>
        <v>-0.17306880540312364</v>
      </c>
      <c r="E20" s="85" t="s">
        <v>28</v>
      </c>
      <c r="F20" s="87" t="s">
        <v>28</v>
      </c>
      <c r="G20" s="55" t="s">
        <v>28</v>
      </c>
      <c r="H20" s="88" t="s">
        <v>28</v>
      </c>
      <c r="I20" s="89" t="s">
        <v>28</v>
      </c>
      <c r="J20" s="90" t="s">
        <v>28</v>
      </c>
      <c r="K20" s="88" t="s">
        <v>28</v>
      </c>
      <c r="L20" s="171" t="s">
        <v>28</v>
      </c>
      <c r="M20" s="195">
        <f>+'4.2.4.3'!M20/'4.2.4.3'!M19-1</f>
        <v>-0.17306880540312364</v>
      </c>
    </row>
    <row r="21" spans="1:13" x14ac:dyDescent="0.3">
      <c r="A21" s="339"/>
      <c r="B21" s="107" t="s">
        <v>34</v>
      </c>
      <c r="C21" s="85" t="s">
        <v>28</v>
      </c>
      <c r="D21" s="86">
        <f>+'4.2.4.3'!D21/'4.2.4.3'!D20-1</f>
        <v>8.3934952235105387E-2</v>
      </c>
      <c r="E21" s="85" t="s">
        <v>28</v>
      </c>
      <c r="F21" s="87" t="s">
        <v>28</v>
      </c>
      <c r="G21" s="55" t="s">
        <v>28</v>
      </c>
      <c r="H21" s="88" t="s">
        <v>28</v>
      </c>
      <c r="I21" s="89" t="s">
        <v>28</v>
      </c>
      <c r="J21" s="90" t="s">
        <v>28</v>
      </c>
      <c r="K21" s="88" t="s">
        <v>28</v>
      </c>
      <c r="L21" s="171" t="s">
        <v>28</v>
      </c>
      <c r="M21" s="195">
        <f>+'4.2.4.3'!M21/'4.2.4.3'!M20-1</f>
        <v>8.3934952235105387E-2</v>
      </c>
    </row>
    <row r="22" spans="1:13" x14ac:dyDescent="0.3">
      <c r="A22" s="339"/>
      <c r="B22" s="107" t="s">
        <v>35</v>
      </c>
      <c r="C22" s="85" t="s">
        <v>28</v>
      </c>
      <c r="D22" s="86">
        <f>+'4.2.4.3'!D22/'4.2.4.3'!D21-1</f>
        <v>-0.12748923573735205</v>
      </c>
      <c r="E22" s="85" t="s">
        <v>28</v>
      </c>
      <c r="F22" s="91" t="s">
        <v>28</v>
      </c>
      <c r="G22" s="55" t="s">
        <v>28</v>
      </c>
      <c r="H22" s="88" t="s">
        <v>28</v>
      </c>
      <c r="I22" s="89" t="s">
        <v>28</v>
      </c>
      <c r="J22" s="90" t="s">
        <v>28</v>
      </c>
      <c r="K22" s="88" t="s">
        <v>28</v>
      </c>
      <c r="L22" s="171" t="s">
        <v>28</v>
      </c>
      <c r="M22" s="195">
        <f>+'4.2.4.3'!M22/'4.2.4.3'!M21-1</f>
        <v>0.15160791173304622</v>
      </c>
    </row>
    <row r="23" spans="1:13" x14ac:dyDescent="0.3">
      <c r="A23" s="339"/>
      <c r="B23" s="107" t="s">
        <v>36</v>
      </c>
      <c r="C23" s="85" t="s">
        <v>28</v>
      </c>
      <c r="D23" s="86">
        <f>+'4.2.4.3'!D23/'4.2.4.3'!D22-1</f>
        <v>7.0360089444058804E-2</v>
      </c>
      <c r="E23" s="85" t="s">
        <v>28</v>
      </c>
      <c r="F23" s="91">
        <f>+'4.2.4.3'!F23/'4.2.4.3'!F22-1</f>
        <v>0.21670483307219479</v>
      </c>
      <c r="G23" s="55" t="s">
        <v>28</v>
      </c>
      <c r="H23" s="88">
        <f>+'4.2.4.3'!H23/'4.2.4.3'!H22-1</f>
        <v>0.21670483307219479</v>
      </c>
      <c r="I23" s="89" t="s">
        <v>28</v>
      </c>
      <c r="J23" s="90" t="s">
        <v>28</v>
      </c>
      <c r="K23" s="88" t="s">
        <v>28</v>
      </c>
      <c r="L23" s="171" t="s">
        <v>28</v>
      </c>
      <c r="M23" s="195">
        <f>+'4.2.4.3'!M23/'4.2.4.3'!M22-1</f>
        <v>0.10582736965094197</v>
      </c>
    </row>
    <row r="24" spans="1:13" x14ac:dyDescent="0.3">
      <c r="A24" s="339"/>
      <c r="B24" s="107" t="s">
        <v>37</v>
      </c>
      <c r="C24" s="85" t="s">
        <v>28</v>
      </c>
      <c r="D24" s="86">
        <f>+'4.2.4.3'!D24/'4.2.4.3'!D23-1</f>
        <v>-8.4753088643158114E-2</v>
      </c>
      <c r="E24" s="85" t="s">
        <v>28</v>
      </c>
      <c r="F24" s="91">
        <f>+'4.2.4.3'!F24/'4.2.4.3'!F23-1</f>
        <v>-0.38286280336800393</v>
      </c>
      <c r="G24" s="55" t="s">
        <v>28</v>
      </c>
      <c r="H24" s="88">
        <f>+'4.2.4.3'!H24/'4.2.4.3'!H23-1</f>
        <v>-0.38286280336800393</v>
      </c>
      <c r="I24" s="89" t="s">
        <v>28</v>
      </c>
      <c r="J24" s="90" t="s">
        <v>28</v>
      </c>
      <c r="K24" s="88" t="s">
        <v>28</v>
      </c>
      <c r="L24" s="171" t="s">
        <v>28</v>
      </c>
      <c r="M24" s="195">
        <f>+'4.2.4.3'!M24/'4.2.4.3'!M23-1</f>
        <v>-0.16424533784140738</v>
      </c>
    </row>
    <row r="25" spans="1:13" x14ac:dyDescent="0.3">
      <c r="A25" s="339"/>
      <c r="B25" s="107" t="s">
        <v>38</v>
      </c>
      <c r="C25" s="85" t="s">
        <v>28</v>
      </c>
      <c r="D25" s="86">
        <f>+'4.2.4.3'!D25/'4.2.4.3'!D24-1</f>
        <v>-2.0425029515938609E-2</v>
      </c>
      <c r="E25" s="85" t="s">
        <v>28</v>
      </c>
      <c r="F25" s="91">
        <f>+'4.2.4.3'!F25/'4.2.4.3'!F24-1</f>
        <v>-8.4590690208667718E-2</v>
      </c>
      <c r="G25" s="55" t="s">
        <v>28</v>
      </c>
      <c r="H25" s="88">
        <f>+'4.2.4.3'!H25/'4.2.4.3'!H24-1</f>
        <v>-8.4590690208667718E-2</v>
      </c>
      <c r="I25" s="89" t="s">
        <v>28</v>
      </c>
      <c r="J25" s="90" t="s">
        <v>28</v>
      </c>
      <c r="K25" s="88" t="s">
        <v>28</v>
      </c>
      <c r="L25" s="171" t="s">
        <v>28</v>
      </c>
      <c r="M25" s="195">
        <f>+'4.2.4.3'!M25/'4.2.4.3'!M24-1</f>
        <v>-3.3059418457648593E-2</v>
      </c>
    </row>
    <row r="26" spans="1:13" ht="15" thickBot="1" x14ac:dyDescent="0.35">
      <c r="A26" s="340"/>
      <c r="B26" s="108" t="s">
        <v>39</v>
      </c>
      <c r="C26" s="92" t="s">
        <v>28</v>
      </c>
      <c r="D26" s="93">
        <f>+'4.2.4.3'!D26/'4.2.4.3'!D25-1</f>
        <v>0.16881603792535449</v>
      </c>
      <c r="E26" s="92" t="s">
        <v>28</v>
      </c>
      <c r="F26" s="94">
        <f>+'4.2.4.3'!F26/'4.2.4.3'!F25-1</f>
        <v>-5.5760126249342457E-2</v>
      </c>
      <c r="G26" s="56" t="s">
        <v>28</v>
      </c>
      <c r="H26" s="95">
        <f>+'4.2.4.3'!H26/'4.2.4.3'!H25-1</f>
        <v>-5.5760126249342457E-2</v>
      </c>
      <c r="I26" s="96" t="s">
        <v>28</v>
      </c>
      <c r="J26" s="97" t="s">
        <v>28</v>
      </c>
      <c r="K26" s="95" t="s">
        <v>28</v>
      </c>
      <c r="L26" s="172" t="s">
        <v>28</v>
      </c>
      <c r="M26" s="196">
        <f>+'4.2.4.3'!M26/'4.2.4.3'!M25-1</f>
        <v>0.12695299731973586</v>
      </c>
    </row>
    <row r="27" spans="1:13" x14ac:dyDescent="0.3">
      <c r="A27" s="338">
        <v>2008</v>
      </c>
      <c r="B27" s="106" t="s">
        <v>27</v>
      </c>
      <c r="C27" s="82" t="s">
        <v>28</v>
      </c>
      <c r="D27" s="98">
        <f>+'4.2.4.3'!D27/'4.2.4.3'!D26-1</f>
        <v>9.1774653696765629E-2</v>
      </c>
      <c r="E27" s="111" t="s">
        <v>28</v>
      </c>
      <c r="F27" s="99">
        <f>+'4.2.4.3'!F27/'4.2.4.3'!F26-1</f>
        <v>0.33927576601671317</v>
      </c>
      <c r="G27" s="54" t="s">
        <v>28</v>
      </c>
      <c r="H27" s="115">
        <f>+'4.2.4.3'!H27/'4.2.4.3'!H26-1</f>
        <v>0.33927576601671317</v>
      </c>
      <c r="I27" s="84" t="s">
        <v>28</v>
      </c>
      <c r="J27" s="30" t="s">
        <v>28</v>
      </c>
      <c r="K27" s="115" t="s">
        <v>28</v>
      </c>
      <c r="L27" s="173" t="s">
        <v>28</v>
      </c>
      <c r="M27" s="197">
        <f>+'4.2.4.3'!M27/'4.2.4.3'!M26-1</f>
        <v>0.13043099947792802</v>
      </c>
    </row>
    <row r="28" spans="1:13" x14ac:dyDescent="0.3">
      <c r="A28" s="339"/>
      <c r="B28" s="107" t="s">
        <v>29</v>
      </c>
      <c r="C28" s="85" t="s">
        <v>28</v>
      </c>
      <c r="D28" s="86">
        <f>+'4.2.4.3'!D28/'4.2.4.3'!D27-1</f>
        <v>-0.87976576519850136</v>
      </c>
      <c r="E28" s="85" t="s">
        <v>28</v>
      </c>
      <c r="F28" s="91">
        <f>+'4.2.4.3'!F28/'4.2.4.3'!F27-1</f>
        <v>-0.16763727121464223</v>
      </c>
      <c r="G28" s="55" t="s">
        <v>28</v>
      </c>
      <c r="H28" s="88">
        <f>+'4.2.4.3'!H28/'4.2.4.3'!H27-1</f>
        <v>-0.16763727121464223</v>
      </c>
      <c r="I28" s="89" t="s">
        <v>28</v>
      </c>
      <c r="J28" s="90" t="s">
        <v>28</v>
      </c>
      <c r="K28" s="88" t="s">
        <v>28</v>
      </c>
      <c r="L28" s="171" t="s">
        <v>28</v>
      </c>
      <c r="M28" s="195">
        <f>+'4.2.4.3'!M28/'4.2.4.3'!M27-1</f>
        <v>-0.7479923027581783</v>
      </c>
    </row>
    <row r="29" spans="1:13" x14ac:dyDescent="0.3">
      <c r="A29" s="339"/>
      <c r="B29" s="107" t="s">
        <v>30</v>
      </c>
      <c r="C29" s="85" t="s">
        <v>28</v>
      </c>
      <c r="D29" s="86">
        <f>+'4.2.4.3'!D29/'4.2.4.3'!D28-1</f>
        <v>1.2144540455616655</v>
      </c>
      <c r="E29" s="85" t="s">
        <v>28</v>
      </c>
      <c r="F29" s="91">
        <f>+'4.2.4.3'!F29/'4.2.4.3'!F28-1</f>
        <v>-0.17441279360319839</v>
      </c>
      <c r="G29" s="55" t="s">
        <v>28</v>
      </c>
      <c r="H29" s="88">
        <f>+'4.2.4.3'!H29/'4.2.4.3'!H28-1</f>
        <v>-0.17441279360319839</v>
      </c>
      <c r="I29" s="89" t="s">
        <v>28</v>
      </c>
      <c r="J29" s="90" t="s">
        <v>28</v>
      </c>
      <c r="K29" s="88" t="s">
        <v>28</v>
      </c>
      <c r="L29" s="171" t="s">
        <v>28</v>
      </c>
      <c r="M29" s="195">
        <f>+'4.2.4.3'!M29/'4.2.4.3'!M28-1</f>
        <v>0.36560781918142937</v>
      </c>
    </row>
    <row r="30" spans="1:13" x14ac:dyDescent="0.3">
      <c r="A30" s="339"/>
      <c r="B30" s="107" t="s">
        <v>31</v>
      </c>
      <c r="C30" s="85" t="s">
        <v>28</v>
      </c>
      <c r="D30" s="86">
        <f>+'4.2.4.3'!D30/'4.2.4.3'!D29-1</f>
        <v>0.99716211422490253</v>
      </c>
      <c r="E30" s="85" t="s">
        <v>28</v>
      </c>
      <c r="F30" s="91">
        <f>+'4.2.4.3'!F30/'4.2.4.3'!F29-1</f>
        <v>-0.1359967715899919</v>
      </c>
      <c r="G30" s="55" t="s">
        <v>28</v>
      </c>
      <c r="H30" s="88">
        <f>+'4.2.4.3'!H30/'4.2.4.3'!H29-1</f>
        <v>-0.1359967715899919</v>
      </c>
      <c r="I30" s="89" t="s">
        <v>28</v>
      </c>
      <c r="J30" s="90" t="s">
        <v>28</v>
      </c>
      <c r="K30" s="88" t="s">
        <v>28</v>
      </c>
      <c r="L30" s="171" t="s">
        <v>28</v>
      </c>
      <c r="M30" s="195">
        <f>+'4.2.4.3'!M30/'4.2.4.3'!M29-1</f>
        <v>0.57846864981734147</v>
      </c>
    </row>
    <row r="31" spans="1:13" x14ac:dyDescent="0.3">
      <c r="A31" s="339"/>
      <c r="B31" s="107" t="s">
        <v>32</v>
      </c>
      <c r="C31" s="85" t="s">
        <v>28</v>
      </c>
      <c r="D31" s="86">
        <f>+'4.2.4.3'!D31/'4.2.4.3'!D30-1</f>
        <v>1.0279455298993487</v>
      </c>
      <c r="E31" s="85" t="s">
        <v>28</v>
      </c>
      <c r="F31" s="91">
        <f>+'4.2.4.3'!F31/'4.2.4.3'!F30-1</f>
        <v>-9.2013078000934168E-2</v>
      </c>
      <c r="G31" s="55" t="s">
        <v>28</v>
      </c>
      <c r="H31" s="88">
        <f>+'4.2.4.3'!H31/'4.2.4.3'!H30-1</f>
        <v>-9.2013078000934168E-2</v>
      </c>
      <c r="I31" s="89" t="s">
        <v>28</v>
      </c>
      <c r="J31" s="90" t="s">
        <v>28</v>
      </c>
      <c r="K31" s="88" t="s">
        <v>28</v>
      </c>
      <c r="L31" s="171" t="s">
        <v>28</v>
      </c>
      <c r="M31" s="195">
        <f>+'4.2.4.3'!M31/'4.2.4.3'!M30-1</f>
        <v>0.80143585868127709</v>
      </c>
    </row>
    <row r="32" spans="1:13" x14ac:dyDescent="0.3">
      <c r="A32" s="339">
        <v>2008</v>
      </c>
      <c r="B32" s="107" t="s">
        <v>33</v>
      </c>
      <c r="C32" s="85" t="s">
        <v>28</v>
      </c>
      <c r="D32" s="86">
        <f>+'4.2.4.3'!D32/'4.2.4.3'!D31-1</f>
        <v>-4.2742029662501513E-2</v>
      </c>
      <c r="E32" s="85" t="s">
        <v>28</v>
      </c>
      <c r="F32" s="91">
        <f>+'4.2.4.3'!F32/'4.2.4.3'!F31-1</f>
        <v>-6.4300411522634215E-3</v>
      </c>
      <c r="G32" s="55" t="s">
        <v>28</v>
      </c>
      <c r="H32" s="88">
        <f>+'4.2.4.3'!H32/'4.2.4.3'!H31-1</f>
        <v>-6.4300411522634215E-3</v>
      </c>
      <c r="I32" s="89" t="s">
        <v>28</v>
      </c>
      <c r="J32" s="90" t="s">
        <v>28</v>
      </c>
      <c r="K32" s="88" t="s">
        <v>28</v>
      </c>
      <c r="L32" s="171" t="s">
        <v>28</v>
      </c>
      <c r="M32" s="195">
        <f>+'4.2.4.3'!M32/'4.2.4.3'!M31-1</f>
        <v>-3.9040377556371242E-2</v>
      </c>
    </row>
    <row r="33" spans="1:13" x14ac:dyDescent="0.3">
      <c r="A33" s="339"/>
      <c r="B33" s="107" t="s">
        <v>34</v>
      </c>
      <c r="C33" s="85" t="s">
        <v>28</v>
      </c>
      <c r="D33" s="86">
        <f>+'4.2.4.3'!D33/'4.2.4.3'!D32-1</f>
        <v>0.21858606807368552</v>
      </c>
      <c r="E33" s="85" t="s">
        <v>28</v>
      </c>
      <c r="F33" s="91">
        <f>+'4.2.4.3'!F33/'4.2.4.3'!F32-1</f>
        <v>4.5550090603158164</v>
      </c>
      <c r="G33" s="55" t="s">
        <v>28</v>
      </c>
      <c r="H33" s="88">
        <f>+'4.2.4.3'!H33/'4.2.4.3'!H32-1</f>
        <v>4.5550090603158164</v>
      </c>
      <c r="I33" s="89" t="s">
        <v>28</v>
      </c>
      <c r="J33" s="90" t="s">
        <v>28</v>
      </c>
      <c r="K33" s="88" t="s">
        <v>28</v>
      </c>
      <c r="L33" s="171" t="s">
        <v>28</v>
      </c>
      <c r="M33" s="195">
        <f>+'4.2.4.3'!M33/'4.2.4.3'!M32-1</f>
        <v>0.67564322937982602</v>
      </c>
    </row>
    <row r="34" spans="1:13" x14ac:dyDescent="0.3">
      <c r="A34" s="339"/>
      <c r="B34" s="107" t="s">
        <v>35</v>
      </c>
      <c r="C34" s="85" t="s">
        <v>28</v>
      </c>
      <c r="D34" s="86">
        <f>+'4.2.4.3'!D34/'4.2.4.3'!D33-1</f>
        <v>-9.5757727443373741E-2</v>
      </c>
      <c r="E34" s="85" t="s">
        <v>28</v>
      </c>
      <c r="F34" s="91">
        <f>+'4.2.4.3'!F34/'4.2.4.3'!F33-1</f>
        <v>-0.32662286220233938</v>
      </c>
      <c r="G34" s="55" t="s">
        <v>28</v>
      </c>
      <c r="H34" s="88">
        <f>+'4.2.4.3'!H34/'4.2.4.3'!H33-1</f>
        <v>-0.32662286220233938</v>
      </c>
      <c r="I34" s="89" t="s">
        <v>28</v>
      </c>
      <c r="J34" s="90" t="s">
        <v>28</v>
      </c>
      <c r="K34" s="88" t="s">
        <v>28</v>
      </c>
      <c r="L34" s="171" t="s">
        <v>28</v>
      </c>
      <c r="M34" s="195">
        <f>+'4.2.4.3'!M34/'4.2.4.3'!M33-1</f>
        <v>-0.17642557071677467</v>
      </c>
    </row>
    <row r="35" spans="1:13" x14ac:dyDescent="0.3">
      <c r="A35" s="339"/>
      <c r="B35" s="107" t="s">
        <v>36</v>
      </c>
      <c r="C35" s="85" t="s">
        <v>28</v>
      </c>
      <c r="D35" s="86">
        <f>+'4.2.4.3'!D35/'4.2.4.3'!D34-1</f>
        <v>2.5907165988541037E-2</v>
      </c>
      <c r="E35" s="85" t="s">
        <v>28</v>
      </c>
      <c r="F35" s="91">
        <f>+'4.2.4.3'!F35/'4.2.4.3'!F34-1</f>
        <v>-0.36442906574394462</v>
      </c>
      <c r="G35" s="55" t="s">
        <v>28</v>
      </c>
      <c r="H35" s="88">
        <f>+'4.2.4.3'!H35/'4.2.4.3'!H34-1</f>
        <v>-0.36442906574394462</v>
      </c>
      <c r="I35" s="89" t="s">
        <v>28</v>
      </c>
      <c r="J35" s="90" t="s">
        <v>28</v>
      </c>
      <c r="K35" s="88" t="s">
        <v>28</v>
      </c>
      <c r="L35" s="171" t="s">
        <v>28</v>
      </c>
      <c r="M35" s="195">
        <f>+'4.2.4.3'!M35/'4.2.4.3'!M34-1</f>
        <v>-8.5608651812016823E-2</v>
      </c>
    </row>
    <row r="36" spans="1:13" x14ac:dyDescent="0.3">
      <c r="A36" s="339"/>
      <c r="B36" s="107" t="s">
        <v>37</v>
      </c>
      <c r="C36" s="85" t="s">
        <v>28</v>
      </c>
      <c r="D36" s="86">
        <f>+'4.2.4.3'!D36/'4.2.4.3'!D35-1</f>
        <v>-3.0271145285309609E-2</v>
      </c>
      <c r="E36" s="85" t="s">
        <v>28</v>
      </c>
      <c r="F36" s="91">
        <f>+'4.2.4.3'!F36/'4.2.4.3'!F35-1</f>
        <v>2.3410278745644497E-2</v>
      </c>
      <c r="G36" s="55" t="s">
        <v>28</v>
      </c>
      <c r="H36" s="88">
        <f>+'4.2.4.3'!H36/'4.2.4.3'!H35-1</f>
        <v>2.3410278745644497E-2</v>
      </c>
      <c r="I36" s="89" t="s">
        <v>28</v>
      </c>
      <c r="J36" s="90" t="s">
        <v>28</v>
      </c>
      <c r="K36" s="88" t="s">
        <v>28</v>
      </c>
      <c r="L36" s="171" t="s">
        <v>28</v>
      </c>
      <c r="M36" s="195">
        <f>+'4.2.4.3'!M36/'4.2.4.3'!M35-1</f>
        <v>-1.9611234837510039E-2</v>
      </c>
    </row>
    <row r="37" spans="1:13" x14ac:dyDescent="0.3">
      <c r="A37" s="339"/>
      <c r="B37" s="107" t="s">
        <v>38</v>
      </c>
      <c r="C37" s="85" t="s">
        <v>28</v>
      </c>
      <c r="D37" s="86">
        <f>+'4.2.4.3'!D37/'4.2.4.3'!D36-1</f>
        <v>-0.28305928831761396</v>
      </c>
      <c r="E37" s="85" t="s">
        <v>28</v>
      </c>
      <c r="F37" s="91">
        <f>+'4.2.4.3'!F37/'4.2.4.3'!F36-1</f>
        <v>0.16597510373443991</v>
      </c>
      <c r="G37" s="55" t="s">
        <v>28</v>
      </c>
      <c r="H37" s="88">
        <f>+'4.2.4.3'!H37/'4.2.4.3'!H36-1</f>
        <v>0.16597510373443991</v>
      </c>
      <c r="I37" s="89" t="s">
        <v>28</v>
      </c>
      <c r="J37" s="90" t="s">
        <v>28</v>
      </c>
      <c r="K37" s="88" t="s">
        <v>28</v>
      </c>
      <c r="L37" s="171" t="s">
        <v>28</v>
      </c>
      <c r="M37" s="195">
        <f>+'4.2.4.3'!M37/'4.2.4.3'!M36-1</f>
        <v>-0.1899783864849367</v>
      </c>
    </row>
    <row r="38" spans="1:13" ht="15" thickBot="1" x14ac:dyDescent="0.35">
      <c r="A38" s="340"/>
      <c r="B38" s="108" t="s">
        <v>39</v>
      </c>
      <c r="C38" s="92" t="s">
        <v>28</v>
      </c>
      <c r="D38" s="93">
        <f>+'4.2.4.3'!D38/'4.2.4.3'!D37-1</f>
        <v>-0.10601885987038695</v>
      </c>
      <c r="E38" s="92" t="s">
        <v>28</v>
      </c>
      <c r="F38" s="94">
        <f>+'4.2.4.3'!F38/'4.2.4.3'!F37-1</f>
        <v>-1.715484989506344E-2</v>
      </c>
      <c r="G38" s="56" t="s">
        <v>28</v>
      </c>
      <c r="H38" s="95">
        <f>+'4.2.4.3'!H38/'4.2.4.3'!H37-1</f>
        <v>-1.715484989506344E-2</v>
      </c>
      <c r="I38" s="96" t="s">
        <v>28</v>
      </c>
      <c r="J38" s="97" t="s">
        <v>28</v>
      </c>
      <c r="K38" s="95" t="s">
        <v>28</v>
      </c>
      <c r="L38" s="172" t="s">
        <v>28</v>
      </c>
      <c r="M38" s="196">
        <f>+'4.2.4.3'!M38/'4.2.4.3'!M37-1</f>
        <v>-7.9503376170768858E-2</v>
      </c>
    </row>
    <row r="39" spans="1:13" x14ac:dyDescent="0.3">
      <c r="A39" s="338">
        <v>2009</v>
      </c>
      <c r="B39" s="106" t="s">
        <v>27</v>
      </c>
      <c r="C39" s="82" t="s">
        <v>28</v>
      </c>
      <c r="D39" s="98">
        <f>+'4.2.4.3'!D39/'4.2.4.3'!D38-1</f>
        <v>3.0863393671050954E-2</v>
      </c>
      <c r="E39" s="111" t="s">
        <v>28</v>
      </c>
      <c r="F39" s="99">
        <f>+'4.2.4.3'!F39/'4.2.4.3'!F38-1</f>
        <v>0.97818215578869183</v>
      </c>
      <c r="G39" s="54" t="s">
        <v>28</v>
      </c>
      <c r="H39" s="83">
        <f>+'4.2.4.3'!H39/'4.2.4.3'!H38-1</f>
        <v>0.97818215578869183</v>
      </c>
      <c r="I39" s="84" t="s">
        <v>28</v>
      </c>
      <c r="J39" s="30" t="s">
        <v>28</v>
      </c>
      <c r="K39" s="83" t="s">
        <v>28</v>
      </c>
      <c r="L39" s="170" t="s">
        <v>28</v>
      </c>
      <c r="M39" s="197">
        <f>+'4.2.4.3'!M39/'4.2.4.3'!M38-1</f>
        <v>0.33267274017983905</v>
      </c>
    </row>
    <row r="40" spans="1:13" x14ac:dyDescent="0.3">
      <c r="A40" s="339"/>
      <c r="B40" s="107" t="s">
        <v>29</v>
      </c>
      <c r="C40" s="85" t="s">
        <v>28</v>
      </c>
      <c r="D40" s="86">
        <f>+'4.2.4.3'!D40/'4.2.4.3'!D39-1</f>
        <v>-4.1814047498736739E-2</v>
      </c>
      <c r="E40" s="85" t="s">
        <v>28</v>
      </c>
      <c r="F40" s="91">
        <f>+'4.2.4.3'!F40/'4.2.4.3'!F39-1</f>
        <v>-0.12057070446332196</v>
      </c>
      <c r="G40" s="55" t="s">
        <v>28</v>
      </c>
      <c r="H40" s="88">
        <f>+'4.2.4.3'!H40/'4.2.4.3'!H39-1</f>
        <v>-0.12057070446332196</v>
      </c>
      <c r="I40" s="89" t="s">
        <v>28</v>
      </c>
      <c r="J40" s="90" t="s">
        <v>28</v>
      </c>
      <c r="K40" s="88" t="s">
        <v>28</v>
      </c>
      <c r="L40" s="171" t="s">
        <v>28</v>
      </c>
      <c r="M40" s="195">
        <f>+'4.2.4.3'!M40/'4.2.4.3'!M39-1</f>
        <v>-7.9058927976917048E-2</v>
      </c>
    </row>
    <row r="41" spans="1:13" x14ac:dyDescent="0.3">
      <c r="A41" s="339"/>
      <c r="B41" s="107" t="s">
        <v>30</v>
      </c>
      <c r="C41" s="85" t="s">
        <v>28</v>
      </c>
      <c r="D41" s="86">
        <f>+'4.2.4.3'!D41/'4.2.4.3'!D40-1</f>
        <v>4.262799384750604E-3</v>
      </c>
      <c r="E41" s="85" t="s">
        <v>28</v>
      </c>
      <c r="F41" s="91">
        <f>+'4.2.4.3'!F41/'4.2.4.3'!F40-1</f>
        <v>-0.35014409221902021</v>
      </c>
      <c r="G41" s="55" t="s">
        <v>28</v>
      </c>
      <c r="H41" s="88">
        <f>+'4.2.4.3'!H41/'4.2.4.3'!H40-1</f>
        <v>-0.35014409221902021</v>
      </c>
      <c r="I41" s="89" t="s">
        <v>28</v>
      </c>
      <c r="J41" s="90" t="s">
        <v>28</v>
      </c>
      <c r="K41" s="88" t="s">
        <v>28</v>
      </c>
      <c r="L41" s="171" t="s">
        <v>28</v>
      </c>
      <c r="M41" s="195">
        <f>+'4.2.4.3'!M41/'4.2.4.3'!M40-1</f>
        <v>-0.1557853131853566</v>
      </c>
    </row>
    <row r="42" spans="1:13" x14ac:dyDescent="0.3">
      <c r="A42" s="339"/>
      <c r="B42" s="107" t="s">
        <v>31</v>
      </c>
      <c r="C42" s="85" t="s">
        <v>28</v>
      </c>
      <c r="D42" s="86">
        <f>+'4.2.4.3'!D42/'4.2.4.3'!D41-1</f>
        <v>-0.14348853492035707</v>
      </c>
      <c r="E42" s="85" t="s">
        <v>28</v>
      </c>
      <c r="F42" s="91">
        <f>+'4.2.4.3'!F42/'4.2.4.3'!F41-1</f>
        <v>1.2646793134597933E-2</v>
      </c>
      <c r="G42" s="55" t="s">
        <v>28</v>
      </c>
      <c r="H42" s="88">
        <f>+'4.2.4.3'!H42/'4.2.4.3'!H41-1</f>
        <v>1.2646793134597933E-2</v>
      </c>
      <c r="I42" s="89" t="s">
        <v>28</v>
      </c>
      <c r="J42" s="90" t="s">
        <v>28</v>
      </c>
      <c r="K42" s="88" t="s">
        <v>28</v>
      </c>
      <c r="L42" s="171" t="s">
        <v>28</v>
      </c>
      <c r="M42" s="195">
        <f>+'4.2.4.3'!M42/'4.2.4.3'!M41-1</f>
        <v>-8.9211795940506433E-2</v>
      </c>
    </row>
    <row r="43" spans="1:13" x14ac:dyDescent="0.3">
      <c r="A43" s="339"/>
      <c r="B43" s="107" t="s">
        <v>32</v>
      </c>
      <c r="C43" s="85" t="s">
        <v>28</v>
      </c>
      <c r="D43" s="86">
        <f>+'4.2.4.3'!D43/'4.2.4.3'!D42-1</f>
        <v>0.33444030041383543</v>
      </c>
      <c r="E43" s="85" t="s">
        <v>28</v>
      </c>
      <c r="F43" s="91">
        <f>+'4.2.4.3'!F43/'4.2.4.3'!F42-1</f>
        <v>-4.6468250750141937E-2</v>
      </c>
      <c r="G43" s="100" t="s">
        <v>28</v>
      </c>
      <c r="H43" s="88">
        <f>+'4.2.4.3'!H43/'4.2.4.3'!H42-1</f>
        <v>-4.6468250750141937E-2</v>
      </c>
      <c r="I43" s="89" t="s">
        <v>28</v>
      </c>
      <c r="J43" s="90" t="s">
        <v>28</v>
      </c>
      <c r="K43" s="88" t="s">
        <v>28</v>
      </c>
      <c r="L43" s="171" t="s">
        <v>28</v>
      </c>
      <c r="M43" s="195">
        <f>+'4.2.4.3'!M43/'4.2.4.3'!M42-1</f>
        <v>0.18721790371113345</v>
      </c>
    </row>
    <row r="44" spans="1:13" x14ac:dyDescent="0.3">
      <c r="A44" s="339"/>
      <c r="B44" s="107" t="s">
        <v>33</v>
      </c>
      <c r="C44" s="85" t="s">
        <v>28</v>
      </c>
      <c r="D44" s="86">
        <f>+'4.2.4.3'!D44/'4.2.4.3'!D43-1</f>
        <v>-0.354186607450515</v>
      </c>
      <c r="E44" s="85" t="s">
        <v>28</v>
      </c>
      <c r="F44" s="91">
        <f>+'4.2.4.3'!F44/'4.2.4.3'!F43-1</f>
        <v>0.23728525259397859</v>
      </c>
      <c r="G44" s="100" t="s">
        <v>28</v>
      </c>
      <c r="H44" s="88">
        <f>+'4.2.4.3'!H44/'4.2.4.3'!H43-1</f>
        <v>0.74408913080455852</v>
      </c>
      <c r="I44" s="89" t="s">
        <v>28</v>
      </c>
      <c r="J44" s="90" t="s">
        <v>28</v>
      </c>
      <c r="K44" s="88" t="s">
        <v>28</v>
      </c>
      <c r="L44" s="171" t="s">
        <v>28</v>
      </c>
      <c r="M44" s="195">
        <f>+'4.2.4.3'!M44/'4.2.4.3'!M43-1</f>
        <v>-1.3253425561686516E-2</v>
      </c>
    </row>
    <row r="45" spans="1:13" x14ac:dyDescent="0.3">
      <c r="A45" s="339"/>
      <c r="B45" s="107" t="s">
        <v>34</v>
      </c>
      <c r="C45" s="85" t="s">
        <v>28</v>
      </c>
      <c r="D45" s="86">
        <f>+'4.2.4.3'!D45/'4.2.4.3'!D44-1</f>
        <v>-0.20589281479724919</v>
      </c>
      <c r="E45" s="85" t="s">
        <v>28</v>
      </c>
      <c r="F45" s="91">
        <f>+'4.2.4.3'!F45/'4.2.4.3'!F44-1</f>
        <v>0.62427825130602144</v>
      </c>
      <c r="G45" s="100">
        <f>+'4.2.4.3'!G45/'4.2.4.3'!G44-1</f>
        <v>1.6423896626950829</v>
      </c>
      <c r="H45" s="88">
        <f>+'4.2.4.3'!H45/'4.2.4.3'!H44-1</f>
        <v>0.92012483542205104</v>
      </c>
      <c r="I45" s="89" t="s">
        <v>28</v>
      </c>
      <c r="J45" s="90" t="s">
        <v>28</v>
      </c>
      <c r="K45" s="88" t="s">
        <v>28</v>
      </c>
      <c r="L45" s="171" t="s">
        <v>28</v>
      </c>
      <c r="M45" s="195">
        <f>+'4.2.4.3'!M45/'4.2.4.3'!M44-1</f>
        <v>0.41193311036789293</v>
      </c>
    </row>
    <row r="46" spans="1:13" x14ac:dyDescent="0.3">
      <c r="A46" s="339"/>
      <c r="B46" s="107" t="s">
        <v>35</v>
      </c>
      <c r="C46" s="85" t="s">
        <v>28</v>
      </c>
      <c r="D46" s="86">
        <f>+'4.2.4.3'!D46/'4.2.4.3'!D45-1</f>
        <v>6.3381858902575638E-2</v>
      </c>
      <c r="E46" s="85" t="s">
        <v>28</v>
      </c>
      <c r="F46" s="91">
        <f>+'4.2.4.3'!F46/'4.2.4.3'!F45-1</f>
        <v>-0.45535336436732965</v>
      </c>
      <c r="G46" s="100">
        <f>+'4.2.4.3'!G46/'4.2.4.3'!G45-1</f>
        <v>-0.81290486472754986</v>
      </c>
      <c r="H46" s="88">
        <f>+'4.2.4.3'!H46/'4.2.4.3'!H45-1</f>
        <v>-0.59833401056481106</v>
      </c>
      <c r="I46" s="89" t="s">
        <v>28</v>
      </c>
      <c r="J46" s="90" t="s">
        <v>28</v>
      </c>
      <c r="K46" s="88" t="s">
        <v>28</v>
      </c>
      <c r="L46" s="171" t="s">
        <v>28</v>
      </c>
      <c r="M46" s="195">
        <f>+'4.2.4.3'!M46/'4.2.4.3'!M45-1</f>
        <v>-0.43036895264444486</v>
      </c>
    </row>
    <row r="47" spans="1:13" x14ac:dyDescent="0.3">
      <c r="A47" s="339"/>
      <c r="B47" s="107" t="s">
        <v>36</v>
      </c>
      <c r="C47" s="85" t="s">
        <v>28</v>
      </c>
      <c r="D47" s="86">
        <f>+'4.2.4.3'!D47/'4.2.4.3'!D46-1</f>
        <v>0.60495647290087051</v>
      </c>
      <c r="E47" s="85" t="s">
        <v>28</v>
      </c>
      <c r="F47" s="91">
        <f>+'4.2.4.3'!F47/'4.2.4.3'!F46-1</f>
        <v>-0.68181818181818188</v>
      </c>
      <c r="G47" s="100">
        <f>+'4.2.4.3'!G47/'4.2.4.3'!G46-1</f>
        <v>-0.70672097759674135</v>
      </c>
      <c r="H47" s="88">
        <f>+'4.2.4.3'!H47/'4.2.4.3'!H46-1</f>
        <v>-0.68645675265553874</v>
      </c>
      <c r="I47" s="89" t="s">
        <v>28</v>
      </c>
      <c r="J47" s="90" t="s">
        <v>28</v>
      </c>
      <c r="K47" s="88" t="s">
        <v>28</v>
      </c>
      <c r="L47" s="171" t="s">
        <v>28</v>
      </c>
      <c r="M47" s="195">
        <f>+'4.2.4.3'!M47/'4.2.4.3'!M46-1</f>
        <v>-7.4517631403858919E-2</v>
      </c>
    </row>
    <row r="48" spans="1:13" x14ac:dyDescent="0.3">
      <c r="A48" s="339"/>
      <c r="B48" s="107" t="s">
        <v>37</v>
      </c>
      <c r="C48" s="85" t="s">
        <v>28</v>
      </c>
      <c r="D48" s="86">
        <f>+'4.2.4.3'!D48/'4.2.4.3'!D47-1</f>
        <v>0.16989632999431348</v>
      </c>
      <c r="E48" s="85" t="s">
        <v>28</v>
      </c>
      <c r="F48" s="91">
        <f>+'4.2.4.3'!F48/'4.2.4.3'!F47-1</f>
        <v>0.4971916971916972</v>
      </c>
      <c r="G48" s="100">
        <f>+'4.2.4.3'!G48/'4.2.4.3'!G47-1</f>
        <v>2.394675925925926</v>
      </c>
      <c r="H48" s="88">
        <f>+'4.2.4.3'!H48/'4.2.4.3'!H47-1</f>
        <v>0.82778786045573693</v>
      </c>
      <c r="I48" s="89" t="s">
        <v>28</v>
      </c>
      <c r="J48" s="90" t="s">
        <v>28</v>
      </c>
      <c r="K48" s="88" t="s">
        <v>28</v>
      </c>
      <c r="L48" s="171" t="s">
        <v>28</v>
      </c>
      <c r="M48" s="195">
        <f>+'4.2.4.3'!M48/'4.2.4.3'!M47-1</f>
        <v>0.28716750539180436</v>
      </c>
    </row>
    <row r="49" spans="1:13" x14ac:dyDescent="0.3">
      <c r="A49" s="339"/>
      <c r="B49" s="107" t="s">
        <v>38</v>
      </c>
      <c r="C49" s="85" t="s">
        <v>28</v>
      </c>
      <c r="D49" s="86">
        <f>+'4.2.4.3'!D49/'4.2.4.3'!D48-1</f>
        <v>-0.28453916619928954</v>
      </c>
      <c r="E49" s="85" t="s">
        <v>28</v>
      </c>
      <c r="F49" s="91">
        <f>+'4.2.4.3'!F49/'4.2.4.3'!F48-1</f>
        <v>-1.1091175990866065E-2</v>
      </c>
      <c r="G49" s="100">
        <f>+'4.2.4.3'!G49/'4.2.4.3'!G48-1</f>
        <v>-0.27753153767473582</v>
      </c>
      <c r="H49" s="88">
        <f>+'4.2.4.3'!H49/'4.2.4.3'!H48-1</f>
        <v>-9.7308031774051229E-2</v>
      </c>
      <c r="I49" s="89" t="s">
        <v>28</v>
      </c>
      <c r="J49" s="90" t="s">
        <v>28</v>
      </c>
      <c r="K49" s="88" t="s">
        <v>28</v>
      </c>
      <c r="L49" s="171" t="s">
        <v>28</v>
      </c>
      <c r="M49" s="195">
        <f>+'4.2.4.3'!M49/'4.2.4.3'!M48-1</f>
        <v>-0.23714708592811862</v>
      </c>
    </row>
    <row r="50" spans="1:13" ht="15" thickBot="1" x14ac:dyDescent="0.35">
      <c r="A50" s="340"/>
      <c r="B50" s="108" t="s">
        <v>39</v>
      </c>
      <c r="C50" s="92" t="s">
        <v>28</v>
      </c>
      <c r="D50" s="93">
        <f>+'4.2.4.3'!D50/'4.2.4.3'!D49-1</f>
        <v>0.15568330284818388</v>
      </c>
      <c r="E50" s="92" t="s">
        <v>28</v>
      </c>
      <c r="F50" s="94">
        <f>+'4.2.4.3'!F50/'4.2.4.3'!F49-1</f>
        <v>0.31436582549892789</v>
      </c>
      <c r="G50" s="101">
        <f>+'4.2.4.3'!G50/'4.2.4.3'!G49-1</f>
        <v>0.26757904672015109</v>
      </c>
      <c r="H50" s="95">
        <f>+'4.2.4.3'!H50/'4.2.4.3'!H49-1</f>
        <v>0.30224883891469068</v>
      </c>
      <c r="I50" s="96" t="s">
        <v>28</v>
      </c>
      <c r="J50" s="97" t="s">
        <v>28</v>
      </c>
      <c r="K50" s="95" t="s">
        <v>28</v>
      </c>
      <c r="L50" s="172" t="s">
        <v>28</v>
      </c>
      <c r="M50" s="196">
        <f>+'4.2.4.3'!M50/'4.2.4.3'!M49-1</f>
        <v>0.19958267745360025</v>
      </c>
    </row>
    <row r="51" spans="1:13" x14ac:dyDescent="0.3">
      <c r="A51" s="338">
        <v>2010</v>
      </c>
      <c r="B51" s="106" t="s">
        <v>27</v>
      </c>
      <c r="C51" s="82" t="s">
        <v>28</v>
      </c>
      <c r="D51" s="98">
        <f>+'4.2.4.3'!D51/'4.2.4.3'!D50-1</f>
        <v>-0.13688161345753824</v>
      </c>
      <c r="E51" s="111" t="s">
        <v>28</v>
      </c>
      <c r="F51" s="99">
        <f>+'4.2.4.3'!F51/'4.2.4.3'!F50-1</f>
        <v>1.8011042790814407</v>
      </c>
      <c r="G51" s="102">
        <f>+'4.2.4.3'!G51/'4.2.4.3'!G50-1</f>
        <v>3.3011913626209974</v>
      </c>
      <c r="H51" s="83">
        <f>+'4.2.4.3'!H51/'4.2.4.3'!H50-1</f>
        <v>2.1792585640544346</v>
      </c>
      <c r="I51" s="84" t="s">
        <v>28</v>
      </c>
      <c r="J51" s="30" t="s">
        <v>28</v>
      </c>
      <c r="K51" s="83" t="s">
        <v>28</v>
      </c>
      <c r="L51" s="170" t="s">
        <v>28</v>
      </c>
      <c r="M51" s="197">
        <f>+'4.2.4.3'!M51/'4.2.4.3'!M50-1</f>
        <v>0.61622264945527783</v>
      </c>
    </row>
    <row r="52" spans="1:13" x14ac:dyDescent="0.3">
      <c r="A52" s="339"/>
      <c r="B52" s="107" t="s">
        <v>29</v>
      </c>
      <c r="C52" s="85" t="s">
        <v>28</v>
      </c>
      <c r="D52" s="86">
        <f>+'4.2.4.3'!D52/'4.2.4.3'!D51-1</f>
        <v>-0.4205480169749044</v>
      </c>
      <c r="E52" s="85" t="s">
        <v>28</v>
      </c>
      <c r="F52" s="91">
        <f>+'4.2.4.3'!F52/'4.2.4.3'!F51-1</f>
        <v>-0.25741421019621902</v>
      </c>
      <c r="G52" s="100">
        <f>+'4.2.4.3'!G52/'4.2.4.3'!G51-1</f>
        <v>-0.31697394616117025</v>
      </c>
      <c r="H52" s="88">
        <f>+'4.2.4.3'!H52/'4.2.4.3'!H51-1</f>
        <v>-0.2777269372693727</v>
      </c>
      <c r="I52" s="89" t="s">
        <v>28</v>
      </c>
      <c r="J52" s="90" t="s">
        <v>28</v>
      </c>
      <c r="K52" s="88" t="s">
        <v>28</v>
      </c>
      <c r="L52" s="171" t="s">
        <v>28</v>
      </c>
      <c r="M52" s="195">
        <f>+'4.2.4.3'!M52/'4.2.4.3'!M51-1</f>
        <v>-0.32919829311581894</v>
      </c>
    </row>
    <row r="53" spans="1:13" x14ac:dyDescent="0.3">
      <c r="A53" s="339"/>
      <c r="B53" s="107" t="s">
        <v>30</v>
      </c>
      <c r="C53" s="85" t="s">
        <v>28</v>
      </c>
      <c r="D53" s="86">
        <f>+'4.2.4.3'!D53/'4.2.4.3'!D52-1</f>
        <v>1.2710669077757686</v>
      </c>
      <c r="E53" s="85" t="s">
        <v>28</v>
      </c>
      <c r="F53" s="91">
        <f>+'4.2.4.3'!F53/'4.2.4.3'!F52-1</f>
        <v>-0.45354729729729726</v>
      </c>
      <c r="G53" s="100">
        <f>+'4.2.4.3'!G53/'4.2.4.3'!G52-1</f>
        <v>-0.5275630465086808</v>
      </c>
      <c r="H53" s="88">
        <f>+'4.2.4.3'!H53/'4.2.4.3'!H52-1</f>
        <v>-0.47741856377978498</v>
      </c>
      <c r="I53" s="89" t="s">
        <v>28</v>
      </c>
      <c r="J53" s="90" t="s">
        <v>28</v>
      </c>
      <c r="K53" s="88" t="s">
        <v>28</v>
      </c>
      <c r="L53" s="171" t="s">
        <v>28</v>
      </c>
      <c r="M53" s="195">
        <f>+'4.2.4.3'!M53/'4.2.4.3'!M52-1</f>
        <v>6.6906859571593369E-2</v>
      </c>
    </row>
    <row r="54" spans="1:13" x14ac:dyDescent="0.3">
      <c r="A54" s="339"/>
      <c r="B54" s="107" t="s">
        <v>31</v>
      </c>
      <c r="C54" s="85" t="s">
        <v>28</v>
      </c>
      <c r="D54" s="86">
        <f>+'4.2.4.3'!D54/'4.2.4.3'!D53-1</f>
        <v>-8.9855880245242492E-2</v>
      </c>
      <c r="E54" s="85" t="s">
        <v>28</v>
      </c>
      <c r="F54" s="91">
        <f>+'4.2.4.3'!F54/'4.2.4.3'!F53-1</f>
        <v>6.7343784499889647E-2</v>
      </c>
      <c r="G54" s="100">
        <f>+'4.2.4.3'!G54/'4.2.4.3'!G53-1</f>
        <v>4.8283261802575028E-2</v>
      </c>
      <c r="H54" s="88">
        <f>+'4.2.4.3'!H54/'4.2.4.3'!H53-1</f>
        <v>6.178632879712187E-2</v>
      </c>
      <c r="I54" s="89" t="s">
        <v>28</v>
      </c>
      <c r="J54" s="90" t="s">
        <v>28</v>
      </c>
      <c r="K54" s="88" t="s">
        <v>28</v>
      </c>
      <c r="L54" s="171" t="s">
        <v>28</v>
      </c>
      <c r="M54" s="195">
        <f>+'4.2.4.3'!M54/'4.2.4.3'!M53-1</f>
        <v>-3.8703039257070526E-2</v>
      </c>
    </row>
    <row r="55" spans="1:13" x14ac:dyDescent="0.3">
      <c r="A55" s="339"/>
      <c r="B55" s="107" t="s">
        <v>32</v>
      </c>
      <c r="C55" s="85" t="s">
        <v>28</v>
      </c>
      <c r="D55" s="86">
        <f>+'4.2.4.3'!D55/'4.2.4.3'!D54-1</f>
        <v>0.41122435588994355</v>
      </c>
      <c r="E55" s="85" t="s">
        <v>28</v>
      </c>
      <c r="F55" s="91">
        <f>+'4.2.4.3'!F55/'4.2.4.3'!F54-1</f>
        <v>-2.0583367811336406E-2</v>
      </c>
      <c r="G55" s="100">
        <f>+'4.2.4.3'!G55/'4.2.4.3'!G54-1</f>
        <v>9.6980552712384815E-2</v>
      </c>
      <c r="H55" s="88">
        <f>+'4.2.4.3'!H55/'4.2.4.3'!H54-1</f>
        <v>1.3258691809074907E-2</v>
      </c>
      <c r="I55" s="89" t="s">
        <v>28</v>
      </c>
      <c r="J55" s="90" t="s">
        <v>28</v>
      </c>
      <c r="K55" s="88" t="s">
        <v>28</v>
      </c>
      <c r="L55" s="171" t="s">
        <v>28</v>
      </c>
      <c r="M55" s="195">
        <f>+'4.2.4.3'!M55/'4.2.4.3'!M54-1</f>
        <v>0.26294700441858554</v>
      </c>
    </row>
    <row r="56" spans="1:13" x14ac:dyDescent="0.3">
      <c r="A56" s="339"/>
      <c r="B56" s="107" t="s">
        <v>33</v>
      </c>
      <c r="C56" s="85" t="s">
        <v>28</v>
      </c>
      <c r="D56" s="86">
        <f>+'4.2.4.3'!D56/'4.2.4.3'!D55-1</f>
        <v>-4.9098010042774809E-2</v>
      </c>
      <c r="E56" s="85" t="s">
        <v>28</v>
      </c>
      <c r="F56" s="91">
        <f>+'4.2.4.3'!F56/'4.2.4.3'!F55-1</f>
        <v>-0.12440595627838213</v>
      </c>
      <c r="G56" s="100">
        <f>+'4.2.4.3'!G56/'4.2.4.3'!G55-1</f>
        <v>-5.5516678329834424E-2</v>
      </c>
      <c r="H56" s="88">
        <f>+'4.2.4.3'!H56/'4.2.4.3'!H55-1</f>
        <v>-0.10293690026170399</v>
      </c>
      <c r="I56" s="89" t="s">
        <v>28</v>
      </c>
      <c r="J56" s="90" t="s">
        <v>28</v>
      </c>
      <c r="K56" s="88" t="s">
        <v>28</v>
      </c>
      <c r="L56" s="171" t="s">
        <v>28</v>
      </c>
      <c r="M56" s="195">
        <f>+'4.2.4.3'!M56/'4.2.4.3'!M55-1</f>
        <v>-6.5191881437698274E-2</v>
      </c>
    </row>
    <row r="57" spans="1:13" x14ac:dyDescent="0.3">
      <c r="A57" s="339"/>
      <c r="B57" s="107" t="s">
        <v>34</v>
      </c>
      <c r="C57" s="85" t="s">
        <v>28</v>
      </c>
      <c r="D57" s="86">
        <f>+'4.2.4.3'!D57/'4.2.4.3'!D56-1</f>
        <v>0.14049155746789221</v>
      </c>
      <c r="E57" s="85" t="s">
        <v>28</v>
      </c>
      <c r="F57" s="91">
        <f>+'4.2.4.3'!F57/'4.2.4.3'!F56-1</f>
        <v>1.0158002653479676</v>
      </c>
      <c r="G57" s="100">
        <f>+'4.2.4.3'!G57/'4.2.4.3'!G56-1</f>
        <v>1.0508767596937516</v>
      </c>
      <c r="H57" s="88">
        <f>+'4.2.4.3'!H57/'4.2.4.3'!H56-1</f>
        <v>1.0273095623987034</v>
      </c>
      <c r="I57" s="89" t="s">
        <v>28</v>
      </c>
      <c r="J57" s="90" t="s">
        <v>28</v>
      </c>
      <c r="K57" s="88" t="s">
        <v>28</v>
      </c>
      <c r="L57" s="171" t="s">
        <v>28</v>
      </c>
      <c r="M57" s="195">
        <f>+'4.2.4.3'!M57/'4.2.4.3'!M56-1</f>
        <v>0.39488121251569108</v>
      </c>
    </row>
    <row r="58" spans="1:13" x14ac:dyDescent="0.3">
      <c r="A58" s="339"/>
      <c r="B58" s="107" t="s">
        <v>35</v>
      </c>
      <c r="C58" s="85" t="s">
        <v>28</v>
      </c>
      <c r="D58" s="86">
        <f>+'4.2.4.3'!D58/'4.2.4.3'!D57-1</f>
        <v>-6.0020578484051623E-2</v>
      </c>
      <c r="E58" s="85" t="s">
        <v>28</v>
      </c>
      <c r="F58" s="91">
        <f>+'4.2.4.3'!F58/'4.2.4.3'!F57-1</f>
        <v>-0.40573206485969004</v>
      </c>
      <c r="G58" s="100">
        <f>+'4.2.4.3'!G58/'4.2.4.3'!G57-1</f>
        <v>-0.4511078998073218</v>
      </c>
      <c r="H58" s="88">
        <f>+'4.2.4.3'!H58/'4.2.4.3'!H57-1</f>
        <v>-0.42079386017508091</v>
      </c>
      <c r="I58" s="89" t="s">
        <v>28</v>
      </c>
      <c r="J58" s="90" t="s">
        <v>28</v>
      </c>
      <c r="K58" s="88" t="s">
        <v>28</v>
      </c>
      <c r="L58" s="171" t="s">
        <v>28</v>
      </c>
      <c r="M58" s="195">
        <f>+'4.2.4.3'!M58/'4.2.4.3'!M57-1</f>
        <v>-0.21043246396133652</v>
      </c>
    </row>
    <row r="59" spans="1:13" x14ac:dyDescent="0.3">
      <c r="A59" s="339"/>
      <c r="B59" s="107" t="s">
        <v>36</v>
      </c>
      <c r="C59" s="85" t="s">
        <v>28</v>
      </c>
      <c r="D59" s="86">
        <f>+'4.2.4.3'!D59/'4.2.4.3'!D58-1</f>
        <v>1.4899051325711898E-3</v>
      </c>
      <c r="E59" s="85" t="s">
        <v>28</v>
      </c>
      <c r="F59" s="91">
        <f>+'4.2.4.3'!F59/'4.2.4.3'!F58-1</f>
        <v>-0.12464760370519534</v>
      </c>
      <c r="G59" s="100">
        <f>+'4.2.4.3'!G59/'4.2.4.3'!G58-1</f>
        <v>-0.22114962702939889</v>
      </c>
      <c r="H59" s="88">
        <f>+'4.2.4.3'!H59/'4.2.4.3'!H58-1</f>
        <v>-0.1550034506556246</v>
      </c>
      <c r="I59" s="91" t="s">
        <v>28</v>
      </c>
      <c r="J59" s="90" t="s">
        <v>28</v>
      </c>
      <c r="K59" s="88" t="s">
        <v>28</v>
      </c>
      <c r="L59" s="171" t="s">
        <v>28</v>
      </c>
      <c r="M59" s="195">
        <f>+'4.2.4.3'!M59/'4.2.4.3'!M58-1</f>
        <v>-4.6371733716070729E-2</v>
      </c>
    </row>
    <row r="60" spans="1:13" x14ac:dyDescent="0.3">
      <c r="A60" s="339"/>
      <c r="B60" s="107" t="s">
        <v>37</v>
      </c>
      <c r="C60" s="85" t="s">
        <v>28</v>
      </c>
      <c r="D60" s="86">
        <f>+'4.2.4.3'!D60/'4.2.4.3'!D59-1</f>
        <v>-7.3443240125087295E-2</v>
      </c>
      <c r="E60" s="85" t="s">
        <v>28</v>
      </c>
      <c r="F60" s="91">
        <f>+'4.2.4.3'!F60/'4.2.4.3'!F59-1</f>
        <v>0.35829307568438007</v>
      </c>
      <c r="G60" s="100">
        <f>+'4.2.4.3'!G60/'4.2.4.3'!G59-1</f>
        <v>0.50366197183098582</v>
      </c>
      <c r="H60" s="88">
        <f>+'4.2.4.3'!H60/'4.2.4.3'!H59-1</f>
        <v>0.40044103234237172</v>
      </c>
      <c r="I60" s="91" t="s">
        <v>28</v>
      </c>
      <c r="J60" s="90" t="s">
        <v>28</v>
      </c>
      <c r="K60" s="88" t="s">
        <v>28</v>
      </c>
      <c r="L60" s="171" t="s">
        <v>28</v>
      </c>
      <c r="M60" s="195">
        <f>+'4.2.4.3'!M60/'4.2.4.3'!M59-1</f>
        <v>0.10588521723733435</v>
      </c>
    </row>
    <row r="61" spans="1:13" x14ac:dyDescent="0.3">
      <c r="A61" s="339"/>
      <c r="B61" s="107" t="s">
        <v>38</v>
      </c>
      <c r="C61" s="85" t="s">
        <v>28</v>
      </c>
      <c r="D61" s="86">
        <f>+'4.2.4.3'!D61/'4.2.4.3'!D60-1</f>
        <v>9.5025886362147816E-3</v>
      </c>
      <c r="E61" s="85" t="s">
        <v>28</v>
      </c>
      <c r="F61" s="91">
        <f>+'4.2.4.3'!F61/'4.2.4.3'!F60-1</f>
        <v>3.4888644254382317E-2</v>
      </c>
      <c r="G61" s="100">
        <f>+'4.2.4.3'!G61/'4.2.4.3'!G60-1</f>
        <v>7.8868490071187791E-2</v>
      </c>
      <c r="H61" s="88">
        <f>+'4.2.4.3'!H61/'4.2.4.3'!H60-1</f>
        <v>4.8579926517758221E-2</v>
      </c>
      <c r="I61" s="91">
        <f>+'4.2.4.3'!I61/'4.2.4.3'!I60-1</f>
        <v>-4.3478260869565188E-2</v>
      </c>
      <c r="J61" s="90" t="s">
        <v>28</v>
      </c>
      <c r="K61" s="88">
        <f>+'4.2.4.3'!K61/'4.2.4.3'!K60-1</f>
        <v>-4.3478260869565188E-2</v>
      </c>
      <c r="L61" s="171" t="s">
        <v>28</v>
      </c>
      <c r="M61" s="195">
        <f>+'4.2.4.3'!M61/'4.2.4.3'!M60-1</f>
        <v>2.0474332032422771E-2</v>
      </c>
    </row>
    <row r="62" spans="1:13" ht="15" thickBot="1" x14ac:dyDescent="0.35">
      <c r="A62" s="340"/>
      <c r="B62" s="108" t="s">
        <v>39</v>
      </c>
      <c r="C62" s="92" t="s">
        <v>28</v>
      </c>
      <c r="D62" s="93">
        <f>+'4.2.4.3'!D62/'4.2.4.3'!D61-1</f>
        <v>7.4883147234484637E-2</v>
      </c>
      <c r="E62" s="92" t="s">
        <v>28</v>
      </c>
      <c r="F62" s="94">
        <f>+'4.2.4.3'!F62/'4.2.4.3'!F61-1</f>
        <v>-0.20358399476311273</v>
      </c>
      <c r="G62" s="101">
        <f>+'4.2.4.3'!G62/'4.2.4.3'!G61-1</f>
        <v>-0.32349366209411357</v>
      </c>
      <c r="H62" s="95">
        <f>+'4.2.4.3'!H62/'4.2.4.3'!H61-1</f>
        <v>-0.24199110122358181</v>
      </c>
      <c r="I62" s="94">
        <f>+'4.2.4.3'!I62/'4.2.4.3'!I61-1</f>
        <v>-0.81818181818181812</v>
      </c>
      <c r="J62" s="97" t="s">
        <v>28</v>
      </c>
      <c r="K62" s="95">
        <f>+'4.2.4.3'!K62/'4.2.4.3'!K61-1</f>
        <v>-0.81818181818181812</v>
      </c>
      <c r="L62" s="172" t="s">
        <v>28</v>
      </c>
      <c r="M62" s="196">
        <f>+'4.2.4.3'!M62/'4.2.4.3'!M61-1</f>
        <v>-7.5390287910880982E-2</v>
      </c>
    </row>
    <row r="63" spans="1:13" x14ac:dyDescent="0.3">
      <c r="A63" s="338">
        <v>2011</v>
      </c>
      <c r="B63" s="106" t="s">
        <v>27</v>
      </c>
      <c r="C63" s="82" t="s">
        <v>28</v>
      </c>
      <c r="D63" s="98">
        <f>+'4.2.4.3'!D63/'4.2.4.3'!D62-1</f>
        <v>-4.4662539634606646E-2</v>
      </c>
      <c r="E63" s="111" t="s">
        <v>28</v>
      </c>
      <c r="F63" s="99">
        <f>+'4.2.4.3'!F63/'4.2.4.3'!F62-1</f>
        <v>1.5775197780745915</v>
      </c>
      <c r="G63" s="102">
        <f>+'4.2.4.3'!G63/'4.2.4.3'!G62-1</f>
        <v>2.3375256673511293</v>
      </c>
      <c r="H63" s="83">
        <f>+'4.2.4.3'!H63/'4.2.4.3'!H62-1</f>
        <v>1.7947758456233034</v>
      </c>
      <c r="I63" s="99" t="s">
        <v>28</v>
      </c>
      <c r="J63" s="30" t="s">
        <v>28</v>
      </c>
      <c r="K63" s="83" t="s">
        <v>28</v>
      </c>
      <c r="L63" s="170" t="s">
        <v>28</v>
      </c>
      <c r="M63" s="197">
        <f>+'4.2.4.3'!M63/'4.2.4.3'!M62-1</f>
        <v>0.47900050907856784</v>
      </c>
    </row>
    <row r="64" spans="1:13" x14ac:dyDescent="0.3">
      <c r="A64" s="339"/>
      <c r="B64" s="107" t="s">
        <v>29</v>
      </c>
      <c r="C64" s="85" t="s">
        <v>28</v>
      </c>
      <c r="D64" s="86">
        <f>+'4.2.4.3'!D64/'4.2.4.3'!D63-1</f>
        <v>-5.9331141737261395E-2</v>
      </c>
      <c r="E64" s="85" t="s">
        <v>28</v>
      </c>
      <c r="F64" s="91">
        <f>+'4.2.4.3'!F64/'4.2.4.3'!F63-1</f>
        <v>-0.21493203651293502</v>
      </c>
      <c r="G64" s="100">
        <f>+'4.2.4.3'!G64/'4.2.4.3'!G63-1</f>
        <v>-0.24002153349227107</v>
      </c>
      <c r="H64" s="88">
        <f>+'4.2.4.3'!H64/'4.2.4.3'!H63-1</f>
        <v>-0.2234969808348648</v>
      </c>
      <c r="I64" s="91" t="s">
        <v>28</v>
      </c>
      <c r="J64" s="90" t="s">
        <v>28</v>
      </c>
      <c r="K64" s="88" t="s">
        <v>28</v>
      </c>
      <c r="L64" s="171" t="s">
        <v>28</v>
      </c>
      <c r="M64" s="195">
        <f>+'4.2.4.3'!M64/'4.2.4.3'!M63-1</f>
        <v>-0.13180162349769098</v>
      </c>
    </row>
    <row r="65" spans="1:13" x14ac:dyDescent="0.3">
      <c r="A65" s="339"/>
      <c r="B65" s="107" t="s">
        <v>30</v>
      </c>
      <c r="C65" s="85" t="s">
        <v>28</v>
      </c>
      <c r="D65" s="86">
        <f>+'4.2.4.3'!D65/'4.2.4.3'!D64-1</f>
        <v>-8.9082294431936604E-2</v>
      </c>
      <c r="E65" s="85" t="s">
        <v>28</v>
      </c>
      <c r="F65" s="91">
        <f>+'4.2.4.3'!F65/'4.2.4.3'!F64-1</f>
        <v>-0.26940847930946943</v>
      </c>
      <c r="G65" s="100">
        <f>+'4.2.4.3'!G65/'4.2.4.3'!G64-1</f>
        <v>-0.35934021453147136</v>
      </c>
      <c r="H65" s="88">
        <f>+'4.2.4.3'!H65/'4.2.4.3'!H64-1</f>
        <v>-0.29945565811272268</v>
      </c>
      <c r="I65" s="91">
        <f>+'4.2.4.3'!I65/'4.2.4.3'!I64-1</f>
        <v>-0.66666666666666674</v>
      </c>
      <c r="J65" s="90" t="s">
        <v>28</v>
      </c>
      <c r="K65" s="88">
        <f>+'4.2.4.3'!K65/'4.2.4.3'!K64-1</f>
        <v>-0.66666666666666674</v>
      </c>
      <c r="L65" s="171" t="s">
        <v>28</v>
      </c>
      <c r="M65" s="195">
        <f>+'4.2.4.3'!M65/'4.2.4.3'!M64-1</f>
        <v>-0.20331703449187255</v>
      </c>
    </row>
    <row r="66" spans="1:13" x14ac:dyDescent="0.3">
      <c r="A66" s="339"/>
      <c r="B66" s="107" t="s">
        <v>31</v>
      </c>
      <c r="C66" s="85" t="s">
        <v>28</v>
      </c>
      <c r="D66" s="86">
        <f>+'4.2.4.3'!D66/'4.2.4.3'!D65-1</f>
        <v>1.2468643942747493E-2</v>
      </c>
      <c r="E66" s="85" t="s">
        <v>28</v>
      </c>
      <c r="F66" s="91">
        <f>+'4.2.4.3'!F66/'4.2.4.3'!F65-1</f>
        <v>-0.13663214955869063</v>
      </c>
      <c r="G66" s="100">
        <f>+'4.2.4.3'!G66/'4.2.4.3'!G65-1</f>
        <v>-0.22871584267888168</v>
      </c>
      <c r="H66" s="88">
        <f>+'4.2.4.3'!H66/'4.2.4.3'!H65-1</f>
        <v>-0.16476833976833982</v>
      </c>
      <c r="I66" s="91">
        <f>+'4.2.4.3'!I66/'4.2.4.3'!I65-1</f>
        <v>1.75</v>
      </c>
      <c r="J66" s="90" t="s">
        <v>28</v>
      </c>
      <c r="K66" s="88">
        <f>+'4.2.4.3'!K66/'4.2.4.3'!K65-1</f>
        <v>1.75</v>
      </c>
      <c r="L66" s="171" t="s">
        <v>28</v>
      </c>
      <c r="M66" s="195">
        <f>+'4.2.4.3'!M66/'4.2.4.3'!M65-1</f>
        <v>-4.9265986563821862E-2</v>
      </c>
    </row>
    <row r="67" spans="1:13" x14ac:dyDescent="0.3">
      <c r="A67" s="339"/>
      <c r="B67" s="107" t="s">
        <v>32</v>
      </c>
      <c r="C67" s="85" t="s">
        <v>28</v>
      </c>
      <c r="D67" s="86">
        <f>+'4.2.4.3'!D67/'4.2.4.3'!D66-1</f>
        <v>0.30059024994534722</v>
      </c>
      <c r="E67" s="85" t="s">
        <v>28</v>
      </c>
      <c r="F67" s="91">
        <f>+'4.2.4.3'!F67/'4.2.4.3'!F66-1</f>
        <v>-0.1346695645174274</v>
      </c>
      <c r="G67" s="100">
        <f>+'4.2.4.3'!G67/'4.2.4.3'!G66-1</f>
        <v>-0.18574646733565436</v>
      </c>
      <c r="H67" s="88">
        <f>+'4.2.4.3'!H67/'4.2.4.3'!H66-1</f>
        <v>-0.14908124349936436</v>
      </c>
      <c r="I67" s="91">
        <f>+'4.2.4.3'!I67/'4.2.4.3'!I66-1</f>
        <v>-0.18181818181818177</v>
      </c>
      <c r="J67" s="100" t="s">
        <v>28</v>
      </c>
      <c r="K67" s="88">
        <f>+'4.2.4.3'!K67/'4.2.4.3'!K66-1</f>
        <v>0.63636363636363646</v>
      </c>
      <c r="L67" s="171" t="s">
        <v>28</v>
      </c>
      <c r="M67" s="195">
        <f>+'4.2.4.3'!M67/'4.2.4.3'!M66-1</f>
        <v>0.13892523772136434</v>
      </c>
    </row>
    <row r="68" spans="1:13" x14ac:dyDescent="0.3">
      <c r="A68" s="339">
        <v>2011</v>
      </c>
      <c r="B68" s="107" t="s">
        <v>33</v>
      </c>
      <c r="C68" s="85" t="s">
        <v>28</v>
      </c>
      <c r="D68" s="86">
        <f>+'4.2.4.3'!D68/'4.2.4.3'!D67-1</f>
        <v>-0.16850627521290906</v>
      </c>
      <c r="E68" s="85" t="s">
        <v>28</v>
      </c>
      <c r="F68" s="91">
        <f>+'4.2.4.3'!F68/'4.2.4.3'!F67-1</f>
        <v>-0.13860465116279075</v>
      </c>
      <c r="G68" s="100">
        <f>+'4.2.4.3'!G68/'4.2.4.3'!G67-1</f>
        <v>-0.21453722334004022</v>
      </c>
      <c r="H68" s="88">
        <f>+'4.2.4.3'!H68/'4.2.4.3'!H67-1</f>
        <v>-0.15910634252342792</v>
      </c>
      <c r="I68" s="91">
        <f>+'4.2.4.3'!I68/'4.2.4.3'!I67-1</f>
        <v>0.55555555555555558</v>
      </c>
      <c r="J68" s="100">
        <f>+'4.2.4.3'!J68/'4.2.4.3'!J67-1</f>
        <v>-5.555555555555558E-2</v>
      </c>
      <c r="K68" s="88">
        <f>+'4.2.4.3'!K68/'4.2.4.3'!K67-1</f>
        <v>0.25</v>
      </c>
      <c r="L68" s="171" t="s">
        <v>28</v>
      </c>
      <c r="M68" s="195">
        <f>+'4.2.4.3'!M68/'4.2.4.3'!M67-1</f>
        <v>-0.15143043161885794</v>
      </c>
    </row>
    <row r="69" spans="1:13" x14ac:dyDescent="0.3">
      <c r="A69" s="339"/>
      <c r="B69" s="107" t="s">
        <v>34</v>
      </c>
      <c r="C69" s="85" t="s">
        <v>28</v>
      </c>
      <c r="D69" s="86">
        <f>+'4.2.4.3'!D69/'4.2.4.3'!D68-1</f>
        <v>4.5989016542569372E-2</v>
      </c>
      <c r="E69" s="85" t="s">
        <v>28</v>
      </c>
      <c r="F69" s="91">
        <f>+'4.2.4.3'!F69/'4.2.4.3'!F68-1</f>
        <v>1.1233261339092873</v>
      </c>
      <c r="G69" s="100">
        <f>+'4.2.4.3'!G69/'4.2.4.3'!G68-1</f>
        <v>2.0758885686839577</v>
      </c>
      <c r="H69" s="88">
        <f>+'4.2.4.3'!H69/'4.2.4.3'!H68-1</f>
        <v>1.3635629492045545</v>
      </c>
      <c r="I69" s="91">
        <f>+'4.2.4.3'!I69/'4.2.4.3'!I68-1</f>
        <v>2.0714285714285716</v>
      </c>
      <c r="J69" s="100">
        <f>+'4.2.4.3'!J69/'4.2.4.3'!J68-1</f>
        <v>0.29411764705882359</v>
      </c>
      <c r="K69" s="88">
        <f>+'4.2.4.3'!K69/'4.2.4.3'!K68-1</f>
        <v>1.4</v>
      </c>
      <c r="L69" s="171" t="s">
        <v>28</v>
      </c>
      <c r="M69" s="195">
        <f>+'4.2.4.3'!M69/'4.2.4.3'!M68-1</f>
        <v>0.48291736245881656</v>
      </c>
    </row>
    <row r="70" spans="1:13" x14ac:dyDescent="0.3">
      <c r="A70" s="339"/>
      <c r="B70" s="107" t="s">
        <v>35</v>
      </c>
      <c r="C70" s="85" t="s">
        <v>28</v>
      </c>
      <c r="D70" s="86">
        <f>+'4.2.4.3'!D70/'4.2.4.3'!D69-1</f>
        <v>-8.1008825613605673E-2</v>
      </c>
      <c r="E70" s="85" t="s">
        <v>28</v>
      </c>
      <c r="F70" s="91">
        <f>+'4.2.4.3'!F70/'4.2.4.3'!F69-1</f>
        <v>-0.48113111585800017</v>
      </c>
      <c r="G70" s="100">
        <f>+'4.2.4.3'!G70/'4.2.4.3'!G69-1</f>
        <v>-0.60129085987924213</v>
      </c>
      <c r="H70" s="88">
        <f>+'4.2.4.3'!H70/'4.2.4.3'!H69-1</f>
        <v>-0.52056853901872358</v>
      </c>
      <c r="I70" s="91">
        <f>+'4.2.4.3'!I70/'4.2.4.3'!I69-1</f>
        <v>-0.69767441860465118</v>
      </c>
      <c r="J70" s="100">
        <f>+'4.2.4.3'!J70/'4.2.4.3'!J69-1</f>
        <v>-0.27272727272727271</v>
      </c>
      <c r="K70" s="88">
        <f>+'4.2.4.3'!K70/'4.2.4.3'!K69-1</f>
        <v>-0.61111111111111116</v>
      </c>
      <c r="L70" s="171" t="s">
        <v>28</v>
      </c>
      <c r="M70" s="195">
        <f>+'4.2.4.3'!M70/'4.2.4.3'!M69-1</f>
        <v>-0.32034269714216146</v>
      </c>
    </row>
    <row r="71" spans="1:13" x14ac:dyDescent="0.3">
      <c r="A71" s="339"/>
      <c r="B71" s="107" t="s">
        <v>36</v>
      </c>
      <c r="C71" s="85" t="s">
        <v>28</v>
      </c>
      <c r="D71" s="86">
        <f>+'4.2.4.3'!D71/'4.2.4.3'!D70-1</f>
        <v>2.7969576951386133E-2</v>
      </c>
      <c r="E71" s="85" t="s">
        <v>28</v>
      </c>
      <c r="F71" s="91">
        <f>+'4.2.4.3'!F71/'4.2.4.3'!F70-1</f>
        <v>4.2638698294451993E-2</v>
      </c>
      <c r="G71" s="100">
        <f>+'4.2.4.3'!G71/'4.2.4.3'!G70-1</f>
        <v>0.1052219321148824</v>
      </c>
      <c r="H71" s="88">
        <f>+'4.2.4.3'!H71/'4.2.4.3'!H70-1</f>
        <v>5.9720638540478932E-2</v>
      </c>
      <c r="I71" s="91">
        <f>+'4.2.4.3'!I71/'4.2.4.3'!I70-1</f>
        <v>0.53846153846153855</v>
      </c>
      <c r="J71" s="100">
        <f>+'4.2.4.3'!J71/'4.2.4.3'!J70-1</f>
        <v>-6.25E-2</v>
      </c>
      <c r="K71" s="88">
        <f>+'4.2.4.3'!K71/'4.2.4.3'!K70-1</f>
        <v>0.30952380952380953</v>
      </c>
      <c r="L71" s="171" t="s">
        <v>28</v>
      </c>
      <c r="M71" s="195">
        <f>+'4.2.4.3'!M71/'4.2.4.3'!M70-1</f>
        <v>5.1183306092291048E-2</v>
      </c>
    </row>
    <row r="72" spans="1:13" x14ac:dyDescent="0.3">
      <c r="A72" s="339"/>
      <c r="B72" s="107" t="s">
        <v>37</v>
      </c>
      <c r="C72" s="85" t="s">
        <v>28</v>
      </c>
      <c r="D72" s="86">
        <f>+'4.2.4.3'!D72/'4.2.4.3'!D71-1</f>
        <v>-0.1576596542671076</v>
      </c>
      <c r="E72" s="85" t="s">
        <v>28</v>
      </c>
      <c r="F72" s="91">
        <f>+'4.2.4.3'!F72/'4.2.4.3'!F71-1</f>
        <v>0.10933533891134717</v>
      </c>
      <c r="G72" s="100">
        <f>+'4.2.4.3'!G72/'4.2.4.3'!G71-1</f>
        <v>0.19466099692889194</v>
      </c>
      <c r="H72" s="88">
        <f>+'4.2.4.3'!H72/'4.2.4.3'!H71-1</f>
        <v>0.13362474781439149</v>
      </c>
      <c r="I72" s="91">
        <f>+'4.2.4.3'!I72/'4.2.4.3'!I71-1</f>
        <v>-0.15000000000000002</v>
      </c>
      <c r="J72" s="100">
        <f>+'4.2.4.3'!J72/'4.2.4.3'!J71-1</f>
        <v>0.1333333333333333</v>
      </c>
      <c r="K72" s="88">
        <f>+'4.2.4.3'!K72/'4.2.4.3'!K71-1</f>
        <v>-7.2727272727272751E-2</v>
      </c>
      <c r="L72" s="171" t="s">
        <v>28</v>
      </c>
      <c r="M72" s="195">
        <f>+'4.2.4.3'!M72/'4.2.4.3'!M71-1</f>
        <v>-6.0427272146371558E-2</v>
      </c>
    </row>
    <row r="73" spans="1:13" x14ac:dyDescent="0.3">
      <c r="A73" s="339"/>
      <c r="B73" s="107" t="s">
        <v>38</v>
      </c>
      <c r="C73" s="85" t="s">
        <v>28</v>
      </c>
      <c r="D73" s="86">
        <f>+'4.2.4.3'!D73/'4.2.4.3'!D72-1</f>
        <v>-4.7520744788504321E-2</v>
      </c>
      <c r="E73" s="85" t="s">
        <v>28</v>
      </c>
      <c r="F73" s="91">
        <f>+'4.2.4.3'!F73/'4.2.4.3'!F72-1</f>
        <v>-7.3474576271186476E-2</v>
      </c>
      <c r="G73" s="100">
        <f>+'4.2.4.3'!G73/'4.2.4.3'!G72-1</f>
        <v>-6.7233537670555732E-3</v>
      </c>
      <c r="H73" s="88">
        <f>+'4.2.4.3'!H73/'4.2.4.3'!H72-1</f>
        <v>-5.3449605505131448E-2</v>
      </c>
      <c r="I73" s="91">
        <f>+'4.2.4.3'!I73/'4.2.4.3'!I72-1</f>
        <v>-0.17647058823529416</v>
      </c>
      <c r="J73" s="100">
        <f>+'4.2.4.3'!J73/'4.2.4.3'!J72-1</f>
        <v>0</v>
      </c>
      <c r="K73" s="88">
        <f>+'4.2.4.3'!K73/'4.2.4.3'!K72-1</f>
        <v>-0.11764705882352944</v>
      </c>
      <c r="L73" s="171" t="s">
        <v>28</v>
      </c>
      <c r="M73" s="195">
        <f>+'4.2.4.3'!M73/'4.2.4.3'!M72-1</f>
        <v>-5.3840224882118259E-2</v>
      </c>
    </row>
    <row r="74" spans="1:13" ht="15" thickBot="1" x14ac:dyDescent="0.35">
      <c r="A74" s="340"/>
      <c r="B74" s="108" t="s">
        <v>39</v>
      </c>
      <c r="C74" s="92" t="s">
        <v>28</v>
      </c>
      <c r="D74" s="93">
        <f>+'4.2.4.3'!D74/'4.2.4.3'!D73-1</f>
        <v>2.6900684203816194E-2</v>
      </c>
      <c r="E74" s="92" t="s">
        <v>28</v>
      </c>
      <c r="F74" s="94">
        <f>+'4.2.4.3'!F74/'4.2.4.3'!F73-1</f>
        <v>6.7044726973383373E-2</v>
      </c>
      <c r="G74" s="101">
        <f>+'4.2.4.3'!G74/'4.2.4.3'!G73-1</f>
        <v>2.0107505474815879E-2</v>
      </c>
      <c r="H74" s="95">
        <f>+'4.2.4.3'!H74/'4.2.4.3'!H73-1</f>
        <v>5.2268739032338862E-2</v>
      </c>
      <c r="I74" s="94">
        <f>+'4.2.4.3'!I74/'4.2.4.3'!I73-1</f>
        <v>-0.85714285714285721</v>
      </c>
      <c r="J74" s="101">
        <f>+'4.2.4.3'!J74/'4.2.4.3'!J73-1</f>
        <v>8.2352941176470518E-2</v>
      </c>
      <c r="K74" s="95">
        <f>+'4.2.4.3'!K74/'4.2.4.3'!K73-1</f>
        <v>-0.50222222222222224</v>
      </c>
      <c r="L74" s="172" t="s">
        <v>28</v>
      </c>
      <c r="M74" s="196">
        <f>+'4.2.4.3'!M74/'4.2.4.3'!M73-1</f>
        <v>8.0743704626591306E-3</v>
      </c>
    </row>
    <row r="75" spans="1:13" x14ac:dyDescent="0.3">
      <c r="A75" s="338">
        <v>2012</v>
      </c>
      <c r="B75" s="106" t="s">
        <v>27</v>
      </c>
      <c r="C75" s="82" t="s">
        <v>28</v>
      </c>
      <c r="D75" s="98">
        <f>+'4.2.4.3'!D75/'4.2.4.3'!D74-1</f>
        <v>0.13929812944876674</v>
      </c>
      <c r="E75" s="111" t="s">
        <v>28</v>
      </c>
      <c r="F75" s="99">
        <f>+'4.2.4.3'!F75/'4.2.4.3'!F74-1</f>
        <v>1.3577918738213612</v>
      </c>
      <c r="G75" s="102">
        <f>+'4.2.4.3'!G75/'4.2.4.3'!G74-1</f>
        <v>1.6852068696330993</v>
      </c>
      <c r="H75" s="83">
        <f>+'4.2.4.3'!H75/'4.2.4.3'!H74-1</f>
        <v>1.457712924359738</v>
      </c>
      <c r="I75" s="99">
        <f>+'4.2.4.3'!I75/'4.2.4.3'!I74-1</f>
        <v>0.5</v>
      </c>
      <c r="J75" s="102">
        <f>+'4.2.4.3'!J75/'4.2.4.3'!J74-1</f>
        <v>-0.72826086956521741</v>
      </c>
      <c r="K75" s="83">
        <f>+'4.2.4.3'!K75/'4.2.4.3'!K74-1</f>
        <v>-0.5089285714285714</v>
      </c>
      <c r="L75" s="170" t="s">
        <v>28</v>
      </c>
      <c r="M75" s="197">
        <f>+'4.2.4.3'!M75/'4.2.4.3'!M74-1</f>
        <v>0.64816751437942677</v>
      </c>
    </row>
    <row r="76" spans="1:13" x14ac:dyDescent="0.3">
      <c r="A76" s="339"/>
      <c r="B76" s="107" t="s">
        <v>29</v>
      </c>
      <c r="C76" s="85" t="s">
        <v>28</v>
      </c>
      <c r="D76" s="86">
        <f>+'4.2.4.3'!D76/'4.2.4.3'!D75-1</f>
        <v>-0.10719215401380311</v>
      </c>
      <c r="E76" s="85" t="s">
        <v>28</v>
      </c>
      <c r="F76" s="91">
        <f>+'4.2.4.3'!F76/'4.2.4.3'!F75-1</f>
        <v>-0.35694030393368714</v>
      </c>
      <c r="G76" s="100">
        <f>+'4.2.4.3'!G76/'4.2.4.3'!G75-1</f>
        <v>-0.42910095210407728</v>
      </c>
      <c r="H76" s="88">
        <f>+'4.2.4.3'!H76/'4.2.4.3'!H75-1</f>
        <v>-0.38100084817642066</v>
      </c>
      <c r="I76" s="91">
        <f>+'4.2.4.3'!I76/'4.2.4.3'!I75-1</f>
        <v>-0.83333333333333337</v>
      </c>
      <c r="J76" s="100">
        <f>+'4.2.4.3'!J76/'4.2.4.3'!J75-1</f>
        <v>0.12000000000000011</v>
      </c>
      <c r="K76" s="88">
        <f>+'4.2.4.3'!K76/'4.2.4.3'!K75-1</f>
        <v>-0.4</v>
      </c>
      <c r="L76" s="171" t="s">
        <v>28</v>
      </c>
      <c r="M76" s="195">
        <f>+'4.2.4.3'!M76/'4.2.4.3'!M75-1</f>
        <v>-0.2724493474655707</v>
      </c>
    </row>
    <row r="77" spans="1:13" x14ac:dyDescent="0.3">
      <c r="A77" s="339"/>
      <c r="B77" s="107" t="s">
        <v>30</v>
      </c>
      <c r="C77" s="85" t="s">
        <v>28</v>
      </c>
      <c r="D77" s="86">
        <f>+'4.2.4.3'!D77/'4.2.4.3'!D76-1</f>
        <v>0.14610032954961549</v>
      </c>
      <c r="E77" s="85" t="s">
        <v>28</v>
      </c>
      <c r="F77" s="91">
        <f>+'4.2.4.3'!F77/'4.2.4.3'!F76-1</f>
        <v>-0.75022614201718674</v>
      </c>
      <c r="G77" s="100">
        <f>+'4.2.4.3'!G77/'4.2.4.3'!G76-1</f>
        <v>-0.78892425206874606</v>
      </c>
      <c r="H77" s="88">
        <f>+'4.2.4.3'!H77/'4.2.4.3'!H76-1</f>
        <v>-0.76212661003014526</v>
      </c>
      <c r="I77" s="91">
        <f>+'4.2.4.3'!I77/'4.2.4.3'!I76-1</f>
        <v>0</v>
      </c>
      <c r="J77" s="100">
        <f>+'4.2.4.3'!J77/'4.2.4.3'!J76-1</f>
        <v>0.60714285714285721</v>
      </c>
      <c r="K77" s="88">
        <f>+'4.2.4.3'!K77/'4.2.4.3'!K76-1</f>
        <v>0.51515151515151514</v>
      </c>
      <c r="L77" s="171" t="s">
        <v>28</v>
      </c>
      <c r="M77" s="195">
        <f>+'4.2.4.3'!M77/'4.2.4.3'!M76-1</f>
        <v>-0.31130579560770633</v>
      </c>
    </row>
    <row r="78" spans="1:13" x14ac:dyDescent="0.3">
      <c r="A78" s="339"/>
      <c r="B78" s="107" t="s">
        <v>31</v>
      </c>
      <c r="C78" s="85" t="s">
        <v>28</v>
      </c>
      <c r="D78" s="86">
        <f>+'4.2.4.3'!D78/'4.2.4.3'!D77-1</f>
        <v>-9.9503017394391158E-2</v>
      </c>
      <c r="E78" s="85" t="s">
        <v>28</v>
      </c>
      <c r="F78" s="91">
        <f>+'4.2.4.3'!F78/'4.2.4.3'!F77-1</f>
        <v>-0.10230873698506115</v>
      </c>
      <c r="G78" s="100">
        <f>+'4.2.4.3'!G78/'4.2.4.3'!G77-1</f>
        <v>-0.10916767189384802</v>
      </c>
      <c r="H78" s="88">
        <f>+'4.2.4.3'!H78/'4.2.4.3'!H77-1</f>
        <v>-0.10418038183015144</v>
      </c>
      <c r="I78" s="91">
        <f>+'4.2.4.3'!I78/'4.2.4.3'!I77-1</f>
        <v>1</v>
      </c>
      <c r="J78" s="100">
        <f>+'4.2.4.3'!J78/'4.2.4.3'!J77-1</f>
        <v>0</v>
      </c>
      <c r="K78" s="88">
        <f>+'4.2.4.3'!K78/'4.2.4.3'!K77-1</f>
        <v>0.10000000000000009</v>
      </c>
      <c r="L78" s="171" t="s">
        <v>28</v>
      </c>
      <c r="M78" s="195">
        <f>+'4.2.4.3'!M78/'4.2.4.3'!M77-1</f>
        <v>-9.7450066194669893E-2</v>
      </c>
    </row>
    <row r="79" spans="1:13" x14ac:dyDescent="0.3">
      <c r="A79" s="339"/>
      <c r="B79" s="107" t="s">
        <v>32</v>
      </c>
      <c r="C79" s="85" t="s">
        <v>28</v>
      </c>
      <c r="D79" s="86">
        <f>+'4.2.4.3'!D79/'4.2.4.3'!D78-1</f>
        <v>0.11357275200063066</v>
      </c>
      <c r="E79" s="85" t="s">
        <v>28</v>
      </c>
      <c r="F79" s="91">
        <f>+'4.2.4.3'!F79/'4.2.4.3'!F78-1</f>
        <v>-0.24659606656580935</v>
      </c>
      <c r="G79" s="100">
        <f>+'4.2.4.3'!G79/'4.2.4.3'!G78-1</f>
        <v>-8.6662153012863952E-2</v>
      </c>
      <c r="H79" s="88">
        <f>+'4.2.4.3'!H79/'4.2.4.3'!H78-1</f>
        <v>-0.20319676648906848</v>
      </c>
      <c r="I79" s="91">
        <f>+'4.2.4.3'!I79/'4.2.4.3'!I78-1</f>
        <v>5</v>
      </c>
      <c r="J79" s="100">
        <f>+'4.2.4.3'!J79/'4.2.4.3'!J78-1</f>
        <v>0</v>
      </c>
      <c r="K79" s="88">
        <f>+'4.2.4.3'!K79/'4.2.4.3'!K78-1</f>
        <v>0.90909090909090917</v>
      </c>
      <c r="L79" s="171" t="s">
        <v>28</v>
      </c>
      <c r="M79" s="195">
        <f>+'4.2.4.3'!M79/'4.2.4.3'!M78-1</f>
        <v>7.2544642857142794E-2</v>
      </c>
    </row>
    <row r="80" spans="1:13" x14ac:dyDescent="0.3">
      <c r="A80" s="339">
        <v>2011</v>
      </c>
      <c r="B80" s="107" t="s">
        <v>33</v>
      </c>
      <c r="C80" s="85" t="s">
        <v>28</v>
      </c>
      <c r="D80" s="86">
        <f>+'4.2.4.3'!D80/'4.2.4.3'!D79-1</f>
        <v>1.5045312942509215E-2</v>
      </c>
      <c r="E80" s="85" t="s">
        <v>28</v>
      </c>
      <c r="F80" s="91">
        <f>+'4.2.4.3'!F80/'4.2.4.3'!F79-1</f>
        <v>-3.7148594377510058E-2</v>
      </c>
      <c r="G80" s="100">
        <f>+'4.2.4.3'!G80/'4.2.4.3'!G79-1</f>
        <v>-0.22386953298739809</v>
      </c>
      <c r="H80" s="88">
        <f>+'4.2.4.3'!H80/'4.2.4.3'!H79-1</f>
        <v>-9.5227115517638961E-2</v>
      </c>
      <c r="I80" s="91">
        <f>+'4.2.4.3'!I80/'4.2.4.3'!I79-1</f>
        <v>-0.28333333333333333</v>
      </c>
      <c r="J80" s="100">
        <f>+'4.2.4.3'!J80/'4.2.4.3'!J79-1</f>
        <v>2</v>
      </c>
      <c r="K80" s="88">
        <f>+'4.2.4.3'!K80/'4.2.4.3'!K79-1</f>
        <v>0.69523809523809521</v>
      </c>
      <c r="L80" s="171" t="s">
        <v>28</v>
      </c>
      <c r="M80" s="195">
        <f>+'4.2.4.3'!M80/'4.2.4.3'!M79-1</f>
        <v>2.2060353798126986E-2</v>
      </c>
    </row>
    <row r="81" spans="1:13" x14ac:dyDescent="0.3">
      <c r="A81" s="339"/>
      <c r="B81" s="107" t="s">
        <v>34</v>
      </c>
      <c r="C81" s="103" t="s">
        <v>28</v>
      </c>
      <c r="D81" s="86">
        <f>+'4.2.4.3'!D81/'4.2.4.3'!D80-1</f>
        <v>0.1708227252118717</v>
      </c>
      <c r="E81" s="85" t="s">
        <v>28</v>
      </c>
      <c r="F81" s="91">
        <f>+'4.2.4.3'!F81/'4.2.4.3'!F80-1</f>
        <v>3.1310392770246782</v>
      </c>
      <c r="G81" s="100" t="s">
        <v>28</v>
      </c>
      <c r="H81" s="88">
        <f>+'4.2.4.3'!H81/'4.2.4.3'!H80-1</f>
        <v>2.028797145769623</v>
      </c>
      <c r="I81" s="91">
        <f>+'4.2.4.3'!I81/'4.2.4.3'!I80-1</f>
        <v>7.0162790697674424</v>
      </c>
      <c r="J81" s="100">
        <f>+'4.2.4.3'!J81/'4.2.4.3'!J80-1</f>
        <v>5.3540740740740738</v>
      </c>
      <c r="K81" s="88">
        <f>+'4.2.4.3'!K81/'4.2.4.3'!K80-1</f>
        <v>5.7556179775280896</v>
      </c>
      <c r="L81" s="171" t="s">
        <v>28</v>
      </c>
      <c r="M81" s="195">
        <f>+'4.2.4.3'!M81/'4.2.4.3'!M80-1</f>
        <v>0.76271925997032897</v>
      </c>
    </row>
    <row r="82" spans="1:13" x14ac:dyDescent="0.3">
      <c r="A82" s="339"/>
      <c r="B82" s="107" t="s">
        <v>35</v>
      </c>
      <c r="C82" s="103">
        <f>+'4.2.4.3'!C82/'4.2.4.3'!C81-1</f>
        <v>0.41110397946084731</v>
      </c>
      <c r="D82" s="86">
        <f>+'4.2.4.3'!D82/'4.2.4.3'!D81-1</f>
        <v>-9.7226773107741749E-2</v>
      </c>
      <c r="E82" s="85" t="s">
        <v>28</v>
      </c>
      <c r="F82" s="91">
        <f>+'4.2.4.3'!F82/'4.2.4.3'!F81-1</f>
        <v>-0.37013041649137568</v>
      </c>
      <c r="G82" s="100" t="s">
        <v>28</v>
      </c>
      <c r="H82" s="88">
        <f>+'4.2.4.3'!H82/'4.2.4.3'!H81-1</f>
        <v>-0.37013041649137568</v>
      </c>
      <c r="I82" s="91">
        <f>+'4.2.4.3'!I82/'4.2.4.3'!I81-1</f>
        <v>-0.66782709602552948</v>
      </c>
      <c r="J82" s="100">
        <f>+'4.2.4.3'!J82/'4.2.4.3'!J81-1</f>
        <v>-0.30111914199114009</v>
      </c>
      <c r="K82" s="88">
        <f>+'4.2.4.3'!K82/'4.2.4.3'!K81-1</f>
        <v>-0.4062370062370062</v>
      </c>
      <c r="L82" s="171" t="s">
        <v>28</v>
      </c>
      <c r="M82" s="195">
        <f>+'4.2.4.3'!M82/'4.2.4.3'!M81-1</f>
        <v>-0.18593329702790562</v>
      </c>
    </row>
    <row r="83" spans="1:13" x14ac:dyDescent="0.3">
      <c r="A83" s="339"/>
      <c r="B83" s="107" t="s">
        <v>36</v>
      </c>
      <c r="C83" s="103">
        <f>+'4.2.4.3'!C83/'4.2.4.3'!C82-1</f>
        <v>0.90357061632931535</v>
      </c>
      <c r="D83" s="86">
        <f>+'4.2.4.3'!D83/'4.2.4.3'!D82-1</f>
        <v>-5.1308278615501357E-2</v>
      </c>
      <c r="E83" s="85" t="s">
        <v>28</v>
      </c>
      <c r="F83" s="91">
        <f>+'4.2.4.3'!F83/'4.2.4.3'!F82-1</f>
        <v>0.25394068928666846</v>
      </c>
      <c r="G83" s="100" t="s">
        <v>28</v>
      </c>
      <c r="H83" s="88">
        <f>+'4.2.4.3'!H83/'4.2.4.3'!H82-1</f>
        <v>0.25394068928666846</v>
      </c>
      <c r="I83" s="91">
        <f>+'4.2.4.3'!I83/'4.2.4.3'!I82-1</f>
        <v>-0.29956331877729259</v>
      </c>
      <c r="J83" s="100">
        <f>+'4.2.4.3'!J83/'4.2.4.3'!J82-1</f>
        <v>-0.2353628023352794</v>
      </c>
      <c r="K83" s="88">
        <f>+'4.2.4.3'!K83/'4.2.4.3'!K82-1</f>
        <v>-0.24565826330532214</v>
      </c>
      <c r="L83" s="171" t="s">
        <v>28</v>
      </c>
      <c r="M83" s="195">
        <f>+'4.2.4.3'!M83/'4.2.4.3'!M82-1</f>
        <v>5.1996756537603828E-2</v>
      </c>
    </row>
    <row r="84" spans="1:13" x14ac:dyDescent="0.3">
      <c r="A84" s="339"/>
      <c r="B84" s="107" t="s">
        <v>37</v>
      </c>
      <c r="C84" s="103">
        <f>+'4.2.4.3'!C84/'4.2.4.3'!C83-1</f>
        <v>-0.16296296296296298</v>
      </c>
      <c r="D84" s="86">
        <f>+'4.2.4.3'!D84/'4.2.4.3'!D83-1</f>
        <v>9.1958820255982232E-2</v>
      </c>
      <c r="E84" s="85" t="s">
        <v>28</v>
      </c>
      <c r="F84" s="91">
        <f>+'4.2.4.3'!F84/'4.2.4.3'!F83-1</f>
        <v>-0.11036539895600295</v>
      </c>
      <c r="G84" s="100" t="s">
        <v>28</v>
      </c>
      <c r="H84" s="88">
        <f>+'4.2.4.3'!H84/'4.2.4.3'!H83-1</f>
        <v>-0.11036539895600295</v>
      </c>
      <c r="I84" s="91">
        <f>+'4.2.4.3'!I84/'4.2.4.3'!I83-1</f>
        <v>0.33042394014962584</v>
      </c>
      <c r="J84" s="100">
        <f>+'4.2.4.3'!J84/'4.2.4.3'!J83-1</f>
        <v>0.34576788830715532</v>
      </c>
      <c r="K84" s="88">
        <f>+'4.2.4.3'!K84/'4.2.4.3'!K83-1</f>
        <v>0.34348310434459717</v>
      </c>
      <c r="L84" s="171" t="s">
        <v>28</v>
      </c>
      <c r="M84" s="195">
        <f>+'4.2.4.3'!M84/'4.2.4.3'!M83-1</f>
        <v>4.035070816070907E-2</v>
      </c>
    </row>
    <row r="85" spans="1:13" x14ac:dyDescent="0.3">
      <c r="A85" s="339"/>
      <c r="B85" s="107" t="s">
        <v>38</v>
      </c>
      <c r="C85" s="103">
        <f>+'4.2.4.3'!C85/'4.2.4.3'!C84-1</f>
        <v>-3.3970882101056254E-2</v>
      </c>
      <c r="D85" s="86">
        <f>+'4.2.4.3'!D85/'4.2.4.3'!D84-1</f>
        <v>0.29984711428207422</v>
      </c>
      <c r="E85" s="85" t="s">
        <v>28</v>
      </c>
      <c r="F85" s="91">
        <f>+'4.2.4.3'!F85/'4.2.4.3'!F84-1</f>
        <v>0.17482936175308339</v>
      </c>
      <c r="G85" s="100" t="s">
        <v>28</v>
      </c>
      <c r="H85" s="88">
        <f>+'4.2.4.3'!H85/'4.2.4.3'!H84-1</f>
        <v>0.17482936175308339</v>
      </c>
      <c r="I85" s="91">
        <f>+'4.2.4.3'!I85/'4.2.4.3'!I84-1</f>
        <v>0.30740393626991569</v>
      </c>
      <c r="J85" s="100">
        <f>+'4.2.4.3'!J85/'4.2.4.3'!J84-1</f>
        <v>-0.17571729615821041</v>
      </c>
      <c r="K85" s="88">
        <f>+'4.2.4.3'!K85/'4.2.4.3'!K84-1</f>
        <v>-0.10447761194029848</v>
      </c>
      <c r="L85" s="171" t="s">
        <v>28</v>
      </c>
      <c r="M85" s="195">
        <f>+'4.2.4.3'!M85/'4.2.4.3'!M84-1</f>
        <v>0.1830002407897906</v>
      </c>
    </row>
    <row r="86" spans="1:13" ht="15" thickBot="1" x14ac:dyDescent="0.35">
      <c r="A86" s="340"/>
      <c r="B86" s="108" t="s">
        <v>39</v>
      </c>
      <c r="C86" s="104">
        <f>+'4.2.4.3'!C86/'4.2.4.3'!C85-1</f>
        <v>-0.10712174940898345</v>
      </c>
      <c r="D86" s="93">
        <f>+'4.2.4.3'!D86/'4.2.4.3'!D85-1</f>
        <v>-0.21678510169076204</v>
      </c>
      <c r="E86" s="92" t="s">
        <v>28</v>
      </c>
      <c r="F86" s="94">
        <f>+'4.2.4.3'!F86/'4.2.4.3'!F85-1</f>
        <v>-8.5923962898787121E-2</v>
      </c>
      <c r="G86" s="101" t="s">
        <v>28</v>
      </c>
      <c r="H86" s="95">
        <f>+'4.2.4.3'!H86/'4.2.4.3'!H85-1</f>
        <v>-8.5923962898787121E-2</v>
      </c>
      <c r="I86" s="94">
        <f>+'4.2.4.3'!I86/'4.2.4.3'!I85-1</f>
        <v>-0.67813620071684588</v>
      </c>
      <c r="J86" s="101">
        <f>+'4.2.4.3'!J86/'4.2.4.3'!J85-1</f>
        <v>-9.0658800393313643E-2</v>
      </c>
      <c r="K86" s="95">
        <f>+'4.2.4.3'!K86/'4.2.4.3'!K85-1</f>
        <v>-0.21712962962962967</v>
      </c>
      <c r="L86" s="172" t="s">
        <v>28</v>
      </c>
      <c r="M86" s="196">
        <f>+'4.2.4.3'!M86/'4.2.4.3'!M85-1</f>
        <v>-0.18509762169440569</v>
      </c>
    </row>
    <row r="87" spans="1:13" x14ac:dyDescent="0.3">
      <c r="A87" s="338">
        <v>2013</v>
      </c>
      <c r="B87" s="106" t="s">
        <v>27</v>
      </c>
      <c r="C87" s="105">
        <f>+'4.2.4.3'!C87/'4.2.4.3'!C86-1</f>
        <v>0.49015389707099133</v>
      </c>
      <c r="D87" s="98">
        <f>+'4.2.4.3'!D87/'4.2.4.3'!D86-1</f>
        <v>4.0546882332697098E-2</v>
      </c>
      <c r="E87" s="111" t="s">
        <v>28</v>
      </c>
      <c r="F87" s="99">
        <f>+'4.2.4.3'!F87/'4.2.4.3'!F86-1</f>
        <v>1.5084745762711864</v>
      </c>
      <c r="G87" s="102" t="s">
        <v>28</v>
      </c>
      <c r="H87" s="83">
        <f>+'4.2.4.3'!H87/'4.2.4.3'!H86-1</f>
        <v>1.5084745762711864</v>
      </c>
      <c r="I87" s="99" t="s">
        <v>28</v>
      </c>
      <c r="J87" s="102" t="s">
        <v>28</v>
      </c>
      <c r="K87" s="83" t="s">
        <v>28</v>
      </c>
      <c r="L87" s="173" t="s">
        <v>28</v>
      </c>
      <c r="M87" s="197">
        <f>+'4.2.4.3'!M87/'4.2.4.3'!M86-1</f>
        <v>0.24425999577305135</v>
      </c>
    </row>
    <row r="88" spans="1:13" x14ac:dyDescent="0.3">
      <c r="A88" s="339"/>
      <c r="B88" s="107" t="s">
        <v>29</v>
      </c>
      <c r="C88" s="103">
        <f>+'4.2.4.3'!C88/'4.2.4.3'!C87-1</f>
        <v>-0.2176568573014992</v>
      </c>
      <c r="D88" s="86">
        <f>+'4.2.4.3'!D88/'4.2.4.3'!D87-1</f>
        <v>-3.7704080098619919E-2</v>
      </c>
      <c r="E88" s="85" t="s">
        <v>28</v>
      </c>
      <c r="F88" s="91">
        <f>+'4.2.4.3'!F88/'4.2.4.3'!F87-1</f>
        <v>-0.30023115220483643</v>
      </c>
      <c r="G88" s="100" t="s">
        <v>28</v>
      </c>
      <c r="H88" s="88">
        <f>+'4.2.4.3'!H88/'4.2.4.3'!H87-1</f>
        <v>-0.30023115220483643</v>
      </c>
      <c r="I88" s="91" t="s">
        <v>28</v>
      </c>
      <c r="J88" s="100" t="s">
        <v>28</v>
      </c>
      <c r="K88" s="88" t="s">
        <v>28</v>
      </c>
      <c r="L88" s="171" t="s">
        <v>28</v>
      </c>
      <c r="M88" s="195">
        <f>+'4.2.4.3'!M88/'4.2.4.3'!M87-1</f>
        <v>-9.3004941321803591E-2</v>
      </c>
    </row>
    <row r="89" spans="1:13" x14ac:dyDescent="0.3">
      <c r="A89" s="339"/>
      <c r="B89" s="107" t="s">
        <v>30</v>
      </c>
      <c r="C89" s="103">
        <f>+'4.2.4.3'!C89/'4.2.4.3'!C88-1</f>
        <v>-0.16124911284599008</v>
      </c>
      <c r="D89" s="86">
        <f>+'4.2.4.3'!D89/'4.2.4.3'!D88-1</f>
        <v>-2.1840337447273872E-2</v>
      </c>
      <c r="E89" s="85" t="s">
        <v>28</v>
      </c>
      <c r="F89" s="91">
        <f>+'4.2.4.3'!F89/'4.2.4.3'!F88-1</f>
        <v>-0.25003176216490919</v>
      </c>
      <c r="G89" s="100" t="s">
        <v>28</v>
      </c>
      <c r="H89" s="88">
        <f>+'4.2.4.3'!H89/'4.2.4.3'!H88-1</f>
        <v>-0.25003176216490919</v>
      </c>
      <c r="I89" s="91">
        <f>+'4.2.4.3'!I89/'4.2.4.3'!I88-1</f>
        <v>-0.10204081632653061</v>
      </c>
      <c r="J89" s="100">
        <f>+'4.2.4.3'!J89/'4.2.4.3'!J88-1</f>
        <v>0.44978292329956582</v>
      </c>
      <c r="K89" s="88">
        <f>+'4.2.4.3'!K89/'4.2.4.3'!K88-1</f>
        <v>0.38124207858048154</v>
      </c>
      <c r="L89" s="171" t="s">
        <v>28</v>
      </c>
      <c r="M89" s="195">
        <f>+'4.2.4.3'!M89/'4.2.4.3'!M88-1</f>
        <v>-7.2645862063094757E-2</v>
      </c>
    </row>
    <row r="90" spans="1:13" x14ac:dyDescent="0.3">
      <c r="A90" s="339"/>
      <c r="B90" s="107" t="s">
        <v>31</v>
      </c>
      <c r="C90" s="103">
        <f>+'4.2.4.3'!C90/'4.2.4.3'!C89-1</f>
        <v>0.10306312404806217</v>
      </c>
      <c r="D90" s="86">
        <f>+'4.2.4.3'!D90/'4.2.4.3'!D89-1</f>
        <v>-8.6916246087012095E-2</v>
      </c>
      <c r="E90" s="85" t="s">
        <v>28</v>
      </c>
      <c r="F90" s="91">
        <f>+'4.2.4.3'!F90/'4.2.4.3'!F89-1</f>
        <v>-0.12188717601219723</v>
      </c>
      <c r="G90" s="100" t="s">
        <v>28</v>
      </c>
      <c r="H90" s="88">
        <f>+'4.2.4.3'!H90/'4.2.4.3'!H89-1</f>
        <v>-0.12188717601219723</v>
      </c>
      <c r="I90" s="91">
        <f>+'4.2.4.3'!I90/'4.2.4.3'!I89-1</f>
        <v>-0.19999999999999996</v>
      </c>
      <c r="J90" s="100">
        <f>+'4.2.4.3'!J90/'4.2.4.3'!J89-1</f>
        <v>-3.1942503493711527E-3</v>
      </c>
      <c r="K90" s="88">
        <f>+'4.2.4.3'!K90/'4.2.4.3'!K89-1</f>
        <v>-1.9086070838685965E-2</v>
      </c>
      <c r="L90" s="171" t="s">
        <v>28</v>
      </c>
      <c r="M90" s="195">
        <f>+'4.2.4.3'!M90/'4.2.4.3'!M89-1</f>
        <v>-6.7101156599963296E-2</v>
      </c>
    </row>
    <row r="91" spans="1:13" x14ac:dyDescent="0.3">
      <c r="A91" s="339"/>
      <c r="B91" s="107" t="s">
        <v>32</v>
      </c>
      <c r="C91" s="103">
        <f>+'4.2.4.3'!C91/'4.2.4.3'!C90-1</f>
        <v>0.17167842896594054</v>
      </c>
      <c r="D91" s="86">
        <f>+'4.2.4.3'!D91/'4.2.4.3'!D90-1</f>
        <v>0.26345985656813009</v>
      </c>
      <c r="E91" s="85" t="s">
        <v>28</v>
      </c>
      <c r="F91" s="91">
        <f>+'4.2.4.3'!F91/'4.2.4.3'!F90-1</f>
        <v>-3.5883090575865695E-2</v>
      </c>
      <c r="G91" s="100" t="s">
        <v>28</v>
      </c>
      <c r="H91" s="88">
        <f>+'4.2.4.3'!H91/'4.2.4.3'!H90-1</f>
        <v>-3.5883090575865695E-2</v>
      </c>
      <c r="I91" s="91">
        <f>+'4.2.4.3'!I91/'4.2.4.3'!I90-1</f>
        <v>-0.16193181818181823</v>
      </c>
      <c r="J91" s="100">
        <f>+'4.2.4.3'!J91/'4.2.4.3'!J90-1</f>
        <v>-0.15001001401962744</v>
      </c>
      <c r="K91" s="88">
        <f>+'4.2.4.3'!K91/'4.2.4.3'!K90-1</f>
        <v>-0.15079513564078573</v>
      </c>
      <c r="L91" s="171" t="s">
        <v>28</v>
      </c>
      <c r="M91" s="195">
        <f>+'4.2.4.3'!M91/'4.2.4.3'!M90-1</f>
        <v>0.14704319590672044</v>
      </c>
    </row>
    <row r="92" spans="1:13" x14ac:dyDescent="0.3">
      <c r="A92" s="339">
        <v>2011</v>
      </c>
      <c r="B92" s="107" t="s">
        <v>33</v>
      </c>
      <c r="C92" s="103">
        <f>+'4.2.4.3'!C92/'4.2.4.3'!C91-1</f>
        <v>-0.17991357863035218</v>
      </c>
      <c r="D92" s="86">
        <f>+'4.2.4.3'!D92/'4.2.4.3'!D91-1</f>
        <v>-0.18368590098571269</v>
      </c>
      <c r="E92" s="85" t="s">
        <v>28</v>
      </c>
      <c r="F92" s="91">
        <f>+'4.2.4.3'!F92/'4.2.4.3'!F91-1</f>
        <v>0.15817908954477233</v>
      </c>
      <c r="G92" s="100" t="s">
        <v>28</v>
      </c>
      <c r="H92" s="88">
        <f>+'4.2.4.3'!H92/'4.2.4.3'!H91-1</f>
        <v>0.15817908954477233</v>
      </c>
      <c r="I92" s="91">
        <f>+'4.2.4.3'!I92/'4.2.4.3'!I91-1</f>
        <v>0.73898305084745752</v>
      </c>
      <c r="J92" s="100">
        <f>+'4.2.4.3'!J92/'4.2.4.3'!J91-1</f>
        <v>4.8303487276154522E-2</v>
      </c>
      <c r="K92" s="88">
        <f>+'4.2.4.3'!K92/'4.2.4.3'!K91-1</f>
        <v>9.3192333113020442E-2</v>
      </c>
      <c r="L92" s="171" t="s">
        <v>28</v>
      </c>
      <c r="M92" s="195">
        <f>+'4.2.4.3'!M92/'4.2.4.3'!M91-1</f>
        <v>-0.1030075316966047</v>
      </c>
    </row>
    <row r="93" spans="1:13" x14ac:dyDescent="0.3">
      <c r="A93" s="339"/>
      <c r="B93" s="107" t="s">
        <v>34</v>
      </c>
      <c r="C93" s="103">
        <f>+'4.2.4.3'!C93/'4.2.4.3'!C92-1</f>
        <v>0.508382564266326</v>
      </c>
      <c r="D93" s="86">
        <f>+'4.2.4.3'!D93/'4.2.4.3'!D92-1</f>
        <v>8.5408045587137993E-2</v>
      </c>
      <c r="E93" s="85" t="s">
        <v>28</v>
      </c>
      <c r="F93" s="91">
        <f>+'4.2.4.3'!F93/'4.2.4.3'!F92-1</f>
        <v>0.49611264685556322</v>
      </c>
      <c r="G93" s="100" t="s">
        <v>28</v>
      </c>
      <c r="H93" s="88">
        <f>+'4.2.4.3'!H93/'4.2.4.3'!H92-1</f>
        <v>0.49611264685556322</v>
      </c>
      <c r="I93" s="91">
        <f>+'4.2.4.3'!I93/'4.2.4.3'!I92-1</f>
        <v>1.8986354775828458</v>
      </c>
      <c r="J93" s="100">
        <f>+'4.2.4.3'!J93/'4.2.4.3'!J92-1</f>
        <v>0.33895257361204756</v>
      </c>
      <c r="K93" s="88">
        <f>+'4.2.4.3'!K93/'4.2.4.3'!K92-1</f>
        <v>0.50020153164046754</v>
      </c>
      <c r="L93" s="171" t="s">
        <v>28</v>
      </c>
      <c r="M93" s="195">
        <f>+'4.2.4.3'!M93/'4.2.4.3'!M92-1</f>
        <v>0.26637721630357869</v>
      </c>
    </row>
    <row r="94" spans="1:13" x14ac:dyDescent="0.3">
      <c r="A94" s="339"/>
      <c r="B94" s="107" t="s">
        <v>35</v>
      </c>
      <c r="C94" s="103">
        <f>+'4.2.4.3'!C94/'4.2.4.3'!C93-1</f>
        <v>-0.36953530221234254</v>
      </c>
      <c r="D94" s="86">
        <f>+'4.2.4.3'!D94/'4.2.4.3'!D93-1</f>
        <v>-5.006250000000001E-2</v>
      </c>
      <c r="E94" s="85" t="s">
        <v>28</v>
      </c>
      <c r="F94" s="91">
        <f>+'4.2.4.3'!F94/'4.2.4.3'!F93-1</f>
        <v>-0.41122466655118661</v>
      </c>
      <c r="G94" s="100" t="s">
        <v>28</v>
      </c>
      <c r="H94" s="88">
        <f>+'4.2.4.3'!H94/'4.2.4.3'!H93-1</f>
        <v>-0.41122466655118661</v>
      </c>
      <c r="I94" s="91">
        <f>+'4.2.4.3'!I94/'4.2.4.3'!I93-1</f>
        <v>-0.53261600537995957</v>
      </c>
      <c r="J94" s="100">
        <f>+'4.2.4.3'!J94/'4.2.4.3'!J93-1</f>
        <v>-6.8658720832633913E-2</v>
      </c>
      <c r="K94" s="88">
        <f>+'4.2.4.3'!K94/'4.2.4.3'!K93-1</f>
        <v>-0.16133799032778073</v>
      </c>
      <c r="L94" s="171" t="s">
        <v>28</v>
      </c>
      <c r="M94" s="195">
        <f>+'4.2.4.3'!M94/'4.2.4.3'!M93-1</f>
        <v>-0.20262800181241503</v>
      </c>
    </row>
    <row r="95" spans="1:13" x14ac:dyDescent="0.3">
      <c r="A95" s="339"/>
      <c r="B95" s="107" t="s">
        <v>36</v>
      </c>
      <c r="C95" s="103">
        <f>+'4.2.4.3'!C95/'4.2.4.3'!C94-1</f>
        <v>-8.0591000671591528E-3</v>
      </c>
      <c r="D95" s="86">
        <f>+'4.2.4.3'!D95/'4.2.4.3'!D94-1</f>
        <v>0.11517205079281534</v>
      </c>
      <c r="E95" s="85" t="s">
        <v>28</v>
      </c>
      <c r="F95" s="91">
        <f>+'4.2.4.3'!F95/'4.2.4.3'!F94-1</f>
        <v>-0.3862900853192115</v>
      </c>
      <c r="G95" s="100" t="s">
        <v>28</v>
      </c>
      <c r="H95" s="88">
        <f>+'4.2.4.3'!H95/'4.2.4.3'!H94-1</f>
        <v>-0.3862900853192115</v>
      </c>
      <c r="I95" s="91">
        <f>+'4.2.4.3'!I95/'4.2.4.3'!I94-1</f>
        <v>-3.3093525179856087E-2</v>
      </c>
      <c r="J95" s="100">
        <f>+'4.2.4.3'!J95/'4.2.4.3'!J94-1</f>
        <v>1.2797404470079377E-2</v>
      </c>
      <c r="K95" s="88">
        <f>+'4.2.4.3'!K95/'4.2.4.3'!K94-1</f>
        <v>7.6886112445939681E-3</v>
      </c>
      <c r="L95" s="171" t="s">
        <v>28</v>
      </c>
      <c r="M95" s="195">
        <f>+'4.2.4.3'!M95/'4.2.4.3'!M94-1</f>
        <v>-8.2963973178770134E-3</v>
      </c>
    </row>
    <row r="96" spans="1:13" x14ac:dyDescent="0.3">
      <c r="A96" s="339"/>
      <c r="B96" s="107" t="s">
        <v>37</v>
      </c>
      <c r="C96" s="103">
        <f>+'4.2.4.3'!C96/'4.2.4.3'!C95-1</f>
        <v>1.04942450914014E-2</v>
      </c>
      <c r="D96" s="86">
        <f>+'4.2.4.3'!D96/'4.2.4.3'!D95-1</f>
        <v>-0.10065193663529892</v>
      </c>
      <c r="E96" s="85" t="s">
        <v>28</v>
      </c>
      <c r="F96" s="91">
        <f>+'4.2.4.3'!F96/'4.2.4.3'!F95-1</f>
        <v>-0.40620006391818475</v>
      </c>
      <c r="G96" s="100" t="s">
        <v>28</v>
      </c>
      <c r="H96" s="88">
        <f>+'4.2.4.3'!H96/'4.2.4.3'!H95-1</f>
        <v>-0.40620006391818475</v>
      </c>
      <c r="I96" s="91" t="s">
        <v>28</v>
      </c>
      <c r="J96" s="100">
        <f>+'4.2.4.3'!J96/'4.2.4.3'!J95-1</f>
        <v>0.10606869549741949</v>
      </c>
      <c r="K96" s="88">
        <f>+'4.2.4.3'!K96/'4.2.4.3'!K95-1</f>
        <v>-1.2080750278175123E-2</v>
      </c>
      <c r="L96" s="171" t="s">
        <v>28</v>
      </c>
      <c r="M96" s="195">
        <f>+'4.2.4.3'!M96/'4.2.4.3'!M95-1</f>
        <v>-0.11398884559553824</v>
      </c>
    </row>
    <row r="97" spans="1:13" x14ac:dyDescent="0.3">
      <c r="A97" s="339"/>
      <c r="B97" s="107" t="s">
        <v>38</v>
      </c>
      <c r="C97" s="103">
        <f>+'4.2.4.3'!C97/'4.2.4.3'!C96-1</f>
        <v>2.8978224455611379E-2</v>
      </c>
      <c r="D97" s="86">
        <f>+'4.2.4.3'!D97/'4.2.4.3'!D96-1</f>
        <v>-0.13025223865910063</v>
      </c>
      <c r="E97" s="85" t="s">
        <v>28</v>
      </c>
      <c r="F97" s="91">
        <f>+'4.2.4.3'!F97/'4.2.4.3'!F96-1</f>
        <v>0.5581270182992466</v>
      </c>
      <c r="G97" s="100" t="s">
        <v>28</v>
      </c>
      <c r="H97" s="88">
        <f>+'4.2.4.3'!H97/'4.2.4.3'!H96-1</f>
        <v>0.5581270182992466</v>
      </c>
      <c r="I97" s="91" t="s">
        <v>28</v>
      </c>
      <c r="J97" s="100">
        <f>+'4.2.4.3'!J97/'4.2.4.3'!J96-1</f>
        <v>-0.16138374899436847</v>
      </c>
      <c r="K97" s="88">
        <f>+'4.2.4.3'!K97/'4.2.4.3'!K96-1</f>
        <v>-0.16138374899436847</v>
      </c>
      <c r="L97" s="171" t="s">
        <v>28</v>
      </c>
      <c r="M97" s="195">
        <f>+'4.2.4.3'!M97/'4.2.4.3'!M96-1</f>
        <v>-5.8786755195309182E-2</v>
      </c>
    </row>
    <row r="98" spans="1:13" ht="15" thickBot="1" x14ac:dyDescent="0.35">
      <c r="A98" s="340"/>
      <c r="B98" s="108" t="s">
        <v>39</v>
      </c>
      <c r="C98" s="104">
        <f>+'4.2.4.3'!C98/'4.2.4.3'!C97-1</f>
        <v>-0.14748494221064623</v>
      </c>
      <c r="D98" s="93">
        <f>+'4.2.4.3'!D98/'4.2.4.3'!D97-1</f>
        <v>-1.08990798008749E-2</v>
      </c>
      <c r="E98" s="92" t="s">
        <v>28</v>
      </c>
      <c r="F98" s="94">
        <f>+'4.2.4.3'!F98/'4.2.4.3'!F97-1</f>
        <v>0.37547495682210719</v>
      </c>
      <c r="G98" s="101" t="s">
        <v>28</v>
      </c>
      <c r="H98" s="95">
        <f>+'4.2.4.3'!H98/'4.2.4.3'!H97-1</f>
        <v>0.37547495682210719</v>
      </c>
      <c r="I98" s="94" t="s">
        <v>28</v>
      </c>
      <c r="J98" s="101">
        <f>+'4.2.4.3'!J98/'4.2.4.3'!J97-1</f>
        <v>-0.3461243284727552</v>
      </c>
      <c r="K98" s="95">
        <f>+'4.2.4.3'!K98/'4.2.4.3'!K97-1</f>
        <v>-0.31887950882578664</v>
      </c>
      <c r="L98" s="172" t="s">
        <v>28</v>
      </c>
      <c r="M98" s="196">
        <f>+'4.2.4.3'!M98/'4.2.4.3'!M97-1</f>
        <v>-1.564325141430567E-2</v>
      </c>
    </row>
    <row r="99" spans="1:13" x14ac:dyDescent="0.3">
      <c r="A99" s="338">
        <v>2014</v>
      </c>
      <c r="B99" s="106" t="s">
        <v>27</v>
      </c>
      <c r="C99" s="105">
        <f>+'4.2.4.3'!C99/'4.2.4.3'!C98-1</f>
        <v>0.61447393545923235</v>
      </c>
      <c r="D99" s="98">
        <f>+'4.2.4.3'!D99/'4.2.4.3'!D98-1</f>
        <v>5.7040454493460846E-2</v>
      </c>
      <c r="E99" s="111" t="s">
        <v>28</v>
      </c>
      <c r="F99" s="99">
        <f>+'4.2.4.3'!F99/'4.2.4.3'!F98-1</f>
        <v>1.688347564038172</v>
      </c>
      <c r="G99" s="102" t="s">
        <v>28</v>
      </c>
      <c r="H99" s="83">
        <f>+'4.2.4.3'!H99/'4.2.4.3'!H98-1</f>
        <v>1.688347564038172</v>
      </c>
      <c r="I99" s="99">
        <f>+'4.2.4.3'!I99/'4.2.4.3'!I98-1</f>
        <v>0.50704225352112675</v>
      </c>
      <c r="J99" s="102">
        <f>+'4.2.4.3'!J99/'4.2.4.3'!J98-1</f>
        <v>8.0692488262910755E-2</v>
      </c>
      <c r="K99" s="83">
        <f>+'4.2.4.3'!K99/'4.2.4.3'!K98-1</f>
        <v>9.7746478873239395E-2</v>
      </c>
      <c r="L99" s="173" t="s">
        <v>28</v>
      </c>
      <c r="M99" s="197">
        <f>+'4.2.4.3'!M99/'4.2.4.3'!M98-1</f>
        <v>0.43061566382800498</v>
      </c>
    </row>
    <row r="100" spans="1:13" x14ac:dyDescent="0.3">
      <c r="A100" s="339"/>
      <c r="B100" s="107" t="s">
        <v>29</v>
      </c>
      <c r="C100" s="103">
        <f>+'4.2.4.3'!C100/'4.2.4.3'!C99-1</f>
        <v>0.19692489651094025</v>
      </c>
      <c r="D100" s="86">
        <f>+'4.2.4.3'!D100/'4.2.4.3'!D99-1</f>
        <v>0.11438156043718206</v>
      </c>
      <c r="E100" s="85" t="s">
        <v>28</v>
      </c>
      <c r="F100" s="91">
        <f>+'4.2.4.3'!F100/'4.2.4.3'!F99-1</f>
        <v>-0.2242877160205512</v>
      </c>
      <c r="G100" s="100" t="s">
        <v>28</v>
      </c>
      <c r="H100" s="88">
        <f>+'4.2.4.3'!H100/'4.2.4.3'!H99-1</f>
        <v>-0.2242877160205512</v>
      </c>
      <c r="I100" s="91">
        <f>+'4.2.4.3'!I100/'4.2.4.3'!I99-1</f>
        <v>2.0934579439252334</v>
      </c>
      <c r="J100" s="100">
        <f>+'4.2.4.3'!J100/'4.2.4.3'!J99-1</f>
        <v>9.2316046701058863E-2</v>
      </c>
      <c r="K100" s="88">
        <f>+'4.2.4.3'!K100/'4.2.4.3'!K99-1</f>
        <v>0.20220682576340776</v>
      </c>
      <c r="L100" s="171" t="s">
        <v>28</v>
      </c>
      <c r="M100" s="195">
        <f>+'4.2.4.3'!M100/'4.2.4.3'!M99-1</f>
        <v>1.3369114418150696E-2</v>
      </c>
    </row>
    <row r="101" spans="1:13" x14ac:dyDescent="0.3">
      <c r="A101" s="339"/>
      <c r="B101" s="107" t="s">
        <v>30</v>
      </c>
      <c r="C101" s="103">
        <f>+'4.2.4.3'!C101/'4.2.4.3'!C100-1</f>
        <v>-0.11719367588932805</v>
      </c>
      <c r="D101" s="86">
        <f>+'4.2.4.3'!D101/'4.2.4.3'!D100-1</f>
        <v>-0.12041173043309383</v>
      </c>
      <c r="E101" s="85" t="s">
        <v>28</v>
      </c>
      <c r="F101" s="91">
        <f>+'4.2.4.3'!F101/'4.2.4.3'!F100-1</f>
        <v>-3.7512042389210021E-2</v>
      </c>
      <c r="G101" s="100" t="s">
        <v>28</v>
      </c>
      <c r="H101" s="88">
        <f>+'4.2.4.3'!H101/'4.2.4.3'!H100-1</f>
        <v>-3.7512042389210021E-2</v>
      </c>
      <c r="I101" s="91">
        <f>+'4.2.4.3'!I101/'4.2.4.3'!I100-1</f>
        <v>-0.66465256797583083</v>
      </c>
      <c r="J101" s="100">
        <f>+'4.2.4.3'!J101/'4.2.4.3'!J100-1</f>
        <v>-2.6099925428784476E-2</v>
      </c>
      <c r="K101" s="88">
        <f>+'4.2.4.3'!K101/'4.2.4.3'!K100-1</f>
        <v>-0.11632870864461042</v>
      </c>
      <c r="L101" s="171" t="s">
        <v>28</v>
      </c>
      <c r="M101" s="195">
        <f>+'4.2.4.3'!M101/'4.2.4.3'!M100-1</f>
        <v>-9.7485033784326047E-2</v>
      </c>
    </row>
    <row r="102" spans="1:13" x14ac:dyDescent="0.3">
      <c r="A102" s="339"/>
      <c r="B102" s="107" t="s">
        <v>31</v>
      </c>
      <c r="C102" s="103">
        <f>+'4.2.4.3'!C102/'4.2.4.3'!C101-1</f>
        <v>-0.12390866353257224</v>
      </c>
      <c r="D102" s="86">
        <f>+'4.2.4.3'!D102/'4.2.4.3'!D101-1</f>
        <v>0.12828438948995369</v>
      </c>
      <c r="E102" s="85" t="s">
        <v>28</v>
      </c>
      <c r="F102" s="91">
        <f>+'4.2.4.3'!F102/'4.2.4.3'!F101-1</f>
        <v>-0.42389740381607754</v>
      </c>
      <c r="G102" s="100" t="s">
        <v>28</v>
      </c>
      <c r="H102" s="88">
        <f>+'4.2.4.3'!H102/'4.2.4.3'!H101-1</f>
        <v>-0.42389740381607754</v>
      </c>
      <c r="I102" s="91">
        <f>+'4.2.4.3'!I102/'4.2.4.3'!I101-1</f>
        <v>-0.81531531531531531</v>
      </c>
      <c r="J102" s="100">
        <f>+'4.2.4.3'!J102/'4.2.4.3'!J101-1</f>
        <v>2.6799387442572709E-2</v>
      </c>
      <c r="K102" s="88">
        <f>+'4.2.4.3'!K102/'4.2.4.3'!K101-1</f>
        <v>-1.8357487922705307E-2</v>
      </c>
      <c r="L102" s="171" t="s">
        <v>28</v>
      </c>
      <c r="M102" s="195">
        <f>+'4.2.4.3'!M102/'4.2.4.3'!M101-1</f>
        <v>-7.954403997652626E-2</v>
      </c>
    </row>
    <row r="103" spans="1:13" x14ac:dyDescent="0.3">
      <c r="A103" s="339"/>
      <c r="B103" s="107" t="s">
        <v>32</v>
      </c>
      <c r="C103" s="103">
        <f>+'4.2.4.3'!C103/'4.2.4.3'!C102-1</f>
        <v>0.20761466717771815</v>
      </c>
      <c r="D103" s="86">
        <f>+'4.2.4.3'!D103/'4.2.4.3'!D102-1</f>
        <v>0.25414220482713623</v>
      </c>
      <c r="E103" s="85" t="s">
        <v>28</v>
      </c>
      <c r="F103" s="91">
        <f>+'4.2.4.3'!F103/'4.2.4.3'!F102-1</f>
        <v>0.20892605060267133</v>
      </c>
      <c r="G103" s="100" t="s">
        <v>28</v>
      </c>
      <c r="H103" s="88">
        <f>+'4.2.4.3'!H103/'4.2.4.3'!H102-1</f>
        <v>0.20892605060267133</v>
      </c>
      <c r="I103" s="91">
        <f>+'4.2.4.3'!I103/'4.2.4.3'!I102-1</f>
        <v>-0.31707317073170727</v>
      </c>
      <c r="J103" s="100">
        <f>+'4.2.4.3'!J103/'4.2.4.3'!J102-1</f>
        <v>-0.21551081282624907</v>
      </c>
      <c r="K103" s="88">
        <f>+'4.2.4.3'!K103/'4.2.4.3'!K102-1</f>
        <v>-0.21653543307086609</v>
      </c>
      <c r="L103" s="171" t="s">
        <v>28</v>
      </c>
      <c r="M103" s="195">
        <f>+'4.2.4.3'!M103/'4.2.4.3'!M102-1</f>
        <v>0.20210587326120555</v>
      </c>
    </row>
    <row r="104" spans="1:13" x14ac:dyDescent="0.3">
      <c r="A104" s="339">
        <v>2011</v>
      </c>
      <c r="B104" s="107" t="s">
        <v>33</v>
      </c>
      <c r="C104" s="103">
        <f>+'4.2.4.3'!C104/'4.2.4.3'!C103-1</f>
        <v>-3.8298772746508725E-2</v>
      </c>
      <c r="D104" s="86">
        <f>+'4.2.4.3'!D104/'4.2.4.3'!D103-1</f>
        <v>5.7682305211692597E-2</v>
      </c>
      <c r="E104" s="85" t="s">
        <v>28</v>
      </c>
      <c r="F104" s="91">
        <f>+'4.2.4.3'!F104/'4.2.4.3'!F103-1</f>
        <v>-6.8714632174616042E-2</v>
      </c>
      <c r="G104" s="100" t="s">
        <v>28</v>
      </c>
      <c r="H104" s="88">
        <f>+'4.2.4.3'!H104/'4.2.4.3'!H103-1</f>
        <v>-6.8714632174616042E-2</v>
      </c>
      <c r="I104" s="91">
        <f>+'4.2.4.3'!I104/'4.2.4.3'!I103-1</f>
        <v>10.964285714285714</v>
      </c>
      <c r="J104" s="100">
        <f>+'4.2.4.3'!J104/'4.2.4.3'!J103-1</f>
        <v>5.3865652724969237E-3</v>
      </c>
      <c r="K104" s="88">
        <f>+'4.2.4.3'!K104/'4.2.4.3'!K103-1</f>
        <v>0.10175879396984921</v>
      </c>
      <c r="L104" s="171" t="s">
        <v>28</v>
      </c>
      <c r="M104" s="195">
        <f>+'4.2.4.3'!M104/'4.2.4.3'!M103-1</f>
        <v>2.2741518136963457E-2</v>
      </c>
    </row>
    <row r="105" spans="1:13" x14ac:dyDescent="0.3">
      <c r="A105" s="339"/>
      <c r="B105" s="107" t="s">
        <v>34</v>
      </c>
      <c r="C105" s="103">
        <f>+'4.2.4.3'!C105/'4.2.4.3'!C104-1</f>
        <v>0.2685368536853685</v>
      </c>
      <c r="D105" s="86">
        <f>+'4.2.4.3'!D105/'4.2.4.3'!D104-1</f>
        <v>-1.06220801573641E-2</v>
      </c>
      <c r="E105" s="85" t="s">
        <v>28</v>
      </c>
      <c r="F105" s="91">
        <f>+'4.2.4.3'!F105/'4.2.4.3'!F104-1</f>
        <v>0.87114197530864201</v>
      </c>
      <c r="G105" s="100" t="s">
        <v>28</v>
      </c>
      <c r="H105" s="88">
        <f>+'4.2.4.3'!H105/'4.2.4.3'!H104-1</f>
        <v>0.87114197530864201</v>
      </c>
      <c r="I105" s="91">
        <f>+'4.2.4.3'!I105/'4.2.4.3'!I104-1</f>
        <v>3.5611940298507463</v>
      </c>
      <c r="J105" s="100">
        <f>+'4.2.4.3'!J105/'4.2.4.3'!J104-1</f>
        <v>5.8304443744090717E-2</v>
      </c>
      <c r="K105" s="88">
        <f>+'4.2.4.3'!K105/'4.2.4.3'!K104-1</f>
        <v>0.39281641961231473</v>
      </c>
      <c r="L105" s="171" t="s">
        <v>28</v>
      </c>
      <c r="M105" s="195">
        <f>+'4.2.4.3'!M105/'4.2.4.3'!M104-1</f>
        <v>0.19515682946759694</v>
      </c>
    </row>
    <row r="106" spans="1:13" x14ac:dyDescent="0.3">
      <c r="A106" s="339"/>
      <c r="B106" s="107" t="s">
        <v>35</v>
      </c>
      <c r="C106" s="103">
        <f>+'4.2.4.3'!C106/'4.2.4.3'!C105-1</f>
        <v>-0.23553898187494582</v>
      </c>
      <c r="D106" s="86">
        <f>+'4.2.4.3'!D106/'4.2.4.3'!D105-1</f>
        <v>-0.14404294448034194</v>
      </c>
      <c r="E106" s="85" t="s">
        <v>28</v>
      </c>
      <c r="F106" s="91">
        <f>+'4.2.4.3'!F106/'4.2.4.3'!F105-1</f>
        <v>-0.20943298969072166</v>
      </c>
      <c r="G106" s="100" t="s">
        <v>28</v>
      </c>
      <c r="H106" s="88">
        <f>+'4.2.4.3'!H106/'4.2.4.3'!H105-1</f>
        <v>-0.20943298969072166</v>
      </c>
      <c r="I106" s="91">
        <f>+'4.2.4.3'!I106/'4.2.4.3'!I105-1</f>
        <v>-0.87761780104712039</v>
      </c>
      <c r="J106" s="100">
        <f>+'4.2.4.3'!J106/'4.2.4.3'!J105-1</f>
        <v>0.13936867182846924</v>
      </c>
      <c r="K106" s="88">
        <f>+'4.2.4.3'!K106/'4.2.4.3'!K105-1</f>
        <v>-0.17867376176831762</v>
      </c>
      <c r="L106" s="171" t="s">
        <v>28</v>
      </c>
      <c r="M106" s="195">
        <f>+'4.2.4.3'!M106/'4.2.4.3'!M105-1</f>
        <v>-0.17681940700808629</v>
      </c>
    </row>
    <row r="107" spans="1:13" x14ac:dyDescent="0.3">
      <c r="A107" s="339"/>
      <c r="B107" s="107" t="s">
        <v>36</v>
      </c>
      <c r="C107" s="103">
        <f>+'4.2.4.3'!C107/'4.2.4.3'!C106-1</f>
        <v>9.4611457742484362E-2</v>
      </c>
      <c r="D107" s="86">
        <f>+'4.2.4.3'!D107/'4.2.4.3'!D106-1</f>
        <v>0.19226525753440571</v>
      </c>
      <c r="E107" s="85" t="s">
        <v>28</v>
      </c>
      <c r="F107" s="91">
        <f>+'4.2.4.3'!F107/'4.2.4.3'!F106-1</f>
        <v>6.1941709591184724E-2</v>
      </c>
      <c r="G107" s="100" t="s">
        <v>28</v>
      </c>
      <c r="H107" s="88">
        <f>+'4.2.4.3'!H107/'4.2.4.3'!H106-1</f>
        <v>6.1941709591184724E-2</v>
      </c>
      <c r="I107" s="91">
        <f>+'4.2.4.3'!I107/'4.2.4.3'!I106-1</f>
        <v>3.1818181818181817</v>
      </c>
      <c r="J107" s="100">
        <f>+'4.2.4.3'!J107/'4.2.4.3'!J106-1</f>
        <v>-0.25588081547307895</v>
      </c>
      <c r="K107" s="88">
        <f>+'4.2.4.3'!K107/'4.2.4.3'!K106-1</f>
        <v>-9.568901071517566E-2</v>
      </c>
      <c r="L107" s="171" t="s">
        <v>28</v>
      </c>
      <c r="M107" s="195">
        <f>+'4.2.4.3'!M107/'4.2.4.3'!M106-1</f>
        <v>0.1281326369255833</v>
      </c>
    </row>
    <row r="108" spans="1:13" x14ac:dyDescent="0.3">
      <c r="A108" s="339"/>
      <c r="B108" s="107" t="s">
        <v>37</v>
      </c>
      <c r="C108" s="103">
        <f>+'4.2.4.3'!C108/'4.2.4.3'!C107-1</f>
        <v>2.4873043838739672E-2</v>
      </c>
      <c r="D108" s="86">
        <f>+'4.2.4.3'!D108/'4.2.4.3'!D107-1</f>
        <v>-4.3858367426456213E-2</v>
      </c>
      <c r="E108" s="85" t="s">
        <v>28</v>
      </c>
      <c r="F108" s="91">
        <f>+'4.2.4.3'!F108/'4.2.4.3'!F107-1</f>
        <v>-3.7698778166635916E-2</v>
      </c>
      <c r="G108" s="100" t="s">
        <v>28</v>
      </c>
      <c r="H108" s="88">
        <f>+'4.2.4.3'!H108/'4.2.4.3'!H107-1</f>
        <v>-3.7698778166635916E-2</v>
      </c>
      <c r="I108" s="91">
        <f>+'4.2.4.3'!I108/'4.2.4.3'!I107-1</f>
        <v>1.5319693094629154</v>
      </c>
      <c r="J108" s="100">
        <f>+'4.2.4.3'!J108/'4.2.4.3'!J107-1</f>
        <v>0.6554267650158061</v>
      </c>
      <c r="K108" s="88">
        <f>+'4.2.4.3'!K108/'4.2.4.3'!K107-1</f>
        <v>0.84430972719757502</v>
      </c>
      <c r="L108" s="171" t="s">
        <v>28</v>
      </c>
      <c r="M108" s="195">
        <f>+'4.2.4.3'!M108/'4.2.4.3'!M107-1</f>
        <v>1.2586897733225744E-2</v>
      </c>
    </row>
    <row r="109" spans="1:13" x14ac:dyDescent="0.3">
      <c r="A109" s="339"/>
      <c r="B109" s="107" t="s">
        <v>38</v>
      </c>
      <c r="C109" s="103">
        <f>+'4.2.4.3'!C109/'4.2.4.3'!C108-1</f>
        <v>-8.7875417130144573E-2</v>
      </c>
      <c r="D109" s="86">
        <f>+'4.2.4.3'!D109/'4.2.4.3'!D108-1</f>
        <v>-0.13358632809515325</v>
      </c>
      <c r="E109" s="85" t="s">
        <v>28</v>
      </c>
      <c r="F109" s="91">
        <f>+'4.2.4.3'!F109/'4.2.4.3'!F108-1</f>
        <v>0.12531104447138386</v>
      </c>
      <c r="G109" s="100" t="s">
        <v>28</v>
      </c>
      <c r="H109" s="88">
        <f>+'4.2.4.3'!H109/'4.2.4.3'!H108-1</f>
        <v>0.12531104447138386</v>
      </c>
      <c r="I109" s="91">
        <f>+'4.2.4.3'!I109/'4.2.4.3'!I108-1</f>
        <v>-0.80505050505050502</v>
      </c>
      <c r="J109" s="100">
        <f>+'4.2.4.3'!J109/'4.2.4.3'!J108-1</f>
        <v>-0.24994695523021426</v>
      </c>
      <c r="K109" s="88">
        <f>+'4.2.4.3'!K109/'4.2.4.3'!K108-1</f>
        <v>-0.41416405199462125</v>
      </c>
      <c r="L109" s="171" t="s">
        <v>28</v>
      </c>
      <c r="M109" s="195">
        <f>+'4.2.4.3'!M109/'4.2.4.3'!M108-1</f>
        <v>-9.6786822897731994E-2</v>
      </c>
    </row>
    <row r="110" spans="1:13" ht="15" thickBot="1" x14ac:dyDescent="0.35">
      <c r="A110" s="352"/>
      <c r="B110" s="203" t="s">
        <v>39</v>
      </c>
      <c r="C110" s="204">
        <f>+'4.2.4.3'!C110/'4.2.4.3'!C109-1</f>
        <v>5.1219512195121997E-2</v>
      </c>
      <c r="D110" s="205">
        <f>+'4.2.4.3'!D110/'4.2.4.3'!D109-1</f>
        <v>-2.4986771709095135E-2</v>
      </c>
      <c r="E110" s="206" t="s">
        <v>28</v>
      </c>
      <c r="F110" s="207">
        <f>+'4.2.4.3'!F110/'4.2.4.3'!F109-1</f>
        <v>-3.8668707830129878E-2</v>
      </c>
      <c r="G110" s="208" t="s">
        <v>28</v>
      </c>
      <c r="H110" s="209">
        <f>+'4.2.4.3'!H110/'4.2.4.3'!H109-1</f>
        <v>-3.8668707830129878E-2</v>
      </c>
      <c r="I110" s="207">
        <f>+'4.2.4.3'!I110/'4.2.4.3'!I109-1</f>
        <v>-0.29533678756476689</v>
      </c>
      <c r="J110" s="208">
        <f>+'4.2.4.3'!J110/'4.2.4.3'!J109-1</f>
        <v>0.11513437057991505</v>
      </c>
      <c r="K110" s="209">
        <f>+'4.2.4.3'!K110/'4.2.4.3'!K109-1</f>
        <v>7.472583524611065E-2</v>
      </c>
      <c r="L110" s="210" t="s">
        <v>28</v>
      </c>
      <c r="M110" s="211">
        <f>+'4.2.4.3'!M110/'4.2.4.3'!M109-1</f>
        <v>-1.2028608582574818E-2</v>
      </c>
    </row>
    <row r="111" spans="1:13" x14ac:dyDescent="0.3">
      <c r="A111" s="351">
        <v>2015</v>
      </c>
      <c r="B111" s="129" t="s">
        <v>27</v>
      </c>
      <c r="C111" s="167">
        <f>+'4.2.4.3'!C111/'4.2.4.3'!C110-1</f>
        <v>7.3296772832735613E-2</v>
      </c>
      <c r="D111" s="113">
        <f>+'4.2.4.3'!D111/'4.2.4.3'!D110-1</f>
        <v>-0.21758924264351187</v>
      </c>
      <c r="E111" s="212" t="s">
        <v>28</v>
      </c>
      <c r="F111" s="212">
        <f>+'4.2.4.3'!F111/'4.2.4.3'!F110-1</f>
        <v>0.8465349454438218</v>
      </c>
      <c r="G111" s="169" t="s">
        <v>28</v>
      </c>
      <c r="H111" s="115">
        <f>+'4.2.4.3'!H111/'4.2.4.3'!H110-1</f>
        <v>0.8465349454438218</v>
      </c>
      <c r="I111" s="168">
        <f>+'4.2.4.3'!I111/'4.2.4.3'!I110-1</f>
        <v>0.32720588235294112</v>
      </c>
      <c r="J111" s="169">
        <f>+'4.2.4.3'!J111/'4.2.4.3'!J110-1</f>
        <v>4.6423135464231269E-2</v>
      </c>
      <c r="K111" s="115">
        <f>+'4.2.4.3'!K111/'4.2.4.3'!K110-1</f>
        <v>6.4546748932130971E-2</v>
      </c>
      <c r="L111" s="167" t="s">
        <v>28</v>
      </c>
      <c r="M111" s="194">
        <f>+'4.2.4.3'!M111/'4.2.4.3'!M110-1</f>
        <v>0.12696845766934617</v>
      </c>
    </row>
    <row r="112" spans="1:13" x14ac:dyDescent="0.3">
      <c r="A112" s="339"/>
      <c r="B112" s="50" t="s">
        <v>29</v>
      </c>
      <c r="C112" s="103">
        <f>+'4.2.4.3'!C112/'4.2.4.3'!C111-1</f>
        <v>-9.5804264518030813E-2</v>
      </c>
      <c r="D112" s="86">
        <f>+'4.2.4.3'!D112/'4.2.4.3'!D111-1</f>
        <v>1.8766136179723336E-2</v>
      </c>
      <c r="E112" s="213" t="s">
        <v>28</v>
      </c>
      <c r="F112" s="213">
        <f>+'4.2.4.3'!F112/'4.2.4.3'!F111-1</f>
        <v>-0.26133895489970616</v>
      </c>
      <c r="G112" s="100" t="s">
        <v>28</v>
      </c>
      <c r="H112" s="88">
        <f>+'4.2.4.3'!H112/'4.2.4.3'!H111-1</f>
        <v>-0.26133895489970616</v>
      </c>
      <c r="I112" s="91">
        <f>+'4.2.4.3'!I112/'4.2.4.3'!I111-1</f>
        <v>-0.54293628808864258</v>
      </c>
      <c r="J112" s="100">
        <f>+'4.2.4.3'!J112/'4.2.4.3'!J111-1</f>
        <v>0.60533333333333328</v>
      </c>
      <c r="K112" s="88">
        <f>+'4.2.4.3'!K112/'4.2.4.3'!K111-1</f>
        <v>0.51292911279536346</v>
      </c>
      <c r="L112" s="103" t="s">
        <v>28</v>
      </c>
      <c r="M112" s="195">
        <f>+'4.2.4.3'!M112/'4.2.4.3'!M111-1</f>
        <v>1.3545507633269374</v>
      </c>
    </row>
    <row r="113" spans="1:13" x14ac:dyDescent="0.3">
      <c r="A113" s="339"/>
      <c r="B113" s="50" t="s">
        <v>30</v>
      </c>
      <c r="C113" s="103">
        <f>+'4.2.4.3'!C113/'4.2.4.3'!C112-1</f>
        <v>-6.487720060856339E-2</v>
      </c>
      <c r="D113" s="86">
        <f>+'4.2.4.3'!D113/'4.2.4.3'!D112-1</f>
        <v>-7.5799984870262516E-2</v>
      </c>
      <c r="E113" s="213" t="s">
        <v>28</v>
      </c>
      <c r="F113" s="213">
        <f>+'4.2.4.3'!F113/'4.2.4.3'!F112-1</f>
        <v>-0.28958747729827894</v>
      </c>
      <c r="G113" s="100" t="s">
        <v>28</v>
      </c>
      <c r="H113" s="88">
        <f>+'4.2.4.3'!H113/'4.2.4.3'!H112-1</f>
        <v>-0.28958747729827894</v>
      </c>
      <c r="I113" s="91">
        <f>+'4.2.4.3'!I113/'4.2.4.3'!I112-1</f>
        <v>-0.29090909090909089</v>
      </c>
      <c r="J113" s="100">
        <f>+'4.2.4.3'!J113/'4.2.4.3'!J112-1</f>
        <v>-0.11235276351555423</v>
      </c>
      <c r="K113" s="88">
        <f>+'4.2.4.3'!K113/'4.2.4.3'!K112-1</f>
        <v>-0.11669367909238249</v>
      </c>
      <c r="L113" s="103">
        <f>+'4.2.4.3'!L113/'4.2.4.3'!L112-1</f>
        <v>-0.45358460752859109</v>
      </c>
      <c r="M113" s="195">
        <f>+'4.2.4.3'!M113/'4.2.4.3'!M112-1</f>
        <v>-0.3375850340136054</v>
      </c>
    </row>
    <row r="114" spans="1:13" x14ac:dyDescent="0.3">
      <c r="A114" s="339"/>
      <c r="B114" s="50" t="s">
        <v>31</v>
      </c>
      <c r="C114" s="103">
        <f>+'4.2.4.3'!C114/'4.2.4.3'!C113-1</f>
        <v>0.12678675188843691</v>
      </c>
      <c r="D114" s="86">
        <f>+'4.2.4.3'!D114/'4.2.4.3'!D113-1</f>
        <v>8.6109519521977651E-2</v>
      </c>
      <c r="E114" s="213" t="s">
        <v>28</v>
      </c>
      <c r="F114" s="213">
        <f>+'4.2.4.3'!F114/'4.2.4.3'!F113-1</f>
        <v>0.18345608375433686</v>
      </c>
      <c r="G114" s="100" t="s">
        <v>28</v>
      </c>
      <c r="H114" s="88">
        <f>+'4.2.4.3'!H114/'4.2.4.3'!H113-1</f>
        <v>0.18345608375433686</v>
      </c>
      <c r="I114" s="91">
        <f>+'4.2.4.3'!I114/'4.2.4.3'!I113-1</f>
        <v>-0.80341880341880345</v>
      </c>
      <c r="J114" s="100">
        <f>+'4.2.4.3'!J114/'4.2.4.3'!J113-1</f>
        <v>0.11160258591357608</v>
      </c>
      <c r="K114" s="88">
        <f>+'4.2.4.3'!K114/'4.2.4.3'!K113-1</f>
        <v>9.374478732276903E-2</v>
      </c>
      <c r="L114" s="103">
        <f>+'4.2.4.3'!L114/'4.2.4.3'!L113-1</f>
        <v>5.772926842170234E-2</v>
      </c>
      <c r="M114" s="195">
        <f>+'4.2.4.3'!M114/'4.2.4.3'!M113-1</f>
        <v>8.9546783625731097E-2</v>
      </c>
    </row>
    <row r="115" spans="1:13" x14ac:dyDescent="0.3">
      <c r="A115" s="339"/>
      <c r="B115" s="50" t="s">
        <v>32</v>
      </c>
      <c r="C115" s="103">
        <f>+'4.2.4.3'!C115/'4.2.4.3'!C114-1</f>
        <v>-0.17522689768976896</v>
      </c>
      <c r="D115" s="86">
        <f>+'4.2.4.3'!D115/'4.2.4.3'!D114-1</f>
        <v>7.4609993217273907E-3</v>
      </c>
      <c r="E115" s="213" t="s">
        <v>28</v>
      </c>
      <c r="F115" s="213">
        <f>+'4.2.4.3'!F115/'4.2.4.3'!F114-1</f>
        <v>-2.0264362495499677E-2</v>
      </c>
      <c r="G115" s="100" t="s">
        <v>28</v>
      </c>
      <c r="H115" s="88">
        <f>+'4.2.4.3'!H115/'4.2.4.3'!H114-1</f>
        <v>-2.0264362495499677E-2</v>
      </c>
      <c r="I115" s="91">
        <f>+'4.2.4.3'!I115/'4.2.4.3'!I114-1</f>
        <v>9.8260869565217384</v>
      </c>
      <c r="J115" s="100">
        <f>+'4.2.4.3'!J115/'4.2.4.3'!J114-1</f>
        <v>0.39455157636975824</v>
      </c>
      <c r="K115" s="88">
        <f>+'4.2.4.3'!K115/'4.2.4.3'!K114-1</f>
        <v>0.42763458898886686</v>
      </c>
      <c r="L115" s="103">
        <f>+'4.2.4.3'!L115/'4.2.4.3'!L114-1</f>
        <v>3.0173204194242187E-2</v>
      </c>
      <c r="M115" s="195">
        <f>+'4.2.4.3'!M115/'4.2.4.3'!M114-1</f>
        <v>2.2246586102224741E-2</v>
      </c>
    </row>
    <row r="116" spans="1:13" x14ac:dyDescent="0.3">
      <c r="A116" s="339"/>
      <c r="B116" s="50" t="s">
        <v>33</v>
      </c>
      <c r="C116" s="103">
        <f>+'4.2.4.3'!C116/'4.2.4.3'!C115-1</f>
        <v>0.11666875078154315</v>
      </c>
      <c r="D116" s="86">
        <f>+'4.2.4.3'!D116/'4.2.4.3'!D115-1</f>
        <v>-0.46237283064033508</v>
      </c>
      <c r="E116" s="213" t="s">
        <v>28</v>
      </c>
      <c r="F116" s="213">
        <f>+'4.2.4.3'!F116/'4.2.4.3'!F115-1</f>
        <v>-0.29182634259016216</v>
      </c>
      <c r="G116" s="100" t="s">
        <v>28</v>
      </c>
      <c r="H116" s="88">
        <f>+'4.2.4.3'!H116/'4.2.4.3'!H115-1</f>
        <v>-0.29182634259016216</v>
      </c>
      <c r="I116" s="91">
        <f>+'4.2.4.3'!I116/'4.2.4.3'!I115-1</f>
        <v>-0.91164658634538154</v>
      </c>
      <c r="J116" s="100">
        <f>+'4.2.4.3'!J116/'4.2.4.3'!J115-1</f>
        <v>-6.91395961369623E-2</v>
      </c>
      <c r="K116" s="88">
        <f>+'4.2.4.3'!K116/'4.2.4.3'!K115-1</f>
        <v>-9.1550048071787238E-2</v>
      </c>
      <c r="L116" s="103">
        <f>+'4.2.4.3'!L116/'4.2.4.3'!L115-1</f>
        <v>0.27920449212744947</v>
      </c>
      <c r="M116" s="195">
        <f>+'4.2.4.3'!M116/'4.2.4.3'!M115-1</f>
        <v>-4.730270529854308E-3</v>
      </c>
    </row>
    <row r="117" spans="1:13" x14ac:dyDescent="0.3">
      <c r="A117" s="339"/>
      <c r="B117" s="50" t="s">
        <v>34</v>
      </c>
      <c r="C117" s="103">
        <f>+'4.2.4.3'!C117/'4.2.4.3'!C116-1</f>
        <v>0.17928331466965286</v>
      </c>
      <c r="D117" s="86">
        <f>+'4.2.4.3'!D117/'4.2.4.3'!D116-1</f>
        <v>-0.11082510087658271</v>
      </c>
      <c r="E117" s="213" t="s">
        <v>28</v>
      </c>
      <c r="F117" s="213">
        <f>+'4.2.4.3'!F117/'4.2.4.3'!F116-1</f>
        <v>1.1441808747220161</v>
      </c>
      <c r="G117" s="100" t="s">
        <v>28</v>
      </c>
      <c r="H117" s="88">
        <f>+'4.2.4.3'!H117/'4.2.4.3'!H116-1</f>
        <v>1.1441808747220161</v>
      </c>
      <c r="I117" s="91" t="s">
        <v>28</v>
      </c>
      <c r="J117" s="100">
        <f>+'4.2.4.3'!J117/'4.2.4.3'!J116-1</f>
        <v>0.3395425607168121</v>
      </c>
      <c r="K117" s="88">
        <f>+'4.2.4.3'!K117/'4.2.4.3'!K116-1</f>
        <v>0.3360771401693321</v>
      </c>
      <c r="L117" s="103">
        <f>+'4.2.4.3'!L117/'4.2.4.3'!L116-1</f>
        <v>0.18576615096583216</v>
      </c>
      <c r="M117" s="195">
        <f>+'4.2.4.3'!M117/'4.2.4.3'!M116-1</f>
        <v>0.3964004535621517</v>
      </c>
    </row>
    <row r="118" spans="1:13" x14ac:dyDescent="0.3">
      <c r="A118" s="339"/>
      <c r="B118" s="50" t="s">
        <v>35</v>
      </c>
      <c r="C118" s="103">
        <f>+'4.2.4.3'!C118/'4.2.4.3'!C117-1</f>
        <v>-0.27870097806476113</v>
      </c>
      <c r="D118" s="86">
        <f>+'4.2.4.3'!D118/'4.2.4.3'!D117-1</f>
        <v>-4.7179406932164936E-2</v>
      </c>
      <c r="E118" s="213">
        <f>+'4.2.4.3'!E118/'4.2.4.3'!E117-1</f>
        <v>1.0708328222740096</v>
      </c>
      <c r="F118" s="213">
        <f>+'4.2.4.3'!F118/'4.2.4.3'!F117-1</f>
        <v>-0.3612100259291271</v>
      </c>
      <c r="G118" s="100" t="s">
        <v>28</v>
      </c>
      <c r="H118" s="88">
        <f>+'4.2.4.3'!H118/'4.2.4.3'!H117-1</f>
        <v>-0.3612100259291271</v>
      </c>
      <c r="I118" s="91" t="s">
        <v>28</v>
      </c>
      <c r="J118" s="100">
        <f>+'4.2.4.3'!J118/'4.2.4.3'!J117-1</f>
        <v>-0.45291321950360852</v>
      </c>
      <c r="K118" s="88">
        <f>+'4.2.4.3'!K118/'4.2.4.3'!K117-1</f>
        <v>-0.45291321950360852</v>
      </c>
      <c r="L118" s="103">
        <f>+'4.2.4.3'!L118/'4.2.4.3'!L117-1</f>
        <v>-0.39110907228812841</v>
      </c>
      <c r="M118" s="195">
        <f>+'4.2.4.3'!M118/'4.2.4.3'!M117-1</f>
        <v>-0.22075431493714037</v>
      </c>
    </row>
    <row r="119" spans="1:13" x14ac:dyDescent="0.3">
      <c r="A119" s="339"/>
      <c r="B119" s="50" t="s">
        <v>36</v>
      </c>
      <c r="C119" s="103">
        <f>+'4.2.4.3'!C119/'4.2.4.3'!C118-1</f>
        <v>0.24275934702474977</v>
      </c>
      <c r="D119" s="86">
        <f>+'4.2.4.3'!D119/'4.2.4.3'!D118-1</f>
        <v>7.710625718508779E-2</v>
      </c>
      <c r="E119" s="213">
        <f>+'4.2.4.3'!E119/'4.2.4.3'!E118-1</f>
        <v>-0.21873426718393696</v>
      </c>
      <c r="F119" s="213">
        <f>+'4.2.4.3'!F119/'4.2.4.3'!F118-1</f>
        <v>5.439194674460146E-2</v>
      </c>
      <c r="G119" s="100" t="s">
        <v>28</v>
      </c>
      <c r="H119" s="88">
        <f>+'4.2.4.3'!H119/'4.2.4.3'!H118-1</f>
        <v>5.439194674460146E-2</v>
      </c>
      <c r="I119" s="91" t="s">
        <v>28</v>
      </c>
      <c r="J119" s="100">
        <f>+'4.2.4.3'!J119/'4.2.4.3'!J118-1</f>
        <v>0.30083655083655092</v>
      </c>
      <c r="K119" s="88">
        <f>+'4.2.4.3'!K119/'4.2.4.3'!K118-1</f>
        <v>0.30083655083655092</v>
      </c>
      <c r="L119" s="103">
        <f>+'4.2.4.3'!L119/'4.2.4.3'!L118-1</f>
        <v>-8.3048620236530923E-2</v>
      </c>
      <c r="M119" s="195">
        <f>+'4.2.4.3'!M119/'4.2.4.3'!M118-1</f>
        <v>-4.7801698334922316E-2</v>
      </c>
    </row>
    <row r="120" spans="1:13" x14ac:dyDescent="0.3">
      <c r="A120" s="339"/>
      <c r="B120" s="50" t="s">
        <v>37</v>
      </c>
      <c r="C120" s="103">
        <f>+'4.2.4.3'!C120/'4.2.4.3'!C119-1</f>
        <v>-2.8707627118644052E-2</v>
      </c>
      <c r="D120" s="86">
        <f>+'4.2.4.3'!D120/'4.2.4.3'!D119-1</f>
        <v>0.18403598383776787</v>
      </c>
      <c r="E120" s="213">
        <f>+'4.2.4.3'!E120/'4.2.4.3'!E119-1</f>
        <v>0.12509002691330884</v>
      </c>
      <c r="F120" s="213">
        <f>+'4.2.4.3'!F120/'4.2.4.3'!F119-1</f>
        <v>-2.2995585668822538E-2</v>
      </c>
      <c r="G120" s="100" t="s">
        <v>28</v>
      </c>
      <c r="H120" s="88">
        <f>+'4.2.4.3'!H120/'4.2.4.3'!H119-1</f>
        <v>-2.2995585668822538E-2</v>
      </c>
      <c r="I120" s="91" t="s">
        <v>28</v>
      </c>
      <c r="J120" s="100">
        <f>+'4.2.4.3'!J120/'4.2.4.3'!J119-1</f>
        <v>-0.15384615384615385</v>
      </c>
      <c r="K120" s="88">
        <f>+'4.2.4.3'!K120/'4.2.4.3'!K119-1</f>
        <v>-0.15384615384615385</v>
      </c>
      <c r="L120" s="103">
        <f>+'4.2.4.3'!L120/'4.2.4.3'!L119-1</f>
        <v>0.3652431451227669</v>
      </c>
      <c r="M120" s="195">
        <f>+'4.2.4.3'!M120/'4.2.4.3'!M119-1</f>
        <v>0.17747456166903386</v>
      </c>
    </row>
    <row r="121" spans="1:13" x14ac:dyDescent="0.3">
      <c r="A121" s="339"/>
      <c r="B121" s="50" t="s">
        <v>38</v>
      </c>
      <c r="C121" s="103">
        <f>+'4.2.4.3'!C121/'4.2.4.3'!C120-1</f>
        <v>-5.0605300468971492E-2</v>
      </c>
      <c r="D121" s="86">
        <f>+'4.2.4.3'!D121/'4.2.4.3'!D120-1</f>
        <v>0.3393857446397528</v>
      </c>
      <c r="E121" s="213">
        <f>+'4.2.4.3'!E121/'4.2.4.3'!E120-1</f>
        <v>-6.0072099996630879E-2</v>
      </c>
      <c r="F121" s="213">
        <f>+'4.2.4.3'!F121/'4.2.4.3'!F120-1</f>
        <v>-1.1926027109383175E-2</v>
      </c>
      <c r="G121" s="100" t="s">
        <v>28</v>
      </c>
      <c r="H121" s="88">
        <f>+'4.2.4.3'!H121/'4.2.4.3'!H120-1</f>
        <v>-1.1926027109383175E-2</v>
      </c>
      <c r="I121" s="91" t="s">
        <v>28</v>
      </c>
      <c r="J121" s="100">
        <f>+'4.2.4.3'!J121/'4.2.4.3'!J120-1</f>
        <v>8.593978368897992E-2</v>
      </c>
      <c r="K121" s="88">
        <f>+'4.2.4.3'!K121/'4.2.4.3'!K120-1</f>
        <v>8.593978368897992E-2</v>
      </c>
      <c r="L121" s="103">
        <f>+'4.2.4.3'!L121/'4.2.4.3'!L120-1</f>
        <v>2.4912526242126809E-3</v>
      </c>
      <c r="M121" s="195">
        <f>+'4.2.4.3'!M121/'4.2.4.3'!M120-1</f>
        <v>2.3486061948361003E-2</v>
      </c>
    </row>
    <row r="122" spans="1:13" ht="15" thickBot="1" x14ac:dyDescent="0.35">
      <c r="A122" s="352"/>
      <c r="B122" s="187" t="s">
        <v>39</v>
      </c>
      <c r="C122" s="204">
        <f>+'4.2.4.3'!C122/'4.2.4.3'!C121-1</f>
        <v>4.4457208500861656E-2</v>
      </c>
      <c r="D122" s="205">
        <f>+'4.2.4.3'!D122/'4.2.4.3'!D121-1</f>
        <v>-0.28401115277377176</v>
      </c>
      <c r="E122" s="258">
        <f>+'4.2.4.3'!E122/'4.2.4.3'!E121-1</f>
        <v>-0.28711735608287337</v>
      </c>
      <c r="F122" s="258">
        <f>+'4.2.4.3'!F122/'4.2.4.3'!F121-1</f>
        <v>6.4337746583718936E-2</v>
      </c>
      <c r="G122" s="208" t="s">
        <v>28</v>
      </c>
      <c r="H122" s="209">
        <f>+'4.2.4.3'!H122/'4.2.4.3'!H121-1</f>
        <v>6.4337746583718936E-2</v>
      </c>
      <c r="I122" s="207" t="s">
        <v>28</v>
      </c>
      <c r="J122" s="208">
        <f>+'4.2.4.3'!J122/'4.2.4.3'!J121-1</f>
        <v>-0.13270524899057878</v>
      </c>
      <c r="K122" s="209">
        <f>+'4.2.4.3'!K122/'4.2.4.3'!K121-1</f>
        <v>-0.13270524899057878</v>
      </c>
      <c r="L122" s="204">
        <f>+'4.2.4.3'!L122/'4.2.4.3'!L121-1</f>
        <v>0.73785391187803651</v>
      </c>
      <c r="M122" s="211">
        <f>+'4.2.4.3'!M122/'4.2.4.3'!M121-1</f>
        <v>0.25467894635151667</v>
      </c>
    </row>
    <row r="123" spans="1:13" x14ac:dyDescent="0.3">
      <c r="A123" s="330">
        <v>2016</v>
      </c>
      <c r="B123" s="21" t="s">
        <v>27</v>
      </c>
      <c r="C123" s="167">
        <f>+'4.2.4.3'!C123/'4.2.4.3'!C122-1</f>
        <v>-5.1473823141223063E-2</v>
      </c>
      <c r="D123" s="113">
        <f>+'4.2.4.3'!D123/'4.2.4.3'!D122-1</f>
        <v>-0.37236471062172682</v>
      </c>
      <c r="E123" s="212">
        <f>+'4.2.4.3'!E123/'4.2.4.3'!E122-1</f>
        <v>7.1098149637972563E-2</v>
      </c>
      <c r="F123" s="212">
        <f>+'4.2.4.3'!F123/'4.2.4.3'!F122-1</f>
        <v>0.77239346555427879</v>
      </c>
      <c r="G123" s="169" t="s">
        <v>28</v>
      </c>
      <c r="H123" s="115">
        <f>+'4.2.4.3'!H123/'4.2.4.3'!H122-1</f>
        <v>0.77239346555427879</v>
      </c>
      <c r="I123" s="168" t="s">
        <v>28</v>
      </c>
      <c r="J123" s="169">
        <f>+'4.2.4.3'!J123/'4.2.4.3'!J122-1</f>
        <v>0.38407821229050287</v>
      </c>
      <c r="K123" s="115">
        <f>+'4.2.4.3'!K123/'4.2.4.3'!K122-1</f>
        <v>0.38407821229050287</v>
      </c>
      <c r="L123" s="167">
        <f>+'4.2.4.3'!L123/'4.2.4.3'!L122-1</f>
        <v>-2.4743129363186123E-3</v>
      </c>
      <c r="M123" s="194">
        <f>+'4.2.4.3'!M123/'4.2.4.3'!M122-1</f>
        <v>6.6874043959879614E-2</v>
      </c>
    </row>
    <row r="124" spans="1:13" x14ac:dyDescent="0.3">
      <c r="A124" s="324"/>
      <c r="B124" s="27" t="s">
        <v>29</v>
      </c>
      <c r="C124" s="103">
        <f>+'4.2.4.3'!C124/'4.2.4.3'!C123-1</f>
        <v>-0.71764842300556586</v>
      </c>
      <c r="D124" s="86">
        <f>+'4.2.4.3'!D124/'4.2.4.3'!D123-1</f>
        <v>0.2933247753530166</v>
      </c>
      <c r="E124" s="213">
        <f>+'4.2.4.3'!E124/'4.2.4.3'!E123-1</f>
        <v>-4.9713641911557582E-2</v>
      </c>
      <c r="F124" s="213">
        <f>+'4.2.4.3'!F124/'4.2.4.3'!F123-1</f>
        <v>-0.26052765093860986</v>
      </c>
      <c r="G124" s="100" t="s">
        <v>28</v>
      </c>
      <c r="H124" s="88">
        <f>+'4.2.4.3'!H124/'4.2.4.3'!H123-1</f>
        <v>-0.26052765093860986</v>
      </c>
      <c r="I124" s="91" t="s">
        <v>28</v>
      </c>
      <c r="J124" s="100">
        <f>+'4.2.4.3'!J124/'4.2.4.3'!J123-1</f>
        <v>-0.22794035205740559</v>
      </c>
      <c r="K124" s="88">
        <f>+'4.2.4.3'!K124/'4.2.4.3'!K123-1</f>
        <v>-0.22794035205740559</v>
      </c>
      <c r="L124" s="103">
        <f>+'4.2.4.3'!L124/'4.2.4.3'!L123-1</f>
        <v>-0.11066190978569879</v>
      </c>
      <c r="M124" s="195">
        <f>+'4.2.4.3'!M124/'4.2.4.3'!M123-1</f>
        <v>-0.14204539987105591</v>
      </c>
    </row>
    <row r="125" spans="1:13" x14ac:dyDescent="0.3">
      <c r="A125" s="324"/>
      <c r="B125" s="27" t="s">
        <v>30</v>
      </c>
      <c r="C125" s="103" t="s">
        <v>28</v>
      </c>
      <c r="D125" s="86">
        <f>+'4.2.4.3'!D125/'4.2.4.3'!D124-1</f>
        <v>-2.514474772539288E-2</v>
      </c>
      <c r="E125" s="213">
        <f>+'4.2.4.3'!E125/'4.2.4.3'!E124-1</f>
        <v>-0.30203033147260783</v>
      </c>
      <c r="F125" s="213">
        <f>+'4.2.4.3'!F125/'4.2.4.3'!F124-1</f>
        <v>-0.22771107299409188</v>
      </c>
      <c r="G125" s="100" t="s">
        <v>28</v>
      </c>
      <c r="H125" s="88">
        <f>+'4.2.4.3'!H125/'4.2.4.3'!H124-1</f>
        <v>-0.22771107299409188</v>
      </c>
      <c r="I125" s="91" t="s">
        <v>28</v>
      </c>
      <c r="J125" s="100">
        <f>+'4.2.4.3'!J125/'4.2.4.3'!J124-1</f>
        <v>6.1574208539064701E-2</v>
      </c>
      <c r="K125" s="88">
        <f>+'4.2.4.3'!K125/'4.2.4.3'!K124-1</f>
        <v>6.1574208539064701E-2</v>
      </c>
      <c r="L125" s="103">
        <f>+'4.2.4.3'!L125/'4.2.4.3'!L124-1</f>
        <v>-0.25613510821334784</v>
      </c>
      <c r="M125" s="195">
        <f>+'4.2.4.3'!M125/'4.2.4.3'!M124-1</f>
        <v>-0.23939120340513353</v>
      </c>
    </row>
    <row r="126" spans="1:13" x14ac:dyDescent="0.3">
      <c r="A126" s="324"/>
      <c r="B126" s="259" t="s">
        <v>31</v>
      </c>
      <c r="C126" s="204" t="s">
        <v>28</v>
      </c>
      <c r="D126" s="205">
        <f>+'4.2.4.3'!D126/'4.2.4.3'!D125-1</f>
        <v>-0.79042932292550483</v>
      </c>
      <c r="E126" s="258">
        <f>+'4.2.4.3'!E126/'4.2.4.3'!E125-1</f>
        <v>0.59579588081251322</v>
      </c>
      <c r="F126" s="258">
        <f>+'4.2.4.3'!F126/'4.2.4.3'!F125-1</f>
        <v>-0.32239277429544444</v>
      </c>
      <c r="G126" s="208" t="s">
        <v>28</v>
      </c>
      <c r="H126" s="209">
        <f>+'4.2.4.3'!H126/'4.2.4.3'!H125-1</f>
        <v>-0.32239277429544444</v>
      </c>
      <c r="I126" s="207" t="s">
        <v>28</v>
      </c>
      <c r="J126" s="208">
        <f>+'4.2.4.3'!J126/'4.2.4.3'!J125-1</f>
        <v>-9.712722298221621E-3</v>
      </c>
      <c r="K126" s="209">
        <f>+'4.2.4.3'!K126/'4.2.4.3'!K125-1</f>
        <v>-9.712722298221621E-3</v>
      </c>
      <c r="L126" s="204">
        <f>+'4.2.4.3'!L126/'4.2.4.3'!L125-1</f>
        <v>-2.6745389250715235E-2</v>
      </c>
      <c r="M126" s="211">
        <f>+'4.2.4.3'!M126/'4.2.4.3'!M125-1</f>
        <v>-4.0691287390050901E-2</v>
      </c>
    </row>
    <row r="127" spans="1:13" x14ac:dyDescent="0.3">
      <c r="A127" s="324"/>
      <c r="B127" s="259" t="s">
        <v>32</v>
      </c>
      <c r="C127" s="204">
        <f>+'4.2.4.3'!C127/'4.2.4.3'!C126-1</f>
        <v>1.1969370662837999</v>
      </c>
      <c r="D127" s="205">
        <f>+'4.2.4.3'!D127/'4.2.4.3'!D126-1</f>
        <v>-0.88542510121457485</v>
      </c>
      <c r="E127" s="258">
        <f>+'4.2.4.3'!E127/'4.2.4.3'!E126-1</f>
        <v>-4.0626247394331849E-2</v>
      </c>
      <c r="F127" s="258">
        <f>+'4.2.4.3'!F127/'4.2.4.3'!F126-1</f>
        <v>0.17036929128122957</v>
      </c>
      <c r="G127" s="208" t="s">
        <v>28</v>
      </c>
      <c r="H127" s="209">
        <f>+'4.2.4.3'!H127/'4.2.4.3'!H126-1</f>
        <v>0.17036929128122957</v>
      </c>
      <c r="I127" s="207" t="s">
        <v>28</v>
      </c>
      <c r="J127" s="208">
        <f>+'4.2.4.3'!J127/'4.2.4.3'!J126-1</f>
        <v>0.4711976792374637</v>
      </c>
      <c r="K127" s="209">
        <f>+'4.2.4.3'!K127/'4.2.4.3'!K126-1</f>
        <v>0.4711976792374637</v>
      </c>
      <c r="L127" s="204">
        <f>+'4.2.4.3'!L127/'4.2.4.3'!L126-1</f>
        <v>0.37040326212037833</v>
      </c>
      <c r="M127" s="211">
        <f>+'4.2.4.3'!M127/'4.2.4.3'!M126-1</f>
        <v>0.28638403836694537</v>
      </c>
    </row>
    <row r="128" spans="1:13" x14ac:dyDescent="0.3">
      <c r="A128" s="324"/>
      <c r="B128" s="259" t="s">
        <v>33</v>
      </c>
      <c r="C128" s="204">
        <f>+'4.2.4.3'!C128/'4.2.4.3'!C127-1</f>
        <v>-3.5290273390698235E-2</v>
      </c>
      <c r="D128" s="205" t="s">
        <v>28</v>
      </c>
      <c r="E128" s="258">
        <f>+'4.2.4.3'!E128/'4.2.4.3'!E127-1</f>
        <v>5.3904119088345359E-2</v>
      </c>
      <c r="F128" s="258">
        <f>+'4.2.4.3'!F128/'4.2.4.3'!F127-1</f>
        <v>-7.200647249190939E-2</v>
      </c>
      <c r="G128" s="208" t="s">
        <v>28</v>
      </c>
      <c r="H128" s="209">
        <f>+'4.2.4.3'!H128/'4.2.4.3'!H127-1</f>
        <v>-7.200647249190939E-2</v>
      </c>
      <c r="I128" s="207" t="s">
        <v>28</v>
      </c>
      <c r="J128" s="208">
        <f>+'4.2.4.3'!J128/'4.2.4.3'!J127-1</f>
        <v>-8.3568075117370633E-3</v>
      </c>
      <c r="K128" s="209">
        <f>+'4.2.4.3'!K128/'4.2.4.3'!K127-1</f>
        <v>-8.3568075117370633E-3</v>
      </c>
      <c r="L128" s="204">
        <f>+'4.2.4.3'!L128/'4.2.4.3'!L127-1</f>
        <v>0.22398481211379972</v>
      </c>
      <c r="M128" s="211">
        <f>+'4.2.4.3'!M128/'4.2.4.3'!M127-1</f>
        <v>0.14251317408916564</v>
      </c>
    </row>
    <row r="129" spans="1:13" x14ac:dyDescent="0.3">
      <c r="A129" s="324"/>
      <c r="B129" s="27" t="s">
        <v>34</v>
      </c>
      <c r="C129" s="103">
        <f>+'4.2.4.3'!C129/'4.2.4.3'!C128-1</f>
        <v>0.21045500733882805</v>
      </c>
      <c r="D129" s="86" t="s">
        <v>28</v>
      </c>
      <c r="E129" s="213">
        <f>+'4.2.4.3'!E129/'4.2.4.3'!E128-1</f>
        <v>0.36136333728122128</v>
      </c>
      <c r="F129" s="213">
        <f>+'4.2.4.3'!F129/'4.2.4.3'!F128-1</f>
        <v>1.2702032056870767</v>
      </c>
      <c r="G129" s="100" t="s">
        <v>28</v>
      </c>
      <c r="H129" s="88">
        <f>+'4.2.4.3'!H129/'4.2.4.3'!H128-1</f>
        <v>1.2702032056870767</v>
      </c>
      <c r="I129" s="91" t="s">
        <v>28</v>
      </c>
      <c r="J129" s="100">
        <f>+'4.2.4.3'!J129/'4.2.4.3'!J128-1</f>
        <v>0.288514345232459</v>
      </c>
      <c r="K129" s="88">
        <f>+'4.2.4.3'!K129/'4.2.4.3'!K128-1</f>
        <v>0.288514345232459</v>
      </c>
      <c r="L129" s="103">
        <f>+'4.2.4.3'!L129/'4.2.4.3'!L128-1</f>
        <v>7.7143347178619148E-2</v>
      </c>
      <c r="M129" s="195">
        <f>+'4.2.4.3'!M129/'4.2.4.3'!M128-1</f>
        <v>0.23494067260376417</v>
      </c>
    </row>
    <row r="130" spans="1:13" x14ac:dyDescent="0.3">
      <c r="A130" s="324"/>
      <c r="B130" s="27" t="s">
        <v>35</v>
      </c>
      <c r="C130" s="103">
        <f>+'4.2.4.3'!C130/'4.2.4.3'!C129-1</f>
        <v>-3.9641824456673858E-2</v>
      </c>
      <c r="D130" s="86">
        <f>+'4.2.4.3'!D130/'4.2.4.3'!D129-1</f>
        <v>10.200160449257922</v>
      </c>
      <c r="E130" s="213">
        <f>+'4.2.4.3'!E130/'4.2.4.3'!E129-1</f>
        <v>5.245690349605292E-2</v>
      </c>
      <c r="F130" s="213">
        <f>+'4.2.4.3'!F130/'4.2.4.3'!F129-1</f>
        <v>-0.4277273935777377</v>
      </c>
      <c r="G130" s="100" t="s">
        <v>28</v>
      </c>
      <c r="H130" s="88">
        <f>+'4.2.4.3'!H130/'4.2.4.3'!H129-1</f>
        <v>-0.4277273935777377</v>
      </c>
      <c r="I130" s="91" t="s">
        <v>28</v>
      </c>
      <c r="J130" s="100">
        <f>+'4.2.4.3'!J130/'4.2.4.3'!J129-1</f>
        <v>-0.13102586713697828</v>
      </c>
      <c r="K130" s="88">
        <f>+'4.2.4.3'!K130/'4.2.4.3'!K129-1</f>
        <v>-0.13102586713697828</v>
      </c>
      <c r="L130" s="103">
        <f>+'4.2.4.3'!L130/'4.2.4.3'!L129-1</f>
        <v>-0.2048101020450549</v>
      </c>
      <c r="M130" s="195">
        <f>+'4.2.4.3'!M130/'4.2.4.3'!M129-1</f>
        <v>-8.1362161979047554E-2</v>
      </c>
    </row>
    <row r="131" spans="1:13" x14ac:dyDescent="0.3">
      <c r="A131" s="324"/>
      <c r="B131" s="27" t="s">
        <v>36</v>
      </c>
      <c r="C131" s="103">
        <f>+'4.2.4.3'!C131/'4.2.4.3'!C130-1</f>
        <v>-3.3119658119658113E-2</v>
      </c>
      <c r="D131" s="86">
        <f>+'4.2.4.3'!D131/'4.2.4.3'!D130-1</f>
        <v>-0.11102356564715998</v>
      </c>
      <c r="E131" s="213">
        <f>+'4.2.4.3'!E131/'4.2.4.3'!E130-1</f>
        <v>1.6532467930072681E-3</v>
      </c>
      <c r="F131" s="213">
        <f>+'4.2.4.3'!F131/'4.2.4.3'!F130-1</f>
        <v>0.11144951476357634</v>
      </c>
      <c r="G131" s="100" t="s">
        <v>28</v>
      </c>
      <c r="H131" s="88">
        <f>+'4.2.4.3'!H131/'4.2.4.3'!H130-1</f>
        <v>0.11144951476357634</v>
      </c>
      <c r="I131" s="91" t="s">
        <v>28</v>
      </c>
      <c r="J131" s="100">
        <f>+'4.2.4.3'!J131/'4.2.4.3'!J130-1</f>
        <v>1.3699788583509509E-2</v>
      </c>
      <c r="K131" s="88">
        <f>+'4.2.4.3'!K131/'4.2.4.3'!K130-1</f>
        <v>1.3699788583509509E-2</v>
      </c>
      <c r="L131" s="103">
        <f>+'4.2.4.3'!L131/'4.2.4.3'!L130-1</f>
        <v>-4.4723233097107795E-2</v>
      </c>
      <c r="M131" s="195">
        <f>+'4.2.4.3'!M131/'4.2.4.3'!M130-1</f>
        <v>-2.859315939891216E-2</v>
      </c>
    </row>
    <row r="132" spans="1:13" x14ac:dyDescent="0.3">
      <c r="A132" s="324"/>
      <c r="B132" s="27" t="s">
        <v>37</v>
      </c>
      <c r="C132" s="103">
        <f>+'4.2.4.3'!C132/'4.2.4.3'!C131-1</f>
        <v>-9.0205926670015035E-2</v>
      </c>
      <c r="D132" s="86">
        <f>+'4.2.4.3'!D132/'4.2.4.3'!D131-1</f>
        <v>-0.1299653533156071</v>
      </c>
      <c r="E132" s="213">
        <f>+'4.2.4.3'!E132/'4.2.4.3'!E131-1</f>
        <v>-4.2546688266039023E-2</v>
      </c>
      <c r="F132" s="213">
        <f>+'4.2.4.3'!F132/'4.2.4.3'!F131-1</f>
        <v>0.14300311179229941</v>
      </c>
      <c r="G132" s="100" t="s">
        <v>28</v>
      </c>
      <c r="H132" s="88">
        <f>+'4.2.4.3'!H132/'4.2.4.3'!H131-1</f>
        <v>0.14300311179229941</v>
      </c>
      <c r="I132" s="91" t="s">
        <v>28</v>
      </c>
      <c r="J132" s="100">
        <f>+'4.2.4.3'!J132/'4.2.4.3'!J131-1</f>
        <v>-0.32209894051889543</v>
      </c>
      <c r="K132" s="88">
        <f>+'4.2.4.3'!K132/'4.2.4.3'!K131-1</f>
        <v>-0.32209894051889543</v>
      </c>
      <c r="L132" s="103">
        <f>+'4.2.4.3'!L132/'4.2.4.3'!L131-1</f>
        <v>4.5650489861016164E-2</v>
      </c>
      <c r="M132" s="195">
        <f>+'4.2.4.3'!M132/'4.2.4.3'!M131-1</f>
        <v>-6.1166287837446376E-3</v>
      </c>
    </row>
    <row r="133" spans="1:13" x14ac:dyDescent="0.3">
      <c r="A133" s="324"/>
      <c r="B133" s="27" t="s">
        <v>38</v>
      </c>
      <c r="C133" s="103">
        <f>+'4.2.4.3'!C133/'4.2.4.3'!C132-1</f>
        <v>2.141989621287399E-2</v>
      </c>
      <c r="D133" s="86">
        <f>+'4.2.4.3'!D133/'4.2.4.3'!D132-1</f>
        <v>-0.48740507501389141</v>
      </c>
      <c r="E133" s="213">
        <f>+'4.2.4.3'!E133/'4.2.4.3'!E132-1</f>
        <v>1.5003990422984836E-2</v>
      </c>
      <c r="F133" s="213">
        <f>+'4.2.4.3'!F133/'4.2.4.3'!F132-1</f>
        <v>-6.3145062982527422E-2</v>
      </c>
      <c r="G133" s="100" t="s">
        <v>28</v>
      </c>
      <c r="H133" s="88">
        <f>+'4.2.4.3'!H133/'4.2.4.3'!H132-1</f>
        <v>-6.3145062982527422E-2</v>
      </c>
      <c r="I133" s="91" t="s">
        <v>28</v>
      </c>
      <c r="J133" s="100" t="s">
        <v>28</v>
      </c>
      <c r="K133" s="88" t="s">
        <v>28</v>
      </c>
      <c r="L133" s="103">
        <f>+'4.2.4.3'!L133/'4.2.4.3'!L132-1</f>
        <v>0.10628933010267216</v>
      </c>
      <c r="M133" s="195">
        <f>+'4.2.4.3'!M133/'4.2.4.3'!M132-1</f>
        <v>-3.5077919101638599E-2</v>
      </c>
    </row>
    <row r="134" spans="1:13" ht="15" thickBot="1" x14ac:dyDescent="0.35">
      <c r="A134" s="325"/>
      <c r="B134" s="34" t="s">
        <v>39</v>
      </c>
      <c r="C134" s="104">
        <f>+'4.2.4.3'!C134/'4.2.4.3'!C133-1</f>
        <v>-0.15609123338017517</v>
      </c>
      <c r="D134" s="93">
        <f>+'4.2.4.3'!D134/'4.2.4.3'!D133-1</f>
        <v>0.44037940379403784</v>
      </c>
      <c r="E134" s="214">
        <f>+'4.2.4.3'!E134/'4.2.4.3'!E133-1</f>
        <v>-0.41506526183362169</v>
      </c>
      <c r="F134" s="214">
        <f>+'4.2.4.3'!F134/'4.2.4.3'!F133-1</f>
        <v>-0.17088827203331025</v>
      </c>
      <c r="G134" s="101" t="s">
        <v>28</v>
      </c>
      <c r="H134" s="95">
        <f>+'4.2.4.3'!H134/'4.2.4.3'!H133-1</f>
        <v>-0.17088827203331025</v>
      </c>
      <c r="I134" s="94" t="s">
        <v>28</v>
      </c>
      <c r="J134" s="101" t="s">
        <v>28</v>
      </c>
      <c r="K134" s="88" t="s">
        <v>28</v>
      </c>
      <c r="L134" s="104">
        <f>+'4.2.4.3'!L134/'4.2.4.3'!L133-1</f>
        <v>0.23291761535976807</v>
      </c>
      <c r="M134" s="196">
        <f>+'4.2.4.3'!M134/'4.2.4.3'!M133-1</f>
        <v>7.8465717636231336E-2</v>
      </c>
    </row>
    <row r="135" spans="1:13" x14ac:dyDescent="0.3">
      <c r="A135" s="330">
        <v>2017</v>
      </c>
      <c r="B135" s="21" t="s">
        <v>27</v>
      </c>
      <c r="C135" s="167">
        <f>+'4.2.4.3'!C135/'4.2.4.3'!C134-1</f>
        <v>0.42987062892276162</v>
      </c>
      <c r="D135" s="113">
        <f>+'4.2.4.3'!D135/'4.2.4.3'!D134-1</f>
        <v>0.29118846033239265</v>
      </c>
      <c r="E135" s="212">
        <f>+'4.2.4.3'!E135/'4.2.4.3'!E134-1</f>
        <v>-0.10264544574685452</v>
      </c>
      <c r="F135" s="212">
        <f>+'4.2.4.3'!F135/'4.2.4.3'!F134-1</f>
        <v>0.94062565390248998</v>
      </c>
      <c r="G135" s="169" t="s">
        <v>28</v>
      </c>
      <c r="H135" s="115">
        <f>+'4.2.4.3'!H135/'4.2.4.3'!H134-1</f>
        <v>0.94062565390248998</v>
      </c>
      <c r="I135" s="168" t="s">
        <v>28</v>
      </c>
      <c r="J135" s="102" t="s">
        <v>28</v>
      </c>
      <c r="K135" s="88" t="s">
        <v>28</v>
      </c>
      <c r="L135" s="167">
        <f>+'4.2.4.3'!L135/'4.2.4.3'!L134-1</f>
        <v>-4.9644393039944279E-2</v>
      </c>
      <c r="M135" s="194">
        <f>+'4.2.4.3'!M135/'4.2.4.3'!M134-1</f>
        <v>0.12152285521588913</v>
      </c>
    </row>
    <row r="136" spans="1:13" x14ac:dyDescent="0.3">
      <c r="A136" s="324"/>
      <c r="B136" s="27" t="s">
        <v>29</v>
      </c>
      <c r="C136" s="103">
        <f>+'4.2.4.3'!C136/'4.2.4.3'!C135-1</f>
        <v>-0.25924930574218397</v>
      </c>
      <c r="D136" s="86">
        <f>+'4.2.4.3'!D136/'4.2.4.3'!D135-1</f>
        <v>-0.39668739071303671</v>
      </c>
      <c r="E136" s="213">
        <f>+'4.2.4.3'!E136/'4.2.4.3'!E135-1</f>
        <v>3.4453831865300488E-2</v>
      </c>
      <c r="F136" s="213">
        <f>+'4.2.4.3'!F136/'4.2.4.3'!F135-1</f>
        <v>-0.33714316521551613</v>
      </c>
      <c r="G136" s="100" t="s">
        <v>28</v>
      </c>
      <c r="H136" s="88">
        <f>+'4.2.4.3'!H136/'4.2.4.3'!H135-1</f>
        <v>-0.33714316521551613</v>
      </c>
      <c r="I136" s="91" t="s">
        <v>28</v>
      </c>
      <c r="J136" s="100">
        <f>+'4.2.4.3'!J136/'4.2.4.3'!J135-1</f>
        <v>-0.12371134020618557</v>
      </c>
      <c r="K136" s="88">
        <f>+'4.2.4.3'!K136/'4.2.4.3'!K135-1</f>
        <v>-0.12371134020618557</v>
      </c>
      <c r="L136" s="103">
        <f>+'4.2.4.3'!L136/'4.2.4.3'!L135-1</f>
        <v>-0.21706651246604447</v>
      </c>
      <c r="M136" s="195">
        <f>+'4.2.4.3'!M136/'4.2.4.3'!M135-1</f>
        <v>-0.23128216456804362</v>
      </c>
    </row>
    <row r="137" spans="1:13" x14ac:dyDescent="0.3">
      <c r="A137" s="324"/>
      <c r="B137" s="27" t="s">
        <v>30</v>
      </c>
      <c r="C137" s="103">
        <f>+'4.2.4.3'!C137/'4.2.4.3'!C136-1</f>
        <v>0.2664167372112709</v>
      </c>
      <c r="D137" s="86">
        <f>+'4.2.4.3'!D137/'4.2.4.3'!D136-1</f>
        <v>-0.71548184526205616</v>
      </c>
      <c r="E137" s="213">
        <f>+'4.2.4.3'!E137/'4.2.4.3'!E136-1</f>
        <v>0.76384383688600566</v>
      </c>
      <c r="F137" s="213">
        <f>+'4.2.4.3'!F137/'4.2.4.3'!F136-1</f>
        <v>-0.34225294835298903</v>
      </c>
      <c r="G137" s="100" t="s">
        <v>28</v>
      </c>
      <c r="H137" s="88">
        <f>+'4.2.4.3'!H137/'4.2.4.3'!H136-1</f>
        <v>-0.34225294835298903</v>
      </c>
      <c r="I137" s="91" t="s">
        <v>28</v>
      </c>
      <c r="J137" s="100">
        <f>+'4.2.4.3'!J137/'4.2.4.3'!J136-1</f>
        <v>0.14554621848739502</v>
      </c>
      <c r="K137" s="88">
        <f>+'4.2.4.3'!K137/'4.2.4.3'!K136-1</f>
        <v>0.14554621848739502</v>
      </c>
      <c r="L137" s="103">
        <f>+'4.2.4.3'!L137/'4.2.4.3'!L136-1</f>
        <v>-8.7263077438359371E-2</v>
      </c>
      <c r="M137" s="195">
        <f>+'4.2.4.3'!M137/'4.2.4.3'!M136-1</f>
        <v>-5.7341280400191597E-2</v>
      </c>
    </row>
    <row r="138" spans="1:13" x14ac:dyDescent="0.3">
      <c r="A138" s="324"/>
      <c r="B138" s="259" t="s">
        <v>31</v>
      </c>
      <c r="C138" s="204">
        <f>+'4.2.4.3'!C138/'4.2.4.3'!C137-1</f>
        <v>-0.18898013750954923</v>
      </c>
      <c r="D138" s="205" t="s">
        <v>28</v>
      </c>
      <c r="E138" s="258">
        <f>+'4.2.4.3'!E138/'4.2.4.3'!E137-1</f>
        <v>-0.22629798692982173</v>
      </c>
      <c r="F138" s="258">
        <f>+'4.2.4.3'!F138/'4.2.4.3'!F137-1</f>
        <v>-0.11994559169036723</v>
      </c>
      <c r="G138" s="208" t="s">
        <v>28</v>
      </c>
      <c r="H138" s="209">
        <f>+'4.2.4.3'!H138/'4.2.4.3'!H137-1</f>
        <v>-0.11994559169036723</v>
      </c>
      <c r="I138" s="207" t="s">
        <v>28</v>
      </c>
      <c r="J138" s="100">
        <f>+'4.2.4.3'!J138/'4.2.4.3'!J137-1</f>
        <v>-0.25665101721439754</v>
      </c>
      <c r="K138" s="88">
        <f>+'4.2.4.3'!K138/'4.2.4.3'!K137-1</f>
        <v>-0.25665101721439754</v>
      </c>
      <c r="L138" s="204">
        <f>+'4.2.4.3'!L138/'4.2.4.3'!L137-1</f>
        <v>-0.16068874670681221</v>
      </c>
      <c r="M138" s="211">
        <f>+'4.2.4.3'!M138/'4.2.4.3'!M137-1</f>
        <v>-0.19220368645383468</v>
      </c>
    </row>
    <row r="139" spans="1:13" x14ac:dyDescent="0.3">
      <c r="A139" s="324"/>
      <c r="B139" s="259" t="s">
        <v>32</v>
      </c>
      <c r="C139" s="204">
        <f>+'4.2.4.3'!C139/'4.2.4.3'!C138-1</f>
        <v>0.13776050865418576</v>
      </c>
      <c r="D139" s="205" t="s">
        <v>28</v>
      </c>
      <c r="E139" s="258">
        <f>+'4.2.4.3'!E139/'4.2.4.3'!E138-1</f>
        <v>0.34575551782682523</v>
      </c>
      <c r="F139" s="258">
        <f>+'4.2.4.3'!F139/'4.2.4.3'!F138-1</f>
        <v>-4.5665308416467099E-3</v>
      </c>
      <c r="G139" s="208" t="s">
        <v>28</v>
      </c>
      <c r="H139" s="209">
        <f>+'4.2.4.3'!H139/'4.2.4.3'!H138-1</f>
        <v>-4.5665308416467099E-3</v>
      </c>
      <c r="I139" s="207" t="s">
        <v>28</v>
      </c>
      <c r="J139" s="100">
        <f>+'4.2.4.3'!J139/'4.2.4.3'!J138-1</f>
        <v>0.29249999999999998</v>
      </c>
      <c r="K139" s="88">
        <f>+'4.2.4.3'!K139/'4.2.4.3'!K138-1</f>
        <v>0.29249999999999998</v>
      </c>
      <c r="L139" s="204">
        <f>+'4.2.4.3'!L139/'4.2.4.3'!L138-1</f>
        <v>9.8932759355171429E-2</v>
      </c>
      <c r="M139" s="211">
        <f>+'4.2.4.3'!M139/'4.2.4.3'!M138-1</f>
        <v>0.14186275674580151</v>
      </c>
    </row>
    <row r="140" spans="1:13" x14ac:dyDescent="0.3">
      <c r="A140" s="324"/>
      <c r="B140" s="259" t="s">
        <v>33</v>
      </c>
      <c r="C140" s="204">
        <f>+'4.2.4.3'!C140/'4.2.4.3'!C139-1</f>
        <v>-1.0969678153782469E-2</v>
      </c>
      <c r="D140" s="205" t="s">
        <v>28</v>
      </c>
      <c r="E140" s="258">
        <f>+'4.2.4.3'!E140/'4.2.4.3'!E139-1</f>
        <v>-0.19936289661262852</v>
      </c>
      <c r="F140" s="258">
        <f>+'4.2.4.3'!F140/'4.2.4.3'!F139-1</f>
        <v>-2.9853906415413967E-2</v>
      </c>
      <c r="G140" s="208" t="s">
        <v>28</v>
      </c>
      <c r="H140" s="209">
        <f>+'4.2.4.3'!H140/'4.2.4.3'!H139-1</f>
        <v>-2.9853906415413967E-2</v>
      </c>
      <c r="I140" s="207" t="s">
        <v>28</v>
      </c>
      <c r="J140" s="100">
        <f>+'4.2.4.3'!J140/'4.2.4.3'!J139-1</f>
        <v>5.0697342970579262E-2</v>
      </c>
      <c r="K140" s="88">
        <f>+'4.2.4.3'!K140/'4.2.4.3'!K139-1</f>
        <v>5.0697342970579262E-2</v>
      </c>
      <c r="L140" s="204">
        <f>+'4.2.4.3'!L140/'4.2.4.3'!L139-1</f>
        <v>0.44043987880889968</v>
      </c>
      <c r="M140" s="211">
        <f>+'4.2.4.3'!M140/'4.2.4.3'!M139-1</f>
        <v>0.22537150831150399</v>
      </c>
    </row>
    <row r="141" spans="1:13" x14ac:dyDescent="0.3">
      <c r="A141" s="324"/>
      <c r="B141" s="27" t="s">
        <v>34</v>
      </c>
      <c r="C141" s="103">
        <f>+'4.2.4.3'!C141/'4.2.4.3'!C140-1</f>
        <v>0.24411426179763529</v>
      </c>
      <c r="D141" s="86" t="s">
        <v>28</v>
      </c>
      <c r="E141" s="213">
        <f>+'4.2.4.3'!E141/'4.2.4.3'!E140-1</f>
        <v>0.22856017333070722</v>
      </c>
      <c r="F141" s="213">
        <f>+'4.2.4.3'!F141/'4.2.4.3'!F140-1</f>
        <v>1.2809544594791213</v>
      </c>
      <c r="G141" s="100" t="s">
        <v>28</v>
      </c>
      <c r="H141" s="88">
        <f>+'4.2.4.3'!H141/'4.2.4.3'!H140-1</f>
        <v>1.2809544594791213</v>
      </c>
      <c r="I141" s="91" t="s">
        <v>28</v>
      </c>
      <c r="J141" s="100">
        <f>+'4.2.4.3'!J141/'4.2.4.3'!J140-1</f>
        <v>0.43997674643929852</v>
      </c>
      <c r="K141" s="88">
        <f>+'4.2.4.3'!K141/'4.2.4.3'!K140-1</f>
        <v>0.43997674643929852</v>
      </c>
      <c r="L141" s="103">
        <f>+'4.2.4.3'!L141/'4.2.4.3'!L140-1</f>
        <v>1.0361043044716078E-2</v>
      </c>
      <c r="M141" s="195">
        <f>+'4.2.4.3'!M141/'4.2.4.3'!M140-1</f>
        <v>0.1585677110648267</v>
      </c>
    </row>
    <row r="142" spans="1:13" x14ac:dyDescent="0.3">
      <c r="A142" s="324"/>
      <c r="B142" s="27" t="s">
        <v>35</v>
      </c>
      <c r="C142" s="103">
        <f>+'4.2.4.3'!C142/'4.2.4.3'!C141-1</f>
        <v>-0.17880571909167364</v>
      </c>
      <c r="D142" s="86" t="s">
        <v>28</v>
      </c>
      <c r="E142" s="213">
        <f>+'4.2.4.3'!E142/'4.2.4.3'!E141-1</f>
        <v>-0.25193189469971466</v>
      </c>
      <c r="F142" s="213">
        <f>+'4.2.4.3'!F142/'4.2.4.3'!F141-1</f>
        <v>-0.42214709446960519</v>
      </c>
      <c r="G142" s="100" t="s">
        <v>28</v>
      </c>
      <c r="H142" s="88">
        <f>+'4.2.4.3'!H142/'4.2.4.3'!H141-1</f>
        <v>-0.42214709446960519</v>
      </c>
      <c r="I142" s="91" t="s">
        <v>28</v>
      </c>
      <c r="J142" s="100">
        <f>+'4.2.4.3'!J142/'4.2.4.3'!J141-1</f>
        <v>-0.22971336293903921</v>
      </c>
      <c r="K142" s="88">
        <f>+'4.2.4.3'!K142/'4.2.4.3'!K141-1</f>
        <v>-0.22971336293903921</v>
      </c>
      <c r="L142" s="103">
        <f>+'4.2.4.3'!L142/'4.2.4.3'!L141-1</f>
        <v>-0.15460694634283112</v>
      </c>
      <c r="M142" s="195">
        <f>+'4.2.4.3'!M142/'4.2.4.3'!M141-1</f>
        <v>-0.2099086903663594</v>
      </c>
    </row>
    <row r="143" spans="1:13" x14ac:dyDescent="0.3">
      <c r="A143" s="324"/>
      <c r="B143" s="27" t="s">
        <v>36</v>
      </c>
      <c r="C143" s="103">
        <f>+'4.2.4.3'!C143/'4.2.4.3'!C142-1</f>
        <v>-9.2175337976241334E-4</v>
      </c>
      <c r="D143" s="86" t="s">
        <v>28</v>
      </c>
      <c r="E143" s="213">
        <f>+'4.2.4.3'!E143/'4.2.4.3'!E142-1</f>
        <v>0.13090441491641669</v>
      </c>
      <c r="F143" s="213">
        <f>+'4.2.4.3'!F143/'4.2.4.3'!F142-1</f>
        <v>-0.13859145601059719</v>
      </c>
      <c r="G143" s="100" t="s">
        <v>28</v>
      </c>
      <c r="H143" s="88">
        <f>+'4.2.4.3'!H143/'4.2.4.3'!H142-1</f>
        <v>-0.13859145601059719</v>
      </c>
      <c r="I143" s="91" t="s">
        <v>28</v>
      </c>
      <c r="J143" s="100">
        <f>+'4.2.4.3'!J143/'4.2.4.3'!J142-1</f>
        <v>-6.2281621243885366E-2</v>
      </c>
      <c r="K143" s="88">
        <f>+'4.2.4.3'!K143/'4.2.4.3'!K142-1</f>
        <v>-6.2281621243885366E-2</v>
      </c>
      <c r="L143" s="103">
        <f>+'4.2.4.3'!L143/'4.2.4.3'!L142-1</f>
        <v>-2.5636773680021263E-2</v>
      </c>
      <c r="M143" s="195">
        <f>+'4.2.4.3'!M143/'4.2.4.3'!M142-1</f>
        <v>-1.7848178623654953E-2</v>
      </c>
    </row>
    <row r="144" spans="1:13" x14ac:dyDescent="0.3">
      <c r="A144" s="324"/>
      <c r="B144" s="27" t="s">
        <v>37</v>
      </c>
      <c r="C144" s="103">
        <f>+'4.2.4.3'!C144/'4.2.4.3'!C143-1</f>
        <v>0.31624807790876464</v>
      </c>
      <c r="D144" s="86" t="s">
        <v>28</v>
      </c>
      <c r="E144" s="213">
        <f>+'4.2.4.3'!E144/'4.2.4.3'!E143-1</f>
        <v>-4.2639478471801051E-2</v>
      </c>
      <c r="F144" s="213">
        <f>+'4.2.4.3'!F144/'4.2.4.3'!F143-1</f>
        <v>0.22368168129685406</v>
      </c>
      <c r="G144" s="100" t="s">
        <v>28</v>
      </c>
      <c r="H144" s="88">
        <f>+'4.2.4.3'!H144/'4.2.4.3'!H143-1</f>
        <v>0.22368168129685406</v>
      </c>
      <c r="I144" s="91" t="s">
        <v>28</v>
      </c>
      <c r="J144" s="100">
        <f>+'4.2.4.3'!J144/'4.2.4.3'!J143-1</f>
        <v>-1.8071727992547748E-2</v>
      </c>
      <c r="K144" s="88">
        <f>+'4.2.4.3'!K144/'4.2.4.3'!K143-1</f>
        <v>-1.8071727992547748E-2</v>
      </c>
      <c r="L144" s="103">
        <f>+'4.2.4.3'!L144/'4.2.4.3'!L143-1</f>
        <v>7.0543585554307509E-2</v>
      </c>
      <c r="M144" s="195">
        <f>+'4.2.4.3'!M144/'4.2.4.3'!M143-1</f>
        <v>7.5262365483869109E-2</v>
      </c>
    </row>
    <row r="145" spans="1:13" x14ac:dyDescent="0.3">
      <c r="A145" s="324"/>
      <c r="B145" s="27" t="s">
        <v>38</v>
      </c>
      <c r="C145" s="103">
        <f>+'4.2.4.3'!C145/'4.2.4.3'!C144-1</f>
        <v>2.0482866043613601E-2</v>
      </c>
      <c r="D145" s="86" t="s">
        <v>28</v>
      </c>
      <c r="E145" s="213">
        <f>+'4.2.4.3'!E145/'4.2.4.3'!E144-1</f>
        <v>4.2281958905736605E-2</v>
      </c>
      <c r="F145" s="213">
        <f>+'4.2.4.3'!F145/'4.2.4.3'!F144-1</f>
        <v>-1.4713582574091499E-2</v>
      </c>
      <c r="G145" s="100" t="s">
        <v>28</v>
      </c>
      <c r="H145" s="88">
        <f>+'4.2.4.3'!H145/'4.2.4.3'!H144-1</f>
        <v>-1.4713582574091499E-2</v>
      </c>
      <c r="I145" s="91" t="s">
        <v>28</v>
      </c>
      <c r="J145" s="100">
        <f>+'4.2.4.3'!J145/'4.2.4.3'!J144-1</f>
        <v>-4.6390285551655475E-2</v>
      </c>
      <c r="K145" s="88">
        <f>+'4.2.4.3'!K145/'4.2.4.3'!K144-1</f>
        <v>-4.6390285551655475E-2</v>
      </c>
      <c r="L145" s="103">
        <f>+'4.2.4.3'!L145/'4.2.4.3'!L144-1</f>
        <v>0.17592960590114948</v>
      </c>
      <c r="M145" s="195">
        <f>+'4.2.4.3'!M145/'4.2.4.3'!M144-1</f>
        <v>0.11725499111313198</v>
      </c>
    </row>
    <row r="146" spans="1:13" ht="15" thickBot="1" x14ac:dyDescent="0.35">
      <c r="A146" s="324"/>
      <c r="B146" s="34" t="s">
        <v>39</v>
      </c>
      <c r="C146" s="104">
        <f>+'4.2.4.3'!C146/'4.2.4.3'!C145-1</f>
        <v>6.6549645119438283E-2</v>
      </c>
      <c r="D146" s="93" t="s">
        <v>28</v>
      </c>
      <c r="E146" s="214">
        <f>+'4.2.4.3'!E146/'4.2.4.3'!E145-1</f>
        <v>-0.21069624340031146</v>
      </c>
      <c r="F146" s="214">
        <f>+'4.2.4.3'!F146/'4.2.4.3'!F145-1</f>
        <v>-0.15278737312005097</v>
      </c>
      <c r="G146" s="101" t="s">
        <v>28</v>
      </c>
      <c r="H146" s="95">
        <f>+'4.2.4.3'!H146/'4.2.4.3'!H145-1</f>
        <v>-0.15278737312005097</v>
      </c>
      <c r="I146" s="94" t="s">
        <v>28</v>
      </c>
      <c r="J146" s="101">
        <f>+'4.2.4.3'!J146/'4.2.4.3'!J145-1</f>
        <v>-0.18603263032232387</v>
      </c>
      <c r="K146" s="95">
        <f>+'4.2.4.3'!K146/'4.2.4.3'!K145-1</f>
        <v>-0.18603263032232387</v>
      </c>
      <c r="L146" s="104">
        <f>+'4.2.4.3'!L146/'4.2.4.3'!L145-1</f>
        <v>4.3051527994646399E-2</v>
      </c>
      <c r="M146" s="196">
        <f>+'4.2.4.3'!M146/'4.2.4.3'!M145-1</f>
        <v>-1.410945347256265E-2</v>
      </c>
    </row>
    <row r="147" spans="1:13" x14ac:dyDescent="0.3">
      <c r="A147" s="336">
        <v>2018</v>
      </c>
      <c r="B147" s="27" t="s">
        <v>27</v>
      </c>
      <c r="C147" s="103">
        <f>+'4.2.4.3'!C147/'4.2.4.3'!C146-1</f>
        <v>0.48171735241502689</v>
      </c>
      <c r="D147" s="86" t="s">
        <v>28</v>
      </c>
      <c r="E147" s="213">
        <f>+'4.2.4.3'!E147/'4.2.4.3'!E146-1</f>
        <v>4.1482194417709284E-2</v>
      </c>
      <c r="F147" s="213">
        <f>+'4.2.4.3'!F147/'4.2.4.3'!F146-1</f>
        <v>1.3009660017563669</v>
      </c>
      <c r="G147" s="100" t="s">
        <v>28</v>
      </c>
      <c r="H147" s="88">
        <f>+'4.2.4.3'!H147/'4.2.4.3'!H146-1</f>
        <v>1.3009660017563669</v>
      </c>
      <c r="I147" s="91" t="s">
        <v>28</v>
      </c>
      <c r="J147" s="100">
        <f>+'4.2.4.3'!J147/'4.2.4.3'!J146-1</f>
        <v>0.22476167196284536</v>
      </c>
      <c r="K147" s="88">
        <f>+'4.2.4.3'!K147/'4.2.4.3'!K146-1</f>
        <v>0.22476167196284536</v>
      </c>
      <c r="L147" s="103">
        <f>+'4.2.4.3'!L147/'4.2.4.3'!L146-1</f>
        <v>4.6983954169583786E-3</v>
      </c>
      <c r="M147" s="195">
        <f>+'4.2.4.3'!M147/'4.2.4.3'!M146-1</f>
        <v>0.14493379052193611</v>
      </c>
    </row>
    <row r="148" spans="1:13" x14ac:dyDescent="0.3">
      <c r="A148" s="337"/>
      <c r="B148" s="27" t="s">
        <v>29</v>
      </c>
      <c r="C148" s="103">
        <f>+'4.2.4.3'!C148/'4.2.4.3'!C147-1</f>
        <v>-0.15859371227121266</v>
      </c>
      <c r="D148" s="86" t="s">
        <v>28</v>
      </c>
      <c r="E148" s="213">
        <f>+'4.2.4.3'!E148/'4.2.4.3'!E147-1</f>
        <v>-7.7026152850937946E-2</v>
      </c>
      <c r="F148" s="213">
        <f>+'4.2.4.3'!F148/'4.2.4.3'!F147-1</f>
        <v>-0.17357286952728856</v>
      </c>
      <c r="G148" s="100" t="s">
        <v>28</v>
      </c>
      <c r="H148" s="88">
        <f>+'4.2.4.3'!H148/'4.2.4.3'!H147-1</f>
        <v>-0.17357286952728856</v>
      </c>
      <c r="I148" s="91" t="s">
        <v>28</v>
      </c>
      <c r="J148" s="100">
        <f>+'4.2.4.3'!J148/'4.2.4.3'!J147-1</f>
        <v>-5.5882646442470763E-2</v>
      </c>
      <c r="K148" s="88">
        <f>+'4.2.4.3'!K148/'4.2.4.3'!K147-1</f>
        <v>-5.5882646442470763E-2</v>
      </c>
      <c r="L148" s="103">
        <f>+'4.2.4.3'!L148/'4.2.4.3'!L147-1</f>
        <v>-0.19377809885637254</v>
      </c>
      <c r="M148" s="195">
        <f>+'4.2.4.3'!M148/'4.2.4.3'!M147-1</f>
        <v>-0.17174345002765434</v>
      </c>
    </row>
    <row r="149" spans="1:13" x14ac:dyDescent="0.3">
      <c r="A149" s="337"/>
      <c r="B149" s="27" t="s">
        <v>30</v>
      </c>
      <c r="C149" s="103">
        <f>+'4.2.4.3'!C149/'4.2.4.3'!C148-1</f>
        <v>-0.1138150720312231</v>
      </c>
      <c r="D149" s="86" t="s">
        <v>28</v>
      </c>
      <c r="E149" s="213">
        <f>+'4.2.4.3'!E149/'4.2.4.3'!E148-1</f>
        <v>0.21231539424280355</v>
      </c>
      <c r="F149" s="213">
        <f>+'4.2.4.3'!F149/'4.2.4.3'!F148-1</f>
        <v>-0.37483094177799769</v>
      </c>
      <c r="G149" s="100" t="s">
        <v>28</v>
      </c>
      <c r="H149" s="88">
        <f>+'4.2.4.3'!H149/'4.2.4.3'!H148-1</f>
        <v>-0.37483094177799769</v>
      </c>
      <c r="I149" s="91" t="s">
        <v>28</v>
      </c>
      <c r="J149" s="100">
        <f>+'4.2.4.3'!J149/'4.2.4.3'!J148-1</f>
        <v>5.1263080012683648E-2</v>
      </c>
      <c r="K149" s="88">
        <f>+'4.2.4.3'!K149/'4.2.4.3'!K148-1</f>
        <v>5.1263080012683648E-2</v>
      </c>
      <c r="L149" s="103">
        <f>+'4.2.4.3'!L149/'4.2.4.3'!L148-1</f>
        <v>-5.3867878487251053E-2</v>
      </c>
      <c r="M149" s="195">
        <f>+'4.2.4.3'!M149/'4.2.4.3'!M148-1</f>
        <v>-7.5942917913585428E-2</v>
      </c>
    </row>
    <row r="150" spans="1:13" x14ac:dyDescent="0.3">
      <c r="A150" s="337"/>
      <c r="B150" s="27" t="s">
        <v>31</v>
      </c>
      <c r="C150" s="103">
        <f>+'4.2.4.3'!C150/'4.2.4.3'!C149-1</f>
        <v>-0.244559585492228</v>
      </c>
      <c r="D150" s="86" t="s">
        <v>28</v>
      </c>
      <c r="E150" s="213">
        <f>+'4.2.4.3'!E150/'4.2.4.3'!E149-1</f>
        <v>8.5150313842087932E-2</v>
      </c>
      <c r="F150" s="213">
        <f>+'4.2.4.3'!F150/'4.2.4.3'!F149-1</f>
        <v>-6.1893203883495174E-2</v>
      </c>
      <c r="G150" s="100" t="s">
        <v>28</v>
      </c>
      <c r="H150" s="88">
        <f>+'4.2.4.3'!H150/'4.2.4.3'!H149-1</f>
        <v>-6.1893203883495174E-2</v>
      </c>
      <c r="I150" s="91" t="s">
        <v>28</v>
      </c>
      <c r="J150" s="100">
        <f>+'4.2.4.3'!J150/'4.2.4.3'!J149-1</f>
        <v>-7.9328373215363013E-2</v>
      </c>
      <c r="K150" s="88">
        <f>+'4.2.4.3'!K150/'4.2.4.3'!K149-1</f>
        <v>-7.9328373215363013E-2</v>
      </c>
      <c r="L150" s="103">
        <f>+'4.2.4.3'!L150/'4.2.4.3'!L149-1</f>
        <v>-0.18930643170018091</v>
      </c>
      <c r="M150" s="195">
        <f>+'4.2.4.3'!M150/'4.2.4.3'!M149-1</f>
        <v>-0.13951459221035056</v>
      </c>
    </row>
    <row r="151" spans="1:13" x14ac:dyDescent="0.3">
      <c r="A151" s="337"/>
      <c r="B151" s="27" t="s">
        <v>32</v>
      </c>
      <c r="C151" s="103">
        <f>+'4.2.4.3'!C151/'4.2.4.3'!C150-1</f>
        <v>0.21056241426611799</v>
      </c>
      <c r="D151" s="86" t="s">
        <v>28</v>
      </c>
      <c r="E151" s="213">
        <f>+'4.2.4.3'!E151/'4.2.4.3'!E150-1</f>
        <v>1.9407869700891478E-3</v>
      </c>
      <c r="F151" s="213">
        <f>+'4.2.4.3'!F151/'4.2.4.3'!F150-1</f>
        <v>0.10231171606952016</v>
      </c>
      <c r="G151" s="100" t="s">
        <v>28</v>
      </c>
      <c r="H151" s="88">
        <f>+'4.2.4.3'!H151/'4.2.4.3'!H150-1</f>
        <v>0.10231171606952016</v>
      </c>
      <c r="I151" s="91" t="s">
        <v>28</v>
      </c>
      <c r="J151" s="100">
        <f>+'4.2.4.3'!J151/'4.2.4.3'!J150-1</f>
        <v>-1.2558698263623436E-2</v>
      </c>
      <c r="K151" s="88">
        <f>+'4.2.4.3'!K151/'4.2.4.3'!K150-1</f>
        <v>-1.2558698263623436E-2</v>
      </c>
      <c r="L151" s="103">
        <f>+'4.2.4.3'!L151/'4.2.4.3'!L150-1</f>
        <v>-8.6689405555381738E-2</v>
      </c>
      <c r="M151" s="195">
        <f>+'4.2.4.3'!M151/'4.2.4.3'!M150-1</f>
        <v>-2.5505601901100516E-2</v>
      </c>
    </row>
    <row r="152" spans="1:13" x14ac:dyDescent="0.3">
      <c r="A152" s="337"/>
      <c r="B152" s="27" t="s">
        <v>33</v>
      </c>
      <c r="C152" s="103">
        <f>+'4.2.4.3'!C152/'4.2.4.3'!C151-1</f>
        <v>-0.16097733711048157</v>
      </c>
      <c r="D152" s="86" t="s">
        <v>28</v>
      </c>
      <c r="E152" s="213">
        <f>+'4.2.4.3'!E152/'4.2.4.3'!E151-1</f>
        <v>-0.35952751718637244</v>
      </c>
      <c r="F152" s="213">
        <f>+'4.2.4.3'!F152/'4.2.4.3'!F151-1</f>
        <v>-8.6284314725992406E-2</v>
      </c>
      <c r="G152" s="100" t="s">
        <v>28</v>
      </c>
      <c r="H152" s="88">
        <f>+'4.2.4.3'!H152/'4.2.4.3'!H151-1</f>
        <v>-8.6284314725992406E-2</v>
      </c>
      <c r="I152" s="91" t="s">
        <v>28</v>
      </c>
      <c r="J152" s="100">
        <f>+'4.2.4.3'!J152/'4.2.4.3'!J151-1</f>
        <v>7.8854235788542448E-2</v>
      </c>
      <c r="K152" s="88">
        <f>+'4.2.4.3'!K152/'4.2.4.3'!K151-1</f>
        <v>7.8854235788542448E-2</v>
      </c>
      <c r="L152" s="103">
        <f>+'4.2.4.3'!L152/'4.2.4.3'!L151-1</f>
        <v>0.12270443124714481</v>
      </c>
      <c r="M152" s="195">
        <f>+'4.2.4.3'!M152/'4.2.4.3'!M151-1</f>
        <v>-1.2595037312718271E-2</v>
      </c>
    </row>
    <row r="153" spans="1:13" x14ac:dyDescent="0.3">
      <c r="A153" s="337"/>
      <c r="B153" s="27" t="s">
        <v>34</v>
      </c>
      <c r="C153" s="103">
        <f>+'4.2.4.3'!C153/'4.2.4.3'!C152-1</f>
        <v>0.67578289862412433</v>
      </c>
      <c r="D153" s="86" t="s">
        <v>28</v>
      </c>
      <c r="E153" s="213">
        <f>+'4.2.4.3'!E153/'4.2.4.3'!E152-1</f>
        <v>0.38794994959378526</v>
      </c>
      <c r="F153" s="213">
        <f>+'4.2.4.3'!F153/'4.2.4.3'!F152-1</f>
        <v>1.3887865080694701</v>
      </c>
      <c r="G153" s="100" t="s">
        <v>28</v>
      </c>
      <c r="H153" s="88">
        <f>+'4.2.4.3'!H153/'4.2.4.3'!H152-1</f>
        <v>1.3887865080694701</v>
      </c>
      <c r="I153" s="91" t="s">
        <v>28</v>
      </c>
      <c r="J153" s="100">
        <f>+'4.2.4.3'!J153/'4.2.4.3'!J152-1</f>
        <v>0.42829318298308561</v>
      </c>
      <c r="K153" s="88">
        <f>+'4.2.4.3'!K153/'4.2.4.3'!K152-1</f>
        <v>0.42829318298308561</v>
      </c>
      <c r="L153" s="103">
        <f>+'4.2.4.3'!L153/'4.2.4.3'!L152-1</f>
        <v>0.179840087890625</v>
      </c>
      <c r="M153" s="195">
        <f>+'4.2.4.3'!M153/'4.2.4.3'!M152-1</f>
        <v>0.39614419819493651</v>
      </c>
    </row>
    <row r="154" spans="1:13" x14ac:dyDescent="0.3">
      <c r="A154" s="337"/>
      <c r="B154" s="27" t="s">
        <v>35</v>
      </c>
      <c r="C154" s="103">
        <f>+'4.2.4.3'!C154/'4.2.4.3'!C153-1</f>
        <v>-0.28867173726892659</v>
      </c>
      <c r="D154" s="86" t="s">
        <v>28</v>
      </c>
      <c r="E154" s="213">
        <f>+'4.2.4.3'!E154/'4.2.4.3'!E153-1</f>
        <v>-1.2005981627857265E-2</v>
      </c>
      <c r="F154" s="213">
        <f>+'4.2.4.3'!F154/'4.2.4.3'!F153-1</f>
        <v>-0.44122872638862909</v>
      </c>
      <c r="G154" s="100" t="s">
        <v>28</v>
      </c>
      <c r="H154" s="88">
        <f>+'4.2.4.3'!H154/'4.2.4.3'!H153-1</f>
        <v>-0.44122872638862909</v>
      </c>
      <c r="I154" s="91" t="s">
        <v>28</v>
      </c>
      <c r="J154" s="100">
        <f>+'4.2.4.3'!J154/'4.2.4.3'!J153-1</f>
        <v>-0.12631881145481949</v>
      </c>
      <c r="K154" s="88">
        <f>+'4.2.4.3'!K154/'4.2.4.3'!K153-1</f>
        <v>-0.12631881145481949</v>
      </c>
      <c r="L154" s="103">
        <f>+'4.2.4.3'!L154/'4.2.4.3'!L153-1</f>
        <v>-0.28415371218195773</v>
      </c>
      <c r="M154" s="195">
        <f>+'4.2.4.3'!M154/'4.2.4.3'!M153-1</f>
        <v>-0.27600370456124101</v>
      </c>
    </row>
    <row r="155" spans="1:13" x14ac:dyDescent="0.3">
      <c r="A155" s="337"/>
      <c r="B155" s="27" t="s">
        <v>36</v>
      </c>
      <c r="C155" s="103">
        <f>+'4.2.4.3'!C155/'4.2.4.3'!C154-1</f>
        <v>6.2738988811783081E-2</v>
      </c>
      <c r="D155" s="86" t="s">
        <v>28</v>
      </c>
      <c r="E155" s="213">
        <f>+'4.2.4.3'!E155/'4.2.4.3'!E154-1</f>
        <v>0.21155509427434693</v>
      </c>
      <c r="F155" s="213">
        <f>+'4.2.4.3'!F155/'4.2.4.3'!F154-1</f>
        <v>8.0913731068529726E-2</v>
      </c>
      <c r="G155" s="100" t="s">
        <v>28</v>
      </c>
      <c r="H155" s="88">
        <f>+'4.2.4.3'!H155/'4.2.4.3'!H154-1</f>
        <v>8.0913731068529726E-2</v>
      </c>
      <c r="I155" s="91" t="s">
        <v>28</v>
      </c>
      <c r="J155" s="100">
        <f>+'4.2.4.3'!J155/'4.2.4.3'!J154-1</f>
        <v>-9.225334757249648E-2</v>
      </c>
      <c r="K155" s="88">
        <f>+'4.2.4.3'!K155/'4.2.4.3'!K154-1</f>
        <v>-9.225334757249648E-2</v>
      </c>
      <c r="L155" s="103">
        <f>+'4.2.4.3'!L155/'4.2.4.3'!L154-1</f>
        <v>-0.41084720449015966</v>
      </c>
      <c r="M155" s="195">
        <f>+'4.2.4.3'!M155/'4.2.4.3'!M154-1</f>
        <v>-0.1760315196326121</v>
      </c>
    </row>
    <row r="156" spans="1:13" x14ac:dyDescent="0.3">
      <c r="A156" s="337"/>
      <c r="B156" s="27" t="s">
        <v>37</v>
      </c>
      <c r="C156" s="103">
        <f>+'4.2.4.3'!C156/'4.2.4.3'!C155-1</f>
        <v>5.150586353944564E-2</v>
      </c>
      <c r="D156" s="86" t="s">
        <v>28</v>
      </c>
      <c r="E156" s="213">
        <f>+'4.2.4.3'!E156/'4.2.4.3'!E155-1</f>
        <v>0.10354797258709314</v>
      </c>
      <c r="F156" s="213">
        <f>+'4.2.4.3'!F156/'4.2.4.3'!F155-1</f>
        <v>-8.8636011766527467E-3</v>
      </c>
      <c r="G156" s="100" t="s">
        <v>28</v>
      </c>
      <c r="H156" s="88">
        <f>+'4.2.4.3'!H156/'4.2.4.3'!H155-1</f>
        <v>-8.8636011766527467E-3</v>
      </c>
      <c r="I156" s="91" t="s">
        <v>28</v>
      </c>
      <c r="J156" s="100">
        <f>+'4.2.4.3'!J156/'4.2.4.3'!J155-1</f>
        <v>9.8733031674208105E-2</v>
      </c>
      <c r="K156" s="88">
        <f>+'4.2.4.3'!K156/'4.2.4.3'!K155-1</f>
        <v>9.8733031674208105E-2</v>
      </c>
      <c r="L156" s="103">
        <f>+'4.2.4.3'!L156/'4.2.4.3'!L155-1</f>
        <v>-0.12204845139527754</v>
      </c>
      <c r="M156" s="195">
        <f>+'4.2.4.3'!M156/'4.2.4.3'!M155-1</f>
        <v>-1.1131379778769657E-2</v>
      </c>
    </row>
    <row r="157" spans="1:13" x14ac:dyDescent="0.3">
      <c r="A157" s="337"/>
      <c r="B157" s="27" t="s">
        <v>38</v>
      </c>
      <c r="C157" s="103">
        <f>+'4.2.4.3'!C157/'4.2.4.3'!C156-1</f>
        <v>-4.3533362904758843E-2</v>
      </c>
      <c r="D157" s="86" t="s">
        <v>28</v>
      </c>
      <c r="E157" s="213">
        <f>+'4.2.4.3'!E157/'4.2.4.3'!E156-1</f>
        <v>-2.5196493838341327E-2</v>
      </c>
      <c r="F157" s="213">
        <f>+'4.2.4.3'!F157/'4.2.4.3'!F156-1</f>
        <v>3.737259343148347E-2</v>
      </c>
      <c r="G157" s="100" t="s">
        <v>28</v>
      </c>
      <c r="H157" s="88">
        <f>+'4.2.4.3'!H157/'4.2.4.3'!H156-1</f>
        <v>3.737259343148347E-2</v>
      </c>
      <c r="I157" s="91" t="s">
        <v>28</v>
      </c>
      <c r="J157" s="100">
        <f>+'4.2.4.3'!J157/'4.2.4.3'!J156-1</f>
        <v>-0.10567498558603083</v>
      </c>
      <c r="K157" s="88">
        <f>+'4.2.4.3'!K157/'4.2.4.3'!K156-1</f>
        <v>-0.10567498558603083</v>
      </c>
      <c r="L157" s="103">
        <f>+'4.2.4.3'!L157/'4.2.4.3'!L156-1</f>
        <v>0.11968797298870659</v>
      </c>
      <c r="M157" s="195">
        <f>+'4.2.4.3'!M157/'4.2.4.3'!M156-1</f>
        <v>2.6281291457010303E-2</v>
      </c>
    </row>
    <row r="158" spans="1:13" ht="15" thickBot="1" x14ac:dyDescent="0.35">
      <c r="A158" s="337"/>
      <c r="B158" s="51" t="s">
        <v>39</v>
      </c>
      <c r="C158" s="104">
        <f>+'4.2.4.3'!C158/'4.2.4.3'!C157-1</f>
        <v>6.9034053266198381E-2</v>
      </c>
      <c r="D158" s="93" t="s">
        <v>28</v>
      </c>
      <c r="E158" s="214">
        <f>+'4.2.4.3'!E158/'4.2.4.3'!E157-1</f>
        <v>-0.27470303271617225</v>
      </c>
      <c r="F158" s="214">
        <f>+'4.2.4.3'!F158/'4.2.4.3'!F157-1</f>
        <v>5.3455804848667299E-2</v>
      </c>
      <c r="G158" s="101" t="s">
        <v>28</v>
      </c>
      <c r="H158" s="95">
        <f>+'4.2.4.3'!H158/'4.2.4.3'!H157-1</f>
        <v>5.3455804848667299E-2</v>
      </c>
      <c r="I158" s="94" t="s">
        <v>28</v>
      </c>
      <c r="J158" s="101">
        <f>+'4.2.4.3'!J158/'4.2.4.3'!J157-1</f>
        <v>-0.16715785595874011</v>
      </c>
      <c r="K158" s="95">
        <f>+'4.2.4.3'!K158/'4.2.4.3'!K157-1</f>
        <v>-0.16715785595874011</v>
      </c>
      <c r="L158" s="104">
        <f>+'4.2.4.3'!L158/'4.2.4.3'!L157-1</f>
        <v>1.0252053654985964</v>
      </c>
      <c r="M158" s="196">
        <f>+'4.2.4.3'!M158/'4.2.4.3'!M157-1</f>
        <v>0.31868837913705939</v>
      </c>
    </row>
    <row r="159" spans="1:13" x14ac:dyDescent="0.3">
      <c r="A159" s="336">
        <v>2019</v>
      </c>
      <c r="B159" s="33" t="s">
        <v>27</v>
      </c>
      <c r="C159" s="105">
        <f>+'4.2.4.3'!C159/'4.2.4.3'!C158-1</f>
        <v>0.31674516608824987</v>
      </c>
      <c r="D159" s="98" t="s">
        <v>28</v>
      </c>
      <c r="E159" s="298">
        <f>+'4.2.4.3'!E159/'4.2.4.3'!E158-1</f>
        <v>4.9361818930417689E-2</v>
      </c>
      <c r="F159" s="298">
        <f>+'4.2.4.3'!F159/'4.2.4.3'!F158-1</f>
        <v>0.4016223556317895</v>
      </c>
      <c r="G159" s="102" t="s">
        <v>28</v>
      </c>
      <c r="H159" s="83">
        <f>+'4.2.4.3'!H159/'4.2.4.3'!H158-1</f>
        <v>0.4016223556317895</v>
      </c>
      <c r="I159" s="99" t="s">
        <v>28</v>
      </c>
      <c r="J159" s="102" t="e">
        <f>+'4.2.4.3'!#REF!/'4.2.4.3'!J158-1</f>
        <v>#REF!</v>
      </c>
      <c r="K159" s="83">
        <f>+'4.2.4.3'!K159/'4.2.4.3'!K158-1</f>
        <v>0.2468207453278779</v>
      </c>
      <c r="L159" s="105">
        <f>+'4.2.4.3'!L159/'4.2.4.3'!L158-1</f>
        <v>-2.1677517405680691E-2</v>
      </c>
      <c r="M159" s="197">
        <f>+'4.2.4.3'!M159/'4.2.4.3'!M158-1</f>
        <v>0.10179578200041761</v>
      </c>
    </row>
    <row r="160" spans="1:13" x14ac:dyDescent="0.3">
      <c r="A160" s="337"/>
      <c r="B160" s="27" t="s">
        <v>29</v>
      </c>
      <c r="C160" s="103">
        <f>+'4.2.4.3'!C160/'4.2.4.3'!C159-1</f>
        <v>4.5324045747634933E-2</v>
      </c>
      <c r="D160" s="86" t="s">
        <v>28</v>
      </c>
      <c r="E160" s="213">
        <f>+'4.2.4.3'!E160/'4.2.4.3'!E159-1</f>
        <v>1.1858052140552688E-2</v>
      </c>
      <c r="F160" s="213">
        <f>+'4.2.4.3'!F160/'4.2.4.3'!F159-1</f>
        <v>-9.9201998827218696E-2</v>
      </c>
      <c r="G160" s="100" t="s">
        <v>28</v>
      </c>
      <c r="H160" s="88">
        <f>+'4.2.4.3'!H160/'4.2.4.3'!H159-1</f>
        <v>-9.9201998827218696E-2</v>
      </c>
      <c r="I160" s="91" t="s">
        <v>28</v>
      </c>
      <c r="J160" s="100" t="e">
        <f>+'4.2.4.3'!#REF!/'4.2.4.3'!#REF!-1</f>
        <v>#REF!</v>
      </c>
      <c r="K160" s="88">
        <f>+'4.2.4.3'!K160/'4.2.4.3'!K159-1</f>
        <v>0.21002217294900216</v>
      </c>
      <c r="L160" s="103">
        <f>+'4.2.4.3'!L160/'4.2.4.3'!L159-1</f>
        <v>-0.17488007893272872</v>
      </c>
      <c r="M160" s="195">
        <f>+'4.2.4.3'!M160/'4.2.4.3'!M159-1</f>
        <v>-8.9226865451635606E-2</v>
      </c>
    </row>
    <row r="161" spans="1:13" x14ac:dyDescent="0.3">
      <c r="A161" s="337"/>
      <c r="B161" s="27" t="s">
        <v>30</v>
      </c>
      <c r="C161" s="103">
        <f>+'4.2.4.3'!C161/'4.2.4.3'!C160-1</f>
        <v>-0.28739306618640248</v>
      </c>
      <c r="D161" s="86" t="s">
        <v>28</v>
      </c>
      <c r="E161" s="213">
        <f>+'4.2.4.3'!E161/'4.2.4.3'!E160-1</f>
        <v>0.30844463593278748</v>
      </c>
      <c r="F161" s="213">
        <f>+'4.2.4.3'!F161/'4.2.4.3'!F160-1</f>
        <v>-0.21694214876033058</v>
      </c>
      <c r="G161" s="100" t="s">
        <v>28</v>
      </c>
      <c r="H161" s="88">
        <f>+'4.2.4.3'!H161/'4.2.4.3'!H160-1</f>
        <v>-0.21694214876033058</v>
      </c>
      <c r="I161" s="91" t="s">
        <v>28</v>
      </c>
      <c r="J161" s="100" t="e">
        <f>+'4.2.4.3'!J161/'4.2.4.3'!#REF!-1</f>
        <v>#REF!</v>
      </c>
      <c r="K161" s="88">
        <f>+'4.2.4.3'!K161/'4.2.4.3'!K160-1</f>
        <v>-8.5758264311368571E-3</v>
      </c>
      <c r="L161" s="103">
        <f>+'4.2.4.3'!L161/'4.2.4.3'!L160-1</f>
        <v>-0.42846966034855616</v>
      </c>
      <c r="M161" s="195">
        <f>+'4.2.4.3'!M161/'4.2.4.3'!M160-1</f>
        <v>-0.23518395422097627</v>
      </c>
    </row>
    <row r="162" spans="1:13" x14ac:dyDescent="0.3">
      <c r="A162" s="337"/>
      <c r="B162" s="27" t="s">
        <v>31</v>
      </c>
      <c r="C162" s="103">
        <f>+'4.2.4.3'!C162/'4.2.4.3'!C161-1</f>
        <v>-0.13148417261641498</v>
      </c>
      <c r="D162" s="86" t="s">
        <v>28</v>
      </c>
      <c r="E162" s="213">
        <f>+'4.2.4.3'!E162/'4.2.4.3'!E161-1</f>
        <v>-6.5165135500016458E-2</v>
      </c>
      <c r="F162" s="213">
        <f>+'4.2.4.3'!F162/'4.2.4.3'!F161-1</f>
        <v>-4.6842809122781603E-2</v>
      </c>
      <c r="G162" s="100" t="s">
        <v>28</v>
      </c>
      <c r="H162" s="88">
        <f>+'4.2.4.3'!H162/'4.2.4.3'!H161-1</f>
        <v>-4.6842809122781603E-2</v>
      </c>
      <c r="I162" s="91" t="s">
        <v>28</v>
      </c>
      <c r="J162" s="100">
        <f>+'4.2.4.3'!J162/'4.2.4.3'!J161-1</f>
        <v>-7.6075706047612046E-2</v>
      </c>
      <c r="K162" s="88">
        <f>+'4.2.4.3'!K162/'4.2.4.3'!K161-1</f>
        <v>-7.6075706047612046E-2</v>
      </c>
      <c r="L162" s="103">
        <f>+'4.2.4.3'!L162/'4.2.4.3'!L161-1</f>
        <v>4.7297898860398924E-2</v>
      </c>
      <c r="M162" s="195">
        <f>+'4.2.4.3'!M162/'4.2.4.3'!M161-1</f>
        <v>-3.2195409508982253E-2</v>
      </c>
    </row>
    <row r="163" spans="1:13" x14ac:dyDescent="0.3">
      <c r="A163" s="337"/>
      <c r="B163" s="27" t="s">
        <v>32</v>
      </c>
      <c r="C163" s="103">
        <f>+'4.2.4.3'!C163/'4.2.4.3'!C162-1</f>
        <v>3.2082060235705034E-2</v>
      </c>
      <c r="D163" s="86" t="s">
        <v>28</v>
      </c>
      <c r="E163" s="213">
        <f>+'4.2.4.3'!E163/'4.2.4.3'!E162-1</f>
        <v>4.2127509686509246E-2</v>
      </c>
      <c r="F163" s="213">
        <f>+'4.2.4.3'!F163/'4.2.4.3'!F162-1</f>
        <v>-8.9871449698532446E-2</v>
      </c>
      <c r="G163" s="100" t="s">
        <v>28</v>
      </c>
      <c r="H163" s="88">
        <f>+'4.2.4.3'!H163/'4.2.4.3'!H162-1</f>
        <v>-8.9871449698532446E-2</v>
      </c>
      <c r="I163" s="91" t="s">
        <v>28</v>
      </c>
      <c r="J163" s="100">
        <f>+'4.2.4.3'!J163/'4.2.4.3'!J162-1</f>
        <v>0.2435784588301193</v>
      </c>
      <c r="K163" s="88">
        <f>+'4.2.4.3'!K163/'4.2.4.3'!K162-1</f>
        <v>0.2435784588301193</v>
      </c>
      <c r="L163" s="103">
        <f>+'4.2.4.3'!L163/'4.2.4.3'!L162-1</f>
        <v>9.767708753958293E-2</v>
      </c>
      <c r="M163" s="195">
        <f>+'4.2.4.3'!M163/'4.2.4.3'!M162-1</f>
        <v>5.3936918715884241E-2</v>
      </c>
    </row>
    <row r="164" spans="1:13" x14ac:dyDescent="0.3">
      <c r="A164" s="337"/>
      <c r="B164" s="27" t="s">
        <v>33</v>
      </c>
      <c r="C164" s="103">
        <f>+'4.2.4.3'!C164/'4.2.4.3'!C163-1</f>
        <v>-0.13307957989708885</v>
      </c>
      <c r="D164" s="86" t="s">
        <v>28</v>
      </c>
      <c r="E164" s="213">
        <f>+'4.2.4.3'!E164/'4.2.4.3'!E163-1</f>
        <v>-0.13009531535185559</v>
      </c>
      <c r="F164" s="213">
        <f>+'4.2.4.3'!F164/'4.2.4.3'!F163-1</f>
        <v>0.12020332486146401</v>
      </c>
      <c r="G164" s="100" t="s">
        <v>28</v>
      </c>
      <c r="H164" s="88">
        <f>+'4.2.4.3'!H164/'4.2.4.3'!H163-1</f>
        <v>0.12020332486146401</v>
      </c>
      <c r="I164" s="91" t="s">
        <v>28</v>
      </c>
      <c r="J164" s="100">
        <f>+'4.2.4.3'!J164/'4.2.4.3'!J163-1</f>
        <v>-0.17064538961456788</v>
      </c>
      <c r="K164" s="88">
        <f>+'4.2.4.3'!K164/'4.2.4.3'!K163-1</f>
        <v>-0.17064538961456788</v>
      </c>
      <c r="L164" s="103">
        <f>+'4.2.4.3'!L164/'4.2.4.3'!L163-1</f>
        <v>0.1258494840171156</v>
      </c>
      <c r="M164" s="195">
        <f>+'4.2.4.3'!M164/'4.2.4.3'!M163-1</f>
        <v>7.3797457099671337E-3</v>
      </c>
    </row>
    <row r="165" spans="1:13" x14ac:dyDescent="0.3">
      <c r="A165" s="337"/>
      <c r="B165" s="27" t="s">
        <v>34</v>
      </c>
      <c r="C165" s="103">
        <f>+'4.2.4.3'!C165/'4.2.4.3'!C164-1</f>
        <v>0.7655093910073989</v>
      </c>
      <c r="D165" s="86" t="s">
        <v>28</v>
      </c>
      <c r="E165" s="213">
        <f>+'4.2.4.3'!E165/'4.2.4.3'!E164-1</f>
        <v>0.39344134903057859</v>
      </c>
      <c r="F165" s="213">
        <f>+'4.2.4.3'!F165/'4.2.4.3'!F164-1</f>
        <v>0.37941679684594209</v>
      </c>
      <c r="G165" s="100" t="s">
        <v>28</v>
      </c>
      <c r="H165" s="88">
        <f>+'4.2.4.3'!H165/'4.2.4.3'!H164-1</f>
        <v>0.37941679684594209</v>
      </c>
      <c r="I165" s="91" t="s">
        <v>28</v>
      </c>
      <c r="J165" s="100">
        <f>+'4.2.4.3'!J165/'4.2.4.3'!J164-1</f>
        <v>0.72984715649003018</v>
      </c>
      <c r="K165" s="88">
        <f>+'4.2.4.3'!K165/'4.2.4.3'!K164-1</f>
        <v>0.72984715649003018</v>
      </c>
      <c r="L165" s="103">
        <f>+'4.2.4.3'!L165/'4.2.4.3'!L164-1</f>
        <v>-6.6553165144714876E-3</v>
      </c>
      <c r="M165" s="195">
        <f>+'4.2.4.3'!M165/'4.2.4.3'!M164-1</f>
        <v>0.28509855839952936</v>
      </c>
    </row>
    <row r="166" spans="1:13" ht="15" thickBot="1" x14ac:dyDescent="0.35">
      <c r="A166" s="341"/>
      <c r="B166" s="34" t="s">
        <v>35</v>
      </c>
      <c r="C166" s="104">
        <f>+'4.2.4.3'!J166/'4.2.4.3'!C165-1</f>
        <v>0.40770931196463112</v>
      </c>
      <c r="D166" s="93" t="s">
        <v>28</v>
      </c>
      <c r="E166" s="214">
        <f>+'4.2.4.3'!E166/'4.2.4.3'!E165-1</f>
        <v>-0.10944427404288537</v>
      </c>
      <c r="F166" s="214">
        <f>+'4.2.4.3'!F166/'4.2.4.3'!F165-1</f>
        <v>-0.25690942918003612</v>
      </c>
      <c r="G166" s="101" t="s">
        <v>28</v>
      </c>
      <c r="H166" s="95">
        <f>+'4.2.4.3'!H166/'4.2.4.3'!H165-1</f>
        <v>-0.25690942918003612</v>
      </c>
      <c r="I166" s="94" t="s">
        <v>28</v>
      </c>
      <c r="J166" s="101">
        <f>+'4.2.4.3'!C166/'4.2.4.3'!J165-1</f>
        <v>-0.37957481162540363</v>
      </c>
      <c r="K166" s="95">
        <f>+'4.2.4.3'!K166/'4.2.4.3'!K165-1</f>
        <v>-0.37957481162540363</v>
      </c>
      <c r="L166" s="104">
        <f>+'4.2.4.3'!L166/'4.2.4.3'!L165-1</f>
        <v>-0.52132890135383125</v>
      </c>
      <c r="M166" s="196">
        <f>+'4.2.4.3'!M166/'4.2.4.3'!M165-1</f>
        <v>-0.24711255594601711</v>
      </c>
    </row>
    <row r="168" spans="1:13" x14ac:dyDescent="0.3">
      <c r="A168" s="366" t="s">
        <v>84</v>
      </c>
    </row>
    <row r="169" spans="1:13" x14ac:dyDescent="0.3">
      <c r="A169" s="367" t="s">
        <v>85</v>
      </c>
    </row>
    <row r="171" spans="1:13" x14ac:dyDescent="0.3">
      <c r="A171" s="81" t="s">
        <v>48</v>
      </c>
    </row>
  </sheetData>
  <mergeCells count="20">
    <mergeCell ref="M12:M14"/>
    <mergeCell ref="F13:H13"/>
    <mergeCell ref="I13:K13"/>
    <mergeCell ref="A123:A134"/>
    <mergeCell ref="A12:A14"/>
    <mergeCell ref="B12:B14"/>
    <mergeCell ref="F12:H12"/>
    <mergeCell ref="I12:K12"/>
    <mergeCell ref="A111:A122"/>
    <mergeCell ref="A87:A98"/>
    <mergeCell ref="A99:A110"/>
    <mergeCell ref="A15:A26"/>
    <mergeCell ref="A27:A38"/>
    <mergeCell ref="A39:A50"/>
    <mergeCell ref="A51:A62"/>
    <mergeCell ref="A147:A158"/>
    <mergeCell ref="A63:A74"/>
    <mergeCell ref="A135:A146"/>
    <mergeCell ref="A75:A86"/>
    <mergeCell ref="A159:A166"/>
  </mergeCells>
  <hyperlinks>
    <hyperlink ref="A171" location="Indice!A1" display="Volver al índice" xr:uid="{00000000-0004-0000-0400-000000000000}"/>
    <hyperlink ref="A169" r:id="rId1" xr:uid="{E8E10265-4F7D-427F-891B-D9906D642096}"/>
  </hyperlinks>
  <pageMargins left="0.7" right="0.7" top="0.75" bottom="0.75" header="0.3" footer="0.3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M159"/>
  <sheetViews>
    <sheetView zoomScale="70" zoomScaleNormal="70" workbookViewId="0"/>
  </sheetViews>
  <sheetFormatPr baseColWidth="10" defaultColWidth="11.44140625" defaultRowHeight="14.4" x14ac:dyDescent="0.3"/>
  <cols>
    <col min="1" max="2" width="20.6640625" style="3" customWidth="1"/>
    <col min="3" max="3" width="23.5546875" style="3" customWidth="1"/>
    <col min="4" max="4" width="22.33203125" style="3" customWidth="1"/>
    <col min="5" max="5" width="23.5546875" style="3" customWidth="1"/>
    <col min="6" max="6" width="20.6640625" style="3" customWidth="1"/>
    <col min="7" max="7" width="23.33203125" style="3" customWidth="1"/>
    <col min="8" max="11" width="20.6640625" style="3" customWidth="1"/>
    <col min="12" max="12" width="36.88671875" style="3" customWidth="1"/>
    <col min="13" max="13" width="36.33203125" style="3" customWidth="1"/>
    <col min="14" max="16384" width="11.44140625" style="3"/>
  </cols>
  <sheetData>
    <row r="1" spans="1:13" x14ac:dyDescent="0.3">
      <c r="A1" s="1" t="s">
        <v>0</v>
      </c>
      <c r="B1" s="2"/>
    </row>
    <row r="2" spans="1:13" x14ac:dyDescent="0.3">
      <c r="A2" s="1" t="s">
        <v>1</v>
      </c>
      <c r="B2" s="2"/>
    </row>
    <row r="3" spans="1:13" x14ac:dyDescent="0.3">
      <c r="A3" s="1" t="s">
        <v>2</v>
      </c>
      <c r="B3" s="2"/>
    </row>
    <row r="4" spans="1:13" x14ac:dyDescent="0.3">
      <c r="A4" s="1" t="s">
        <v>3</v>
      </c>
      <c r="B4" s="7" t="s">
        <v>4</v>
      </c>
    </row>
    <row r="5" spans="1:13" x14ac:dyDescent="0.3">
      <c r="A5" s="1" t="s">
        <v>5</v>
      </c>
      <c r="B5" s="3" t="str">
        <f>+Indice!A10</f>
        <v>4.2.4.5</v>
      </c>
    </row>
    <row r="6" spans="1:13" x14ac:dyDescent="0.3">
      <c r="A6" s="1" t="s">
        <v>6</v>
      </c>
      <c r="B6" s="9" t="str">
        <f>+Indice!B10</f>
        <v>Variación de pasajeros pagos en servicios de ferrocarriles urbanos del interior del país respecto de cada mes del año anterior . En porcentaje.</v>
      </c>
    </row>
    <row r="7" spans="1:13" x14ac:dyDescent="0.3">
      <c r="A7" s="1" t="s">
        <v>7</v>
      </c>
      <c r="B7" s="10" t="str">
        <f>+'4.2.4.1'!B7</f>
        <v>CNRT. Información adicional: Wikipedia + SatéliteFerroviario.com.ar</v>
      </c>
    </row>
    <row r="8" spans="1:13" x14ac:dyDescent="0.3">
      <c r="A8" s="1" t="s">
        <v>8</v>
      </c>
      <c r="B8" s="11" t="str">
        <f>+'4.2.4.1'!B8</f>
        <v>agosto 2019</v>
      </c>
    </row>
    <row r="9" spans="1:13" x14ac:dyDescent="0.3">
      <c r="A9" s="1" t="s">
        <v>9</v>
      </c>
      <c r="B9" s="11" t="str">
        <f>+'4.2.4.1'!B9</f>
        <v>septiembre 2019</v>
      </c>
    </row>
    <row r="10" spans="1:13" x14ac:dyDescent="0.3">
      <c r="A10" s="1"/>
      <c r="B10" s="11"/>
    </row>
    <row r="11" spans="1:13" ht="15" thickBot="1" x14ac:dyDescent="0.35">
      <c r="A11" s="1"/>
      <c r="B11" s="11"/>
    </row>
    <row r="12" spans="1:13" s="77" customFormat="1" ht="42" x14ac:dyDescent="0.3">
      <c r="A12" s="331" t="s">
        <v>10</v>
      </c>
      <c r="B12" s="356" t="s">
        <v>11</v>
      </c>
      <c r="C12" s="66" t="s">
        <v>12</v>
      </c>
      <c r="D12" s="66" t="s">
        <v>13</v>
      </c>
      <c r="E12" s="201" t="s">
        <v>73</v>
      </c>
      <c r="F12" s="359" t="s">
        <v>14</v>
      </c>
      <c r="G12" s="360"/>
      <c r="H12" s="361"/>
      <c r="I12" s="359" t="s">
        <v>15</v>
      </c>
      <c r="J12" s="360"/>
      <c r="K12" s="361"/>
      <c r="L12" s="65" t="s">
        <v>67</v>
      </c>
      <c r="M12" s="353" t="s">
        <v>16</v>
      </c>
    </row>
    <row r="13" spans="1:13" s="77" customFormat="1" ht="41.4" x14ac:dyDescent="0.3">
      <c r="A13" s="332"/>
      <c r="B13" s="357"/>
      <c r="C13" s="13" t="s">
        <v>17</v>
      </c>
      <c r="D13" s="13" t="s">
        <v>17</v>
      </c>
      <c r="E13" s="13" t="s">
        <v>72</v>
      </c>
      <c r="F13" s="329" t="s">
        <v>17</v>
      </c>
      <c r="G13" s="317"/>
      <c r="H13" s="318"/>
      <c r="I13" s="329" t="s">
        <v>18</v>
      </c>
      <c r="J13" s="317"/>
      <c r="K13" s="318"/>
      <c r="L13" s="12" t="s">
        <v>65</v>
      </c>
      <c r="M13" s="354"/>
    </row>
    <row r="14" spans="1:13" s="77" customFormat="1" ht="47.4" thickBot="1" x14ac:dyDescent="0.35">
      <c r="A14" s="333"/>
      <c r="B14" s="358"/>
      <c r="C14" s="68" t="s">
        <v>19</v>
      </c>
      <c r="D14" s="68" t="s">
        <v>20</v>
      </c>
      <c r="E14" s="15" t="s">
        <v>71</v>
      </c>
      <c r="F14" s="150" t="s">
        <v>21</v>
      </c>
      <c r="G14" s="79" t="s">
        <v>22</v>
      </c>
      <c r="H14" s="155" t="s">
        <v>23</v>
      </c>
      <c r="I14" s="69" t="s">
        <v>24</v>
      </c>
      <c r="J14" s="79" t="s">
        <v>25</v>
      </c>
      <c r="K14" s="116" t="s">
        <v>26</v>
      </c>
      <c r="L14" s="14" t="s">
        <v>66</v>
      </c>
      <c r="M14" s="355"/>
    </row>
    <row r="15" spans="1:13" x14ac:dyDescent="0.3">
      <c r="A15" s="351" t="s">
        <v>41</v>
      </c>
      <c r="B15" s="129" t="s">
        <v>27</v>
      </c>
      <c r="C15" s="130" t="s">
        <v>28</v>
      </c>
      <c r="D15" s="130">
        <f>+'4.2.4.3'!D27/'4.2.4.3'!D15-1</f>
        <v>0.13188653695388775</v>
      </c>
      <c r="E15" s="215" t="s">
        <v>28</v>
      </c>
      <c r="F15" s="151" t="s">
        <v>28</v>
      </c>
      <c r="G15" s="132" t="s">
        <v>28</v>
      </c>
      <c r="H15" s="156" t="s">
        <v>28</v>
      </c>
      <c r="I15" s="131" t="s">
        <v>28</v>
      </c>
      <c r="J15" s="132" t="s">
        <v>28</v>
      </c>
      <c r="K15" s="133" t="s">
        <v>28</v>
      </c>
      <c r="L15" s="170" t="s">
        <v>28</v>
      </c>
      <c r="M15" s="198"/>
    </row>
    <row r="16" spans="1:13" x14ac:dyDescent="0.3">
      <c r="A16" s="339"/>
      <c r="B16" s="50" t="s">
        <v>29</v>
      </c>
      <c r="C16" s="121" t="s">
        <v>28</v>
      </c>
      <c r="D16" s="117">
        <f>+'4.2.4.3'!D28/'4.2.4.3'!D16-1</f>
        <v>-0.87253004005340451</v>
      </c>
      <c r="E16" s="216" t="s">
        <v>28</v>
      </c>
      <c r="F16" s="152" t="s">
        <v>28</v>
      </c>
      <c r="G16" s="123" t="s">
        <v>28</v>
      </c>
      <c r="H16" s="157" t="s">
        <v>28</v>
      </c>
      <c r="I16" s="122" t="s">
        <v>28</v>
      </c>
      <c r="J16" s="123" t="s">
        <v>28</v>
      </c>
      <c r="K16" s="124" t="s">
        <v>28</v>
      </c>
      <c r="L16" s="171" t="s">
        <v>28</v>
      </c>
      <c r="M16" s="199">
        <f>+'4.2.4.3'!M28/'4.2.4.3'!M16-1</f>
        <v>-0.67216288384512679</v>
      </c>
    </row>
    <row r="17" spans="1:13" x14ac:dyDescent="0.3">
      <c r="A17" s="339"/>
      <c r="B17" s="50" t="s">
        <v>30</v>
      </c>
      <c r="C17" s="121" t="s">
        <v>28</v>
      </c>
      <c r="D17" s="117">
        <f>+'4.2.4.3'!D29/'4.2.4.3'!D17-1</f>
        <v>-0.5843000393236335</v>
      </c>
      <c r="E17" s="216" t="s">
        <v>28</v>
      </c>
      <c r="F17" s="152" t="s">
        <v>28</v>
      </c>
      <c r="G17" s="123" t="s">
        <v>28</v>
      </c>
      <c r="H17" s="157" t="s">
        <v>28</v>
      </c>
      <c r="I17" s="122" t="s">
        <v>28</v>
      </c>
      <c r="J17" s="123" t="s">
        <v>28</v>
      </c>
      <c r="K17" s="124" t="s">
        <v>28</v>
      </c>
      <c r="L17" s="171" t="s">
        <v>28</v>
      </c>
      <c r="M17" s="199">
        <f>+'4.2.4.3'!M29/'4.2.4.3'!M17-1</f>
        <v>-0.34069012976799051</v>
      </c>
    </row>
    <row r="18" spans="1:13" x14ac:dyDescent="0.3">
      <c r="A18" s="339"/>
      <c r="B18" s="50" t="s">
        <v>31</v>
      </c>
      <c r="C18" s="121" t="s">
        <v>28</v>
      </c>
      <c r="D18" s="117">
        <f>+'4.2.4.3'!D30/'4.2.4.3'!D18-1</f>
        <v>0.35979389743176871</v>
      </c>
      <c r="E18" s="216" t="s">
        <v>28</v>
      </c>
      <c r="F18" s="152" t="s">
        <v>28</v>
      </c>
      <c r="G18" s="123" t="s">
        <v>28</v>
      </c>
      <c r="H18" s="157" t="s">
        <v>28</v>
      </c>
      <c r="I18" s="122" t="s">
        <v>28</v>
      </c>
      <c r="J18" s="123" t="s">
        <v>28</v>
      </c>
      <c r="K18" s="124" t="s">
        <v>28</v>
      </c>
      <c r="L18" s="171" t="s">
        <v>28</v>
      </c>
      <c r="M18" s="199">
        <f>+'4.2.4.3'!M30/'4.2.4.3'!M18-1</f>
        <v>0.70453264632477253</v>
      </c>
    </row>
    <row r="19" spans="1:13" x14ac:dyDescent="0.3">
      <c r="A19" s="339"/>
      <c r="B19" s="50" t="s">
        <v>32</v>
      </c>
      <c r="C19" s="121" t="s">
        <v>28</v>
      </c>
      <c r="D19" s="117">
        <f>+'4.2.4.3'!D31/'4.2.4.3'!D19-1</f>
        <v>3.2744376771392414E-2</v>
      </c>
      <c r="E19" s="216" t="s">
        <v>28</v>
      </c>
      <c r="F19" s="152" t="s">
        <v>28</v>
      </c>
      <c r="G19" s="123" t="s">
        <v>28</v>
      </c>
      <c r="H19" s="157" t="s">
        <v>28</v>
      </c>
      <c r="I19" s="122" t="s">
        <v>28</v>
      </c>
      <c r="J19" s="123" t="s">
        <v>28</v>
      </c>
      <c r="K19" s="124" t="s">
        <v>28</v>
      </c>
      <c r="L19" s="171" t="s">
        <v>28</v>
      </c>
      <c r="M19" s="199">
        <f>+'4.2.4.3'!M31/'4.2.4.3'!M19-1</f>
        <v>0.14997286377615637</v>
      </c>
    </row>
    <row r="20" spans="1:13" x14ac:dyDescent="0.3">
      <c r="A20" s="339">
        <v>2008</v>
      </c>
      <c r="B20" s="50" t="s">
        <v>33</v>
      </c>
      <c r="C20" s="121" t="s">
        <v>28</v>
      </c>
      <c r="D20" s="117">
        <f>+'4.2.4.3'!D32/'4.2.4.3'!D20-1</f>
        <v>0.195507912200102</v>
      </c>
      <c r="E20" s="216" t="s">
        <v>28</v>
      </c>
      <c r="F20" s="152" t="s">
        <v>28</v>
      </c>
      <c r="G20" s="123" t="s">
        <v>28</v>
      </c>
      <c r="H20" s="157" t="s">
        <v>28</v>
      </c>
      <c r="I20" s="122" t="s">
        <v>28</v>
      </c>
      <c r="J20" s="123" t="s">
        <v>28</v>
      </c>
      <c r="K20" s="124" t="s">
        <v>28</v>
      </c>
      <c r="L20" s="171" t="s">
        <v>28</v>
      </c>
      <c r="M20" s="199">
        <f>+'4.2.4.3'!M32/'4.2.4.3'!M20-1</f>
        <v>0.33635965871800488</v>
      </c>
    </row>
    <row r="21" spans="1:13" x14ac:dyDescent="0.3">
      <c r="A21" s="339"/>
      <c r="B21" s="50" t="s">
        <v>34</v>
      </c>
      <c r="C21" s="121" t="s">
        <v>28</v>
      </c>
      <c r="D21" s="117">
        <f>+'4.2.4.3'!D33/'4.2.4.3'!D21-1</f>
        <v>0.34401910656620016</v>
      </c>
      <c r="E21" s="216" t="s">
        <v>28</v>
      </c>
      <c r="F21" s="152" t="s">
        <v>28</v>
      </c>
      <c r="G21" s="123" t="s">
        <v>28</v>
      </c>
      <c r="H21" s="157" t="s">
        <v>28</v>
      </c>
      <c r="I21" s="122" t="s">
        <v>28</v>
      </c>
      <c r="J21" s="123" t="s">
        <v>28</v>
      </c>
      <c r="K21" s="124" t="s">
        <v>28</v>
      </c>
      <c r="L21" s="171" t="s">
        <v>28</v>
      </c>
      <c r="M21" s="199">
        <f>+'4.2.4.3'!M33/'4.2.4.3'!M21-1</f>
        <v>1.0658638320775027</v>
      </c>
    </row>
    <row r="22" spans="1:13" x14ac:dyDescent="0.3">
      <c r="A22" s="339"/>
      <c r="B22" s="50" t="s">
        <v>35</v>
      </c>
      <c r="C22" s="121" t="s">
        <v>28</v>
      </c>
      <c r="D22" s="117">
        <f>+'4.2.4.3'!D34/'4.2.4.3'!D22-1</f>
        <v>0.39289845015035851</v>
      </c>
      <c r="E22" s="216" t="s">
        <v>28</v>
      </c>
      <c r="F22" s="153">
        <f>+'4.2.4.3'!F34/'4.2.4.3'!F22-1</f>
        <v>0.74159334699288904</v>
      </c>
      <c r="G22" s="123" t="s">
        <v>28</v>
      </c>
      <c r="H22" s="157">
        <f>+'4.2.4.3'!H34/'4.2.4.3'!H22-1</f>
        <v>0.74159334699288904</v>
      </c>
      <c r="I22" s="122" t="s">
        <v>28</v>
      </c>
      <c r="J22" s="123" t="s">
        <v>28</v>
      </c>
      <c r="K22" s="124" t="s">
        <v>28</v>
      </c>
      <c r="L22" s="171" t="s">
        <v>28</v>
      </c>
      <c r="M22" s="199">
        <f>+'4.2.4.3'!M34/'4.2.4.3'!M22-1</f>
        <v>0.47740616328318963</v>
      </c>
    </row>
    <row r="23" spans="1:13" x14ac:dyDescent="0.3">
      <c r="A23" s="339"/>
      <c r="B23" s="50" t="s">
        <v>36</v>
      </c>
      <c r="C23" s="121" t="s">
        <v>28</v>
      </c>
      <c r="D23" s="117">
        <f>+'4.2.4.3'!D35/'4.2.4.3'!D23-1</f>
        <v>0.33505024673126105</v>
      </c>
      <c r="E23" s="216" t="s">
        <v>28</v>
      </c>
      <c r="F23" s="153">
        <f>+'4.2.4.3'!F35/'4.2.4.3'!F23-1</f>
        <v>-9.0242694403169899E-2</v>
      </c>
      <c r="G23" s="123" t="s">
        <v>28</v>
      </c>
      <c r="H23" s="157">
        <f>+'4.2.4.3'!H35/'4.2.4.3'!H23-1</f>
        <v>-9.0242694403169899E-2</v>
      </c>
      <c r="I23" s="122" t="s">
        <v>28</v>
      </c>
      <c r="J23" s="123" t="s">
        <v>28</v>
      </c>
      <c r="K23" s="124" t="s">
        <v>28</v>
      </c>
      <c r="L23" s="171" t="s">
        <v>28</v>
      </c>
      <c r="M23" s="199">
        <f>+'4.2.4.3'!M35/'4.2.4.3'!M23-1</f>
        <v>0.22164403824819057</v>
      </c>
    </row>
    <row r="24" spans="1:13" x14ac:dyDescent="0.3">
      <c r="A24" s="339"/>
      <c r="B24" s="50" t="s">
        <v>37</v>
      </c>
      <c r="C24" s="121" t="s">
        <v>28</v>
      </c>
      <c r="D24" s="117">
        <f>+'4.2.4.3'!D36/'4.2.4.3'!D24-1</f>
        <v>0.41452184179456908</v>
      </c>
      <c r="E24" s="216" t="s">
        <v>28</v>
      </c>
      <c r="F24" s="153">
        <f>+'4.2.4.3'!F36/'4.2.4.3'!F24-1</f>
        <v>0.50866773675762444</v>
      </c>
      <c r="G24" s="123" t="s">
        <v>28</v>
      </c>
      <c r="H24" s="157">
        <f>+'4.2.4.3'!H36/'4.2.4.3'!H24-1</f>
        <v>0.50866773675762444</v>
      </c>
      <c r="I24" s="122" t="s">
        <v>28</v>
      </c>
      <c r="J24" s="123" t="s">
        <v>28</v>
      </c>
      <c r="K24" s="124" t="s">
        <v>28</v>
      </c>
      <c r="L24" s="171" t="s">
        <v>28</v>
      </c>
      <c r="M24" s="199">
        <f>+'4.2.4.3'!M36/'4.2.4.3'!M24-1</f>
        <v>0.43305941845764861</v>
      </c>
    </row>
    <row r="25" spans="1:13" x14ac:dyDescent="0.3">
      <c r="A25" s="339"/>
      <c r="B25" s="50" t="s">
        <v>38</v>
      </c>
      <c r="C25" s="121" t="s">
        <v>28</v>
      </c>
      <c r="D25" s="117">
        <f>+'4.2.4.3'!D37/'4.2.4.3'!D25-1</f>
        <v>3.5273793740709491E-2</v>
      </c>
      <c r="E25" s="216" t="s">
        <v>28</v>
      </c>
      <c r="F25" s="153">
        <f>+'4.2.4.3'!F37/'4.2.4.3'!F25-1</f>
        <v>0.92162019989479216</v>
      </c>
      <c r="G25" s="123" t="s">
        <v>28</v>
      </c>
      <c r="H25" s="157">
        <f>+'4.2.4.3'!H37/'4.2.4.3'!H25-1</f>
        <v>0.92162019989479216</v>
      </c>
      <c r="I25" s="122" t="s">
        <v>28</v>
      </c>
      <c r="J25" s="123" t="s">
        <v>28</v>
      </c>
      <c r="K25" s="124" t="s">
        <v>28</v>
      </c>
      <c r="L25" s="171" t="s">
        <v>28</v>
      </c>
      <c r="M25" s="199">
        <f>+'4.2.4.3'!M37/'4.2.4.3'!M25-1</f>
        <v>0.20049682944368175</v>
      </c>
    </row>
    <row r="26" spans="1:13" ht="15" thickBot="1" x14ac:dyDescent="0.35">
      <c r="A26" s="340"/>
      <c r="B26" s="51" t="s">
        <v>39</v>
      </c>
      <c r="C26" s="125" t="s">
        <v>28</v>
      </c>
      <c r="D26" s="134">
        <f>+'4.2.4.3'!D38/'4.2.4.3'!D26-1</f>
        <v>-0.20816003849723297</v>
      </c>
      <c r="E26" s="217" t="s">
        <v>28</v>
      </c>
      <c r="F26" s="154">
        <f>+'4.2.4.3'!F38/'4.2.4.3'!F26-1</f>
        <v>1.0001857010213557</v>
      </c>
      <c r="G26" s="127" t="s">
        <v>28</v>
      </c>
      <c r="H26" s="158">
        <f>+'4.2.4.3'!H38/'4.2.4.3'!H26-1</f>
        <v>1.0001857010213557</v>
      </c>
      <c r="I26" s="126" t="s">
        <v>28</v>
      </c>
      <c r="J26" s="127" t="s">
        <v>28</v>
      </c>
      <c r="K26" s="128" t="s">
        <v>28</v>
      </c>
      <c r="L26" s="172" t="s">
        <v>28</v>
      </c>
      <c r="M26" s="200">
        <f>+'4.2.4.3'!M38/'4.2.4.3'!M26-1</f>
        <v>-1.943268171007595E-2</v>
      </c>
    </row>
    <row r="27" spans="1:13" x14ac:dyDescent="0.3">
      <c r="A27" s="338" t="s">
        <v>42</v>
      </c>
      <c r="B27" s="48" t="s">
        <v>27</v>
      </c>
      <c r="C27" s="117" t="s">
        <v>28</v>
      </c>
      <c r="D27" s="117">
        <f>+'4.2.4.3'!D39/'4.2.4.3'!D27-1</f>
        <v>-0.25233762553914929</v>
      </c>
      <c r="E27" s="215" t="s">
        <v>28</v>
      </c>
      <c r="F27" s="153">
        <f>+'4.2.4.3'!F39/'4.2.4.3'!F27-1</f>
        <v>1.9543815862451468</v>
      </c>
      <c r="G27" s="119" t="s">
        <v>28</v>
      </c>
      <c r="H27" s="159">
        <f>+'4.2.4.3'!H39/'4.2.4.3'!H27-1</f>
        <v>1.9543815862451468</v>
      </c>
      <c r="I27" s="118" t="s">
        <v>28</v>
      </c>
      <c r="J27" s="119" t="s">
        <v>28</v>
      </c>
      <c r="K27" s="120" t="s">
        <v>28</v>
      </c>
      <c r="L27" s="173" t="s">
        <v>28</v>
      </c>
      <c r="M27" s="199">
        <f>+'4.2.4.3'!M39/'4.2.4.3'!M27-1</f>
        <v>0.15599743425272616</v>
      </c>
    </row>
    <row r="28" spans="1:13" x14ac:dyDescent="0.3">
      <c r="A28" s="339"/>
      <c r="B28" s="50" t="s">
        <v>29</v>
      </c>
      <c r="C28" s="121" t="s">
        <v>28</v>
      </c>
      <c r="D28" s="117">
        <f>+'4.2.4.3'!D40/'4.2.4.3'!D28-1</f>
        <v>4.9583660644147685</v>
      </c>
      <c r="E28" s="216" t="s">
        <v>28</v>
      </c>
      <c r="F28" s="153">
        <f>+'4.2.4.3'!F40/'4.2.4.3'!F28-1</f>
        <v>2.1214392803598199</v>
      </c>
      <c r="G28" s="123" t="s">
        <v>28</v>
      </c>
      <c r="H28" s="157">
        <f>+'4.2.4.3'!H40/'4.2.4.3'!H28-1</f>
        <v>2.1214392803598199</v>
      </c>
      <c r="I28" s="122" t="s">
        <v>28</v>
      </c>
      <c r="J28" s="123" t="s">
        <v>28</v>
      </c>
      <c r="K28" s="124" t="s">
        <v>28</v>
      </c>
      <c r="L28" s="171" t="s">
        <v>28</v>
      </c>
      <c r="M28" s="199">
        <f>+'4.2.4.3'!M40/'4.2.4.3'!M28-1</f>
        <v>3.22449602932193</v>
      </c>
    </row>
    <row r="29" spans="1:13" x14ac:dyDescent="0.3">
      <c r="A29" s="339"/>
      <c r="B29" s="50" t="s">
        <v>30</v>
      </c>
      <c r="C29" s="121" t="s">
        <v>28</v>
      </c>
      <c r="D29" s="117">
        <f>+'4.2.4.3'!D41/'4.2.4.3'!D29-1</f>
        <v>1.7021402388553861</v>
      </c>
      <c r="E29" s="216" t="s">
        <v>28</v>
      </c>
      <c r="F29" s="153">
        <f>+'4.2.4.3'!F41/'4.2.4.3'!F29-1</f>
        <v>1.4570217917675543</v>
      </c>
      <c r="G29" s="123" t="s">
        <v>28</v>
      </c>
      <c r="H29" s="157">
        <f>+'4.2.4.3'!H41/'4.2.4.3'!H29-1</f>
        <v>1.4570217917675543</v>
      </c>
      <c r="I29" s="122" t="s">
        <v>28</v>
      </c>
      <c r="J29" s="123" t="s">
        <v>28</v>
      </c>
      <c r="K29" s="124" t="s">
        <v>28</v>
      </c>
      <c r="L29" s="171" t="s">
        <v>28</v>
      </c>
      <c r="M29" s="199">
        <f>+'4.2.4.3'!M41/'4.2.4.3'!M29-1</f>
        <v>1.6115708640870796</v>
      </c>
    </row>
    <row r="30" spans="1:13" x14ac:dyDescent="0.3">
      <c r="A30" s="339"/>
      <c r="B30" s="50" t="s">
        <v>31</v>
      </c>
      <c r="C30" s="121" t="s">
        <v>28</v>
      </c>
      <c r="D30" s="117">
        <f>+'4.2.4.3'!D42/'4.2.4.3'!D30-1</f>
        <v>0.15885139135583182</v>
      </c>
      <c r="E30" s="216" t="s">
        <v>28</v>
      </c>
      <c r="F30" s="153">
        <f>+'4.2.4.3'!F42/'4.2.4.3'!F30-1</f>
        <v>1.8797290985520783</v>
      </c>
      <c r="G30" s="123" t="s">
        <v>28</v>
      </c>
      <c r="H30" s="157">
        <f>+'4.2.4.3'!H42/'4.2.4.3'!H30-1</f>
        <v>1.8797290985520783</v>
      </c>
      <c r="I30" s="122" t="s">
        <v>28</v>
      </c>
      <c r="J30" s="123" t="s">
        <v>28</v>
      </c>
      <c r="K30" s="124" t="s">
        <v>28</v>
      </c>
      <c r="L30" s="171" t="s">
        <v>28</v>
      </c>
      <c r="M30" s="199">
        <f>+'4.2.4.3'!M42/'4.2.4.3'!M30-1</f>
        <v>0.50689590024560749</v>
      </c>
    </row>
    <row r="31" spans="1:13" x14ac:dyDescent="0.3">
      <c r="A31" s="339"/>
      <c r="B31" s="50" t="s">
        <v>32</v>
      </c>
      <c r="C31" s="121" t="s">
        <v>28</v>
      </c>
      <c r="D31" s="117">
        <f>+'4.2.4.3'!D43/'4.2.4.3'!D31-1</f>
        <v>-0.23744598855541277</v>
      </c>
      <c r="E31" s="216" t="s">
        <v>28</v>
      </c>
      <c r="F31" s="153">
        <f>+'4.2.4.3'!F43/'4.2.4.3'!F31-1</f>
        <v>2.0241769547325101</v>
      </c>
      <c r="G31" s="123" t="s">
        <v>28</v>
      </c>
      <c r="H31" s="157">
        <f>+'4.2.4.3'!H43/'4.2.4.3'!H31-1</f>
        <v>2.0241769547325101</v>
      </c>
      <c r="I31" s="122" t="s">
        <v>28</v>
      </c>
      <c r="J31" s="123" t="s">
        <v>28</v>
      </c>
      <c r="K31" s="124" t="s">
        <v>28</v>
      </c>
      <c r="L31" s="171" t="s">
        <v>28</v>
      </c>
      <c r="M31" s="199">
        <f>+'4.2.4.3'!M43/'4.2.4.3'!M31-1</f>
        <v>-6.8956476140534795E-3</v>
      </c>
    </row>
    <row r="32" spans="1:13" x14ac:dyDescent="0.3">
      <c r="A32" s="339"/>
      <c r="B32" s="50" t="s">
        <v>33</v>
      </c>
      <c r="C32" s="121" t="s">
        <v>28</v>
      </c>
      <c r="D32" s="117">
        <f>+'4.2.4.3'!D44/'4.2.4.3'!D32-1</f>
        <v>-0.48554349152128828</v>
      </c>
      <c r="E32" s="216" t="s">
        <v>28</v>
      </c>
      <c r="F32" s="153">
        <f>+'4.2.4.3'!F44/'4.2.4.3'!F32-1</f>
        <v>2.7659849857623611</v>
      </c>
      <c r="G32" s="123" t="s">
        <v>28</v>
      </c>
      <c r="H32" s="157">
        <f>+'4.2.4.3'!H44/'4.2.4.3'!H32-1</f>
        <v>4.3085684701009574</v>
      </c>
      <c r="I32" s="122" t="s">
        <v>28</v>
      </c>
      <c r="J32" s="123" t="s">
        <v>28</v>
      </c>
      <c r="K32" s="124" t="s">
        <v>28</v>
      </c>
      <c r="L32" s="171" t="s">
        <v>28</v>
      </c>
      <c r="M32" s="199">
        <f>+'4.2.4.3'!M44/'4.2.4.3'!M32-1</f>
        <v>1.9753894845979669E-2</v>
      </c>
    </row>
    <row r="33" spans="1:13" x14ac:dyDescent="0.3">
      <c r="A33" s="339"/>
      <c r="B33" s="50" t="s">
        <v>34</v>
      </c>
      <c r="C33" s="121" t="s">
        <v>28</v>
      </c>
      <c r="D33" s="117">
        <f>+'4.2.4.3'!D45/'4.2.4.3'!D33-1</f>
        <v>-0.66474784132148668</v>
      </c>
      <c r="E33" s="216" t="s">
        <v>28</v>
      </c>
      <c r="F33" s="153">
        <f>+'4.2.4.3'!F45/'4.2.4.3'!F33-1</f>
        <v>0.10116967239852737</v>
      </c>
      <c r="G33" s="123" t="s">
        <v>28</v>
      </c>
      <c r="H33" s="157">
        <f>+'4.2.4.3'!H45/'4.2.4.3'!H33-1</f>
        <v>0.834941050375134</v>
      </c>
      <c r="I33" s="122" t="s">
        <v>28</v>
      </c>
      <c r="J33" s="123" t="s">
        <v>28</v>
      </c>
      <c r="K33" s="124" t="s">
        <v>28</v>
      </c>
      <c r="L33" s="171" t="s">
        <v>28</v>
      </c>
      <c r="M33" s="199">
        <f>+'4.2.4.3'!M45/'4.2.4.3'!M33-1</f>
        <v>-0.14073338326765883</v>
      </c>
    </row>
    <row r="34" spans="1:13" x14ac:dyDescent="0.3">
      <c r="A34" s="339"/>
      <c r="B34" s="50" t="s">
        <v>35</v>
      </c>
      <c r="C34" s="121" t="s">
        <v>28</v>
      </c>
      <c r="D34" s="117">
        <f>+'4.2.4.3'!D46/'4.2.4.3'!D34-1</f>
        <v>-0.60574607655899693</v>
      </c>
      <c r="E34" s="216" t="s">
        <v>28</v>
      </c>
      <c r="F34" s="153">
        <f>+'4.2.4.3'!F46/'4.2.4.3'!F34-1</f>
        <v>-0.10934256055363323</v>
      </c>
      <c r="G34" s="123" t="s">
        <v>28</v>
      </c>
      <c r="H34" s="157">
        <f>+'4.2.4.3'!H46/'4.2.4.3'!H34-1</f>
        <v>9.4532871972318411E-2</v>
      </c>
      <c r="I34" s="122" t="s">
        <v>28</v>
      </c>
      <c r="J34" s="123" t="s">
        <v>28</v>
      </c>
      <c r="K34" s="124" t="s">
        <v>28</v>
      </c>
      <c r="L34" s="171" t="s">
        <v>28</v>
      </c>
      <c r="M34" s="199">
        <f>+'4.2.4.3'!M46/'4.2.4.3'!M34-1</f>
        <v>-0.40568220012258049</v>
      </c>
    </row>
    <row r="35" spans="1:13" x14ac:dyDescent="0.3">
      <c r="A35" s="339"/>
      <c r="B35" s="50" t="s">
        <v>36</v>
      </c>
      <c r="C35" s="121" t="s">
        <v>28</v>
      </c>
      <c r="D35" s="117">
        <f>+'4.2.4.3'!D47/'4.2.4.3'!D35-1</f>
        <v>-0.38321866990422226</v>
      </c>
      <c r="E35" s="216" t="s">
        <v>28</v>
      </c>
      <c r="F35" s="153">
        <f>+'4.2.4.3'!F47/'4.2.4.3'!F35-1</f>
        <v>-0.55411585365853666</v>
      </c>
      <c r="G35" s="123" t="s">
        <v>28</v>
      </c>
      <c r="H35" s="157">
        <f>+'4.2.4.3'!H47/'4.2.4.3'!H35-1</f>
        <v>-0.46003919860627174</v>
      </c>
      <c r="I35" s="122" t="s">
        <v>28</v>
      </c>
      <c r="J35" s="123" t="s">
        <v>28</v>
      </c>
      <c r="K35" s="124" t="s">
        <v>28</v>
      </c>
      <c r="L35" s="171" t="s">
        <v>28</v>
      </c>
      <c r="M35" s="199">
        <f>+'4.2.4.3'!M47/'4.2.4.3'!M35-1</f>
        <v>-0.39847348050768661</v>
      </c>
    </row>
    <row r="36" spans="1:13" x14ac:dyDescent="0.3">
      <c r="A36" s="339"/>
      <c r="B36" s="50" t="s">
        <v>37</v>
      </c>
      <c r="C36" s="121" t="s">
        <v>28</v>
      </c>
      <c r="D36" s="117">
        <f>+'4.2.4.3'!D48/'4.2.4.3'!D36-1</f>
        <v>-0.25590518320674405</v>
      </c>
      <c r="E36" s="216" t="s">
        <v>28</v>
      </c>
      <c r="F36" s="153">
        <f>+'4.2.4.3'!F48/'4.2.4.3'!F36-1</f>
        <v>-0.3476965634641983</v>
      </c>
      <c r="G36" s="123" t="s">
        <v>28</v>
      </c>
      <c r="H36" s="157">
        <f>+'4.2.4.3'!H48/'4.2.4.3'!H36-1</f>
        <v>-3.5642089583998282E-2</v>
      </c>
      <c r="I36" s="122" t="s">
        <v>28</v>
      </c>
      <c r="J36" s="123" t="s">
        <v>28</v>
      </c>
      <c r="K36" s="124" t="s">
        <v>28</v>
      </c>
      <c r="L36" s="171" t="s">
        <v>28</v>
      </c>
      <c r="M36" s="199">
        <f>+'4.2.4.3'!M48/'4.2.4.3'!M36-1</f>
        <v>-0.2102465705085792</v>
      </c>
    </row>
    <row r="37" spans="1:13" x14ac:dyDescent="0.3">
      <c r="A37" s="339"/>
      <c r="B37" s="50" t="s">
        <v>38</v>
      </c>
      <c r="C37" s="121" t="s">
        <v>28</v>
      </c>
      <c r="D37" s="117">
        <f>+'4.2.4.3'!D49/'4.2.4.3'!D37-1</f>
        <v>-0.25744111141293802</v>
      </c>
      <c r="E37" s="216" t="s">
        <v>28</v>
      </c>
      <c r="F37" s="153">
        <f>+'4.2.4.3'!F49/'4.2.4.3'!F37-1</f>
        <v>-0.44675609088420476</v>
      </c>
      <c r="G37" s="123" t="s">
        <v>28</v>
      </c>
      <c r="H37" s="157">
        <f>+'4.2.4.3'!H49/'4.2.4.3'!H37-1</f>
        <v>-0.25339903275846332</v>
      </c>
      <c r="I37" s="122" t="s">
        <v>28</v>
      </c>
      <c r="J37" s="123" t="s">
        <v>28</v>
      </c>
      <c r="K37" s="124" t="s">
        <v>28</v>
      </c>
      <c r="L37" s="171" t="s">
        <v>28</v>
      </c>
      <c r="M37" s="199">
        <f>+'4.2.4.3'!M49/'4.2.4.3'!M37-1</f>
        <v>-0.25623502504900897</v>
      </c>
    </row>
    <row r="38" spans="1:13" ht="15" thickBot="1" x14ac:dyDescent="0.35">
      <c r="A38" s="340"/>
      <c r="B38" s="51" t="s">
        <v>39</v>
      </c>
      <c r="C38" s="125" t="s">
        <v>28</v>
      </c>
      <c r="D38" s="134">
        <f>+'4.2.4.3'!D50/'4.2.4.3'!D38-1</f>
        <v>-4.0065980813474011E-2</v>
      </c>
      <c r="E38" s="217" t="s">
        <v>28</v>
      </c>
      <c r="F38" s="154">
        <f>+'4.2.4.3'!F50/'4.2.4.3'!F38-1</f>
        <v>-0.26014297651100171</v>
      </c>
      <c r="G38" s="127" t="s">
        <v>28</v>
      </c>
      <c r="H38" s="158">
        <f>+'4.2.4.3'!H50/'4.2.4.3'!H38-1</f>
        <v>-1.0769659270262744E-2</v>
      </c>
      <c r="I38" s="126" t="s">
        <v>28</v>
      </c>
      <c r="J38" s="127" t="s">
        <v>28</v>
      </c>
      <c r="K38" s="128" t="s">
        <v>28</v>
      </c>
      <c r="L38" s="172" t="s">
        <v>28</v>
      </c>
      <c r="M38" s="200">
        <f>+'4.2.4.3'!M50/'4.2.4.3'!M38-1</f>
        <v>-3.0732371036441108E-2</v>
      </c>
    </row>
    <row r="39" spans="1:13" x14ac:dyDescent="0.3">
      <c r="A39" s="338" t="s">
        <v>43</v>
      </c>
      <c r="B39" s="48" t="s">
        <v>27</v>
      </c>
      <c r="C39" s="117" t="s">
        <v>28</v>
      </c>
      <c r="D39" s="117">
        <f>+'4.2.4.3'!D51/'4.2.4.3'!D39-1</f>
        <v>-0.19626915950816914</v>
      </c>
      <c r="E39" s="215" t="s">
        <v>28</v>
      </c>
      <c r="F39" s="153">
        <f>+'4.2.4.3'!F51/'4.2.4.3'!F39-1</f>
        <v>4.7636926831557735E-2</v>
      </c>
      <c r="G39" s="119" t="s">
        <v>28</v>
      </c>
      <c r="H39" s="159">
        <f>+'4.2.4.3'!H51/'4.2.4.3'!H39-1</f>
        <v>0.58985309992021406</v>
      </c>
      <c r="I39" s="118" t="s">
        <v>28</v>
      </c>
      <c r="J39" s="119" t="s">
        <v>28</v>
      </c>
      <c r="K39" s="120" t="s">
        <v>28</v>
      </c>
      <c r="L39" s="170" t="s">
        <v>28</v>
      </c>
      <c r="M39" s="199">
        <f>+'4.2.4.3'!M51/'4.2.4.3'!M39-1</f>
        <v>0.17549661524803017</v>
      </c>
    </row>
    <row r="40" spans="1:13" x14ac:dyDescent="0.3">
      <c r="A40" s="339"/>
      <c r="B40" s="50" t="s">
        <v>29</v>
      </c>
      <c r="C40" s="121" t="s">
        <v>28</v>
      </c>
      <c r="D40" s="117">
        <f>+'4.2.4.3'!D52/'4.2.4.3'!D40-1</f>
        <v>-0.51395297736761147</v>
      </c>
      <c r="E40" s="216" t="s">
        <v>28</v>
      </c>
      <c r="F40" s="153">
        <f>+'4.2.4.3'!F52/'4.2.4.3'!F40-1</f>
        <v>-0.11538051019319029</v>
      </c>
      <c r="G40" s="123" t="s">
        <v>28</v>
      </c>
      <c r="H40" s="157">
        <f>+'4.2.4.3'!H52/'4.2.4.3'!H40-1</f>
        <v>0.30574234176539661</v>
      </c>
      <c r="I40" s="122" t="s">
        <v>28</v>
      </c>
      <c r="J40" s="123" t="s">
        <v>28</v>
      </c>
      <c r="K40" s="124" t="s">
        <v>28</v>
      </c>
      <c r="L40" s="171" t="s">
        <v>28</v>
      </c>
      <c r="M40" s="199">
        <f>+'4.2.4.3'!M52/'4.2.4.3'!M40-1</f>
        <v>-0.14378328874749957</v>
      </c>
    </row>
    <row r="41" spans="1:13" x14ac:dyDescent="0.3">
      <c r="A41" s="339"/>
      <c r="B41" s="50" t="s">
        <v>30</v>
      </c>
      <c r="C41" s="121" t="s">
        <v>28</v>
      </c>
      <c r="D41" s="117">
        <f>+'4.2.4.3'!D53/'4.2.4.3'!D41-1</f>
        <v>9.91598109574654E-2</v>
      </c>
      <c r="E41" s="216" t="s">
        <v>28</v>
      </c>
      <c r="F41" s="153">
        <f>+'4.2.4.3'!F53/'4.2.4.3'!F41-1</f>
        <v>-0.25613862199228055</v>
      </c>
      <c r="G41" s="123" t="s">
        <v>28</v>
      </c>
      <c r="H41" s="157">
        <f>+'4.2.4.3'!H53/'4.2.4.3'!H41-1</f>
        <v>5.0012318305001191E-2</v>
      </c>
      <c r="I41" s="122" t="s">
        <v>28</v>
      </c>
      <c r="J41" s="123" t="s">
        <v>28</v>
      </c>
      <c r="K41" s="124" t="s">
        <v>28</v>
      </c>
      <c r="L41" s="171" t="s">
        <v>28</v>
      </c>
      <c r="M41" s="199">
        <f>+'4.2.4.3'!M53/'4.2.4.3'!M41-1</f>
        <v>8.2074852265265896E-2</v>
      </c>
    </row>
    <row r="42" spans="1:13" x14ac:dyDescent="0.3">
      <c r="A42" s="339"/>
      <c r="B42" s="50" t="s">
        <v>31</v>
      </c>
      <c r="C42" s="121" t="s">
        <v>28</v>
      </c>
      <c r="D42" s="117">
        <f>+'4.2.4.3'!D54/'4.2.4.3'!D42-1</f>
        <v>0.16798651203188064</v>
      </c>
      <c r="E42" s="216" t="s">
        <v>28</v>
      </c>
      <c r="F42" s="153">
        <f>+'4.2.4.3'!F54/'4.2.4.3'!F42-1</f>
        <v>-0.21595977617387074</v>
      </c>
      <c r="G42" s="123" t="s">
        <v>28</v>
      </c>
      <c r="H42" s="157">
        <f>+'4.2.4.3'!H54/'4.2.4.3'!H42-1</f>
        <v>0.10096504744140788</v>
      </c>
      <c r="I42" s="122" t="s">
        <v>28</v>
      </c>
      <c r="J42" s="123" t="s">
        <v>28</v>
      </c>
      <c r="K42" s="124" t="s">
        <v>28</v>
      </c>
      <c r="L42" s="171" t="s">
        <v>28</v>
      </c>
      <c r="M42" s="199">
        <f>+'4.2.4.3'!M54/'4.2.4.3'!M42-1</f>
        <v>0.14208249749247748</v>
      </c>
    </row>
    <row r="43" spans="1:13" x14ac:dyDescent="0.3">
      <c r="A43" s="339"/>
      <c r="B43" s="50" t="s">
        <v>32</v>
      </c>
      <c r="C43" s="121" t="s">
        <v>28</v>
      </c>
      <c r="D43" s="117">
        <f>+'4.2.4.3'!D55/'4.2.4.3'!D43-1</f>
        <v>0.23519277154561813</v>
      </c>
      <c r="E43" s="216" t="s">
        <v>28</v>
      </c>
      <c r="F43" s="153">
        <f>+'4.2.4.3'!F55/'4.2.4.3'!F43-1</f>
        <v>-0.19467596530022113</v>
      </c>
      <c r="G43" s="123" t="s">
        <v>28</v>
      </c>
      <c r="H43" s="157">
        <f>+'4.2.4.3'!H55/'4.2.4.3'!H43-1</f>
        <v>0.16992685830923637</v>
      </c>
      <c r="I43" s="122" t="s">
        <v>28</v>
      </c>
      <c r="J43" s="123" t="s">
        <v>28</v>
      </c>
      <c r="K43" s="124" t="s">
        <v>28</v>
      </c>
      <c r="L43" s="171" t="s">
        <v>28</v>
      </c>
      <c r="M43" s="199">
        <f>+'4.2.4.3'!M55/'4.2.4.3'!M43-1</f>
        <v>0.21493254481611523</v>
      </c>
    </row>
    <row r="44" spans="1:13" x14ac:dyDescent="0.3">
      <c r="A44" s="339"/>
      <c r="B44" s="50" t="s">
        <v>33</v>
      </c>
      <c r="C44" s="121" t="s">
        <v>28</v>
      </c>
      <c r="D44" s="117">
        <f>+'4.2.4.3'!D56/'4.2.4.3'!D44-1</f>
        <v>0.81870998340052159</v>
      </c>
      <c r="E44" s="216" t="s">
        <v>28</v>
      </c>
      <c r="F44" s="153">
        <f>+'4.2.4.3'!F56/'4.2.4.3'!F44-1</f>
        <v>-0.43009348364036293</v>
      </c>
      <c r="G44" s="119">
        <f>+'4.2.4.3'!G56/'4.2.4.3'!G44-1</f>
        <v>-0.32052357778150697</v>
      </c>
      <c r="H44" s="157">
        <f>+'4.2.4.3'!H56/'4.2.4.3'!H44-1</f>
        <v>-0.3982542546447555</v>
      </c>
      <c r="I44" s="122" t="s">
        <v>28</v>
      </c>
      <c r="J44" s="123" t="s">
        <v>28</v>
      </c>
      <c r="K44" s="124" t="s">
        <v>28</v>
      </c>
      <c r="L44" s="171" t="s">
        <v>28</v>
      </c>
      <c r="M44" s="199">
        <f>+'4.2.4.3'!M56/'4.2.4.3'!M44-1</f>
        <v>0.15098327759197328</v>
      </c>
    </row>
    <row r="45" spans="1:13" x14ac:dyDescent="0.3">
      <c r="A45" s="339"/>
      <c r="B45" s="50" t="s">
        <v>34</v>
      </c>
      <c r="C45" s="121" t="s">
        <v>28</v>
      </c>
      <c r="D45" s="117">
        <f>+'4.2.4.3'!D57/'4.2.4.3'!D45-1</f>
        <v>1.6120194102276968</v>
      </c>
      <c r="E45" s="216" t="s">
        <v>28</v>
      </c>
      <c r="F45" s="153">
        <f>+'4.2.4.3'!F57/'4.2.4.3'!F45-1</f>
        <v>-0.29272111722386795</v>
      </c>
      <c r="G45" s="119">
        <f>+'4.2.4.3'!G57/'4.2.4.3'!G45-1</f>
        <v>-0.47262796900800208</v>
      </c>
      <c r="H45" s="157">
        <f>+'4.2.4.3'!H57/'4.2.4.3'!H45-1</f>
        <v>-0.3646637545713125</v>
      </c>
      <c r="I45" s="122" t="s">
        <v>28</v>
      </c>
      <c r="J45" s="123" t="s">
        <v>28</v>
      </c>
      <c r="K45" s="124" t="s">
        <v>28</v>
      </c>
      <c r="L45" s="171" t="s">
        <v>28</v>
      </c>
      <c r="M45" s="199">
        <f>+'4.2.4.3'!M57/'4.2.4.3'!M45-1</f>
        <v>0.13708286748403475</v>
      </c>
    </row>
    <row r="46" spans="1:13" x14ac:dyDescent="0.3">
      <c r="A46" s="339"/>
      <c r="B46" s="50" t="s">
        <v>35</v>
      </c>
      <c r="C46" s="121" t="s">
        <v>28</v>
      </c>
      <c r="D46" s="117">
        <f>+'4.2.4.3'!D58/'4.2.4.3'!D46-1</f>
        <v>1.3089019938219599</v>
      </c>
      <c r="E46" s="216" t="s">
        <v>28</v>
      </c>
      <c r="F46" s="153">
        <f>+'4.2.4.3'!F58/'4.2.4.3'!F46-1</f>
        <v>-0.22828282828282831</v>
      </c>
      <c r="G46" s="119">
        <f>+'4.2.4.3'!G58/'4.2.4.3'!G46-1</f>
        <v>0.5471826205023762</v>
      </c>
      <c r="H46" s="157">
        <f>+'4.2.4.3'!H58/'4.2.4.3'!H46-1</f>
        <v>-8.3839150227617565E-2</v>
      </c>
      <c r="I46" s="122" t="s">
        <v>28</v>
      </c>
      <c r="J46" s="123" t="s">
        <v>28</v>
      </c>
      <c r="K46" s="124" t="s">
        <v>28</v>
      </c>
      <c r="L46" s="171" t="s">
        <v>28</v>
      </c>
      <c r="M46" s="199">
        <f>+'4.2.4.3'!M58/'4.2.4.3'!M46-1</f>
        <v>0.57611443779108451</v>
      </c>
    </row>
    <row r="47" spans="1:13" x14ac:dyDescent="0.3">
      <c r="A47" s="339"/>
      <c r="B47" s="50" t="s">
        <v>36</v>
      </c>
      <c r="C47" s="121" t="s">
        <v>28</v>
      </c>
      <c r="D47" s="117">
        <f>+'4.2.4.3'!D59/'4.2.4.3'!D47-1</f>
        <v>0.44075062333231263</v>
      </c>
      <c r="E47" s="216" t="s">
        <v>28</v>
      </c>
      <c r="F47" s="153">
        <f>+'4.2.4.3'!F59/'4.2.4.3'!F47-1</f>
        <v>1.1230769230769231</v>
      </c>
      <c r="G47" s="119">
        <f>+'4.2.4.3'!G59/'4.2.4.3'!G47-1</f>
        <v>3.1087962962962967</v>
      </c>
      <c r="H47" s="157">
        <f>+'4.2.4.3'!H59/'4.2.4.3'!H47-1</f>
        <v>1.4690461786650535</v>
      </c>
      <c r="I47" s="122" t="s">
        <v>28</v>
      </c>
      <c r="J47" s="123" t="s">
        <v>28</v>
      </c>
      <c r="K47" s="124" t="s">
        <v>28</v>
      </c>
      <c r="L47" s="171" t="s">
        <v>28</v>
      </c>
      <c r="M47" s="199">
        <f>+'4.2.4.3'!M59/'4.2.4.3'!M47-1</f>
        <v>0.6240474478792235</v>
      </c>
    </row>
    <row r="48" spans="1:13" x14ac:dyDescent="0.3">
      <c r="A48" s="339"/>
      <c r="B48" s="50" t="s">
        <v>37</v>
      </c>
      <c r="C48" s="121" t="s">
        <v>28</v>
      </c>
      <c r="D48" s="117">
        <f>+'4.2.4.3'!D60/'4.2.4.3'!D48-1</f>
        <v>0.14107309777528521</v>
      </c>
      <c r="E48" s="216" t="s">
        <v>28</v>
      </c>
      <c r="F48" s="153">
        <f>+'4.2.4.3'!F60/'4.2.4.3'!F48-1</f>
        <v>0.9261131952373185</v>
      </c>
      <c r="G48" s="119">
        <f>+'4.2.4.3'!G60/'4.2.4.3'!G48-1</f>
        <v>0.81997954312990107</v>
      </c>
      <c r="H48" s="157">
        <f>+'4.2.4.3'!H60/'4.2.4.3'!H48-1</f>
        <v>0.89176963812886134</v>
      </c>
      <c r="I48" s="122" t="s">
        <v>28</v>
      </c>
      <c r="J48" s="123" t="s">
        <v>28</v>
      </c>
      <c r="K48" s="124" t="s">
        <v>28</v>
      </c>
      <c r="L48" s="171" t="s">
        <v>28</v>
      </c>
      <c r="M48" s="199">
        <f>+'4.2.4.3'!M60/'4.2.4.3'!M48-1</f>
        <v>0.39531961238794722</v>
      </c>
    </row>
    <row r="49" spans="1:13" x14ac:dyDescent="0.3">
      <c r="A49" s="339"/>
      <c r="B49" s="50" t="s">
        <v>38</v>
      </c>
      <c r="C49" s="121" t="s">
        <v>28</v>
      </c>
      <c r="D49" s="117">
        <f>+'4.2.4.3'!D61/'4.2.4.3'!D49-1</f>
        <v>0.61003396916644892</v>
      </c>
      <c r="E49" s="216" t="s">
        <v>28</v>
      </c>
      <c r="F49" s="153">
        <f>+'4.2.4.3'!F61/'4.2.4.3'!F49-1</f>
        <v>1.0156688108197263</v>
      </c>
      <c r="G49" s="119">
        <f>+'4.2.4.3'!G61/'4.2.4.3'!G49-1</f>
        <v>1.7177914110429446</v>
      </c>
      <c r="H49" s="157">
        <f>+'4.2.4.3'!H61/'4.2.4.3'!H49-1</f>
        <v>1.197506722072843</v>
      </c>
      <c r="I49" s="122" t="s">
        <v>28</v>
      </c>
      <c r="J49" s="123" t="s">
        <v>28</v>
      </c>
      <c r="K49" s="124" t="s">
        <v>28</v>
      </c>
      <c r="L49" s="171" t="s">
        <v>28</v>
      </c>
      <c r="M49" s="199">
        <f>+'4.2.4.3'!M61/'4.2.4.3'!M49-1</f>
        <v>0.86652999963392752</v>
      </c>
    </row>
    <row r="50" spans="1:13" ht="15" thickBot="1" x14ac:dyDescent="0.35">
      <c r="A50" s="340"/>
      <c r="B50" s="51" t="s">
        <v>39</v>
      </c>
      <c r="C50" s="125" t="s">
        <v>28</v>
      </c>
      <c r="D50" s="134">
        <f>+'4.2.4.3'!D62/'4.2.4.3'!D50-1</f>
        <v>0.4974676675409242</v>
      </c>
      <c r="E50" s="217" t="s">
        <v>28</v>
      </c>
      <c r="F50" s="154">
        <f>+'4.2.4.3'!F62/'4.2.4.3'!F50-1</f>
        <v>0.22135776132513496</v>
      </c>
      <c r="G50" s="160">
        <f>+'4.2.4.3'!G62/'4.2.4.3'!G50-1</f>
        <v>0.45048399106478043</v>
      </c>
      <c r="H50" s="158">
        <f>+'4.2.4.3'!H62/'4.2.4.3'!H50-1</f>
        <v>0.27911778507742846</v>
      </c>
      <c r="I50" s="126" t="s">
        <v>28</v>
      </c>
      <c r="J50" s="127" t="s">
        <v>28</v>
      </c>
      <c r="K50" s="128" t="s">
        <v>28</v>
      </c>
      <c r="L50" s="172" t="s">
        <v>28</v>
      </c>
      <c r="M50" s="200">
        <f>+'4.2.4.3'!M62/'4.2.4.3'!M50-1</f>
        <v>0.43867679819341454</v>
      </c>
    </row>
    <row r="51" spans="1:13" x14ac:dyDescent="0.3">
      <c r="A51" s="338" t="s">
        <v>44</v>
      </c>
      <c r="B51" s="48" t="s">
        <v>27</v>
      </c>
      <c r="C51" s="117" t="s">
        <v>28</v>
      </c>
      <c r="D51" s="117">
        <f>+'4.2.4.3'!D63/'4.2.4.3'!D51-1</f>
        <v>0.65746319484465876</v>
      </c>
      <c r="E51" s="215" t="s">
        <v>28</v>
      </c>
      <c r="F51" s="153">
        <f>+'4.2.4.3'!F63/'4.2.4.3'!F51-1</f>
        <v>0.12386882895797857</v>
      </c>
      <c r="G51" s="119">
        <f>+'4.2.4.3'!G63/'4.2.4.3'!G51-1</f>
        <v>0.12550852592400252</v>
      </c>
      <c r="H51" s="159">
        <f>+'4.2.4.3'!H63/'4.2.4.3'!H51-1</f>
        <v>0.12442804428044285</v>
      </c>
      <c r="I51" s="118" t="s">
        <v>28</v>
      </c>
      <c r="J51" s="119" t="s">
        <v>28</v>
      </c>
      <c r="K51" s="120" t="s">
        <v>28</v>
      </c>
      <c r="L51" s="170" t="s">
        <v>28</v>
      </c>
      <c r="M51" s="199">
        <f>+'4.2.4.3'!M63/'4.2.4.3'!M51-1</f>
        <v>0.3165288319927495</v>
      </c>
    </row>
    <row r="52" spans="1:13" x14ac:dyDescent="0.3">
      <c r="A52" s="339"/>
      <c r="B52" s="50" t="s">
        <v>29</v>
      </c>
      <c r="C52" s="121" t="s">
        <v>28</v>
      </c>
      <c r="D52" s="117">
        <f>+'4.2.4.3'!D64/'4.2.4.3'!D52-1</f>
        <v>1.6906871609403256</v>
      </c>
      <c r="E52" s="216" t="s">
        <v>28</v>
      </c>
      <c r="F52" s="153">
        <f>+'4.2.4.3'!F64/'4.2.4.3'!F52-1</f>
        <v>0.18816361003860993</v>
      </c>
      <c r="G52" s="119">
        <f>+'4.2.4.3'!G64/'4.2.4.3'!G52-1</f>
        <v>0.25231276137371683</v>
      </c>
      <c r="H52" s="157">
        <f>+'4.2.4.3'!H64/'4.2.4.3'!H52-1</f>
        <v>0.20885274042587976</v>
      </c>
      <c r="I52" s="122" t="s">
        <v>28</v>
      </c>
      <c r="J52" s="123" t="s">
        <v>28</v>
      </c>
      <c r="K52" s="124" t="s">
        <v>28</v>
      </c>
      <c r="L52" s="171" t="s">
        <v>28</v>
      </c>
      <c r="M52" s="199">
        <f>+'4.2.4.3'!M64/'4.2.4.3'!M52-1</f>
        <v>0.70394347960705939</v>
      </c>
    </row>
    <row r="53" spans="1:13" x14ac:dyDescent="0.3">
      <c r="A53" s="339"/>
      <c r="B53" s="50" t="s">
        <v>30</v>
      </c>
      <c r="C53" s="121" t="s">
        <v>28</v>
      </c>
      <c r="D53" s="117">
        <f>+'4.2.4.3'!D65/'4.2.4.3'!D53-1</f>
        <v>7.9226053029699761E-2</v>
      </c>
      <c r="E53" s="216" t="s">
        <v>28</v>
      </c>
      <c r="F53" s="153">
        <f>+'4.2.4.3'!F65/'4.2.4.3'!F53-1</f>
        <v>0.58854051667034657</v>
      </c>
      <c r="G53" s="119">
        <f>+'4.2.4.3'!G65/'4.2.4.3'!G53-1</f>
        <v>0.69822961373390569</v>
      </c>
      <c r="H53" s="157">
        <f>+'4.2.4.3'!H65/'4.2.4.3'!H53-1</f>
        <v>0.62052244642577814</v>
      </c>
      <c r="I53" s="122" t="s">
        <v>28</v>
      </c>
      <c r="J53" s="123" t="s">
        <v>28</v>
      </c>
      <c r="K53" s="124" t="s">
        <v>28</v>
      </c>
      <c r="L53" s="171" t="s">
        <v>28</v>
      </c>
      <c r="M53" s="199">
        <f>+'4.2.4.3'!M65/'4.2.4.3'!M53-1</f>
        <v>0.2723723089911354</v>
      </c>
    </row>
    <row r="54" spans="1:13" x14ac:dyDescent="0.3">
      <c r="A54" s="339"/>
      <c r="B54" s="50" t="s">
        <v>31</v>
      </c>
      <c r="C54" s="121" t="s">
        <v>28</v>
      </c>
      <c r="D54" s="117">
        <f>+'4.2.4.3'!D66/'4.2.4.3'!D54-1</f>
        <v>0.20055990551594416</v>
      </c>
      <c r="E54" s="216" t="s">
        <v>28</v>
      </c>
      <c r="F54" s="153">
        <f>+'4.2.4.3'!F66/'4.2.4.3'!F54-1</f>
        <v>0.28496069507654109</v>
      </c>
      <c r="G54" s="119">
        <f>+'4.2.4.3'!G66/'4.2.4.3'!G54-1</f>
        <v>0.24948822927328562</v>
      </c>
      <c r="H54" s="157">
        <f>+'4.2.4.3'!H66/'4.2.4.3'!H54-1</f>
        <v>0.27474955804360635</v>
      </c>
      <c r="I54" s="122" t="s">
        <v>28</v>
      </c>
      <c r="J54" s="123" t="s">
        <v>28</v>
      </c>
      <c r="K54" s="124" t="s">
        <v>28</v>
      </c>
      <c r="L54" s="171" t="s">
        <v>28</v>
      </c>
      <c r="M54" s="199">
        <f>+'4.2.4.3'!M66/'4.2.4.3'!M54-1</f>
        <v>0.2583911957625491</v>
      </c>
    </row>
    <row r="55" spans="1:13" x14ac:dyDescent="0.3">
      <c r="A55" s="339"/>
      <c r="B55" s="50" t="s">
        <v>32</v>
      </c>
      <c r="C55" s="121" t="s">
        <v>28</v>
      </c>
      <c r="D55" s="117">
        <f>+'4.2.4.3'!D67/'4.2.4.3'!D55-1</f>
        <v>0.10644101419626795</v>
      </c>
      <c r="E55" s="216" t="s">
        <v>28</v>
      </c>
      <c r="F55" s="153">
        <f>+'4.2.4.3'!F67/'4.2.4.3'!F55-1</f>
        <v>0.13528355686978566</v>
      </c>
      <c r="G55" s="119">
        <f>+'4.2.4.3'!G67/'4.2.4.3'!G55-1</f>
        <v>-7.2544903195707944E-2</v>
      </c>
      <c r="H55" s="157">
        <f>+'4.2.4.3'!H67/'4.2.4.3'!H55-1</f>
        <v>7.0514684501308489E-2</v>
      </c>
      <c r="I55" s="122" t="s">
        <v>28</v>
      </c>
      <c r="J55" s="123" t="s">
        <v>28</v>
      </c>
      <c r="K55" s="124" t="s">
        <v>28</v>
      </c>
      <c r="L55" s="171" t="s">
        <v>28</v>
      </c>
      <c r="M55" s="199">
        <f>+'4.2.4.3'!M67/'4.2.4.3'!M55-1</f>
        <v>0.13481681081315999</v>
      </c>
    </row>
    <row r="56" spans="1:13" x14ac:dyDescent="0.3">
      <c r="A56" s="339"/>
      <c r="B56" s="50" t="s">
        <v>33</v>
      </c>
      <c r="C56" s="121" t="s">
        <v>28</v>
      </c>
      <c r="D56" s="117">
        <f>+'4.2.4.3'!D68/'4.2.4.3'!D56-1</f>
        <v>-3.2498859117282786E-2</v>
      </c>
      <c r="E56" s="216" t="s">
        <v>28</v>
      </c>
      <c r="F56" s="153">
        <f>+'4.2.4.3'!F68/'4.2.4.3'!F56-1</f>
        <v>0.11687371848992889</v>
      </c>
      <c r="G56" s="119">
        <f>+'4.2.4.3'!G68/'4.2.4.3'!G56-1</f>
        <v>-0.22869844406026174</v>
      </c>
      <c r="H56" s="157">
        <f>+'4.2.4.3'!H68/'4.2.4.3'!H56-1</f>
        <v>3.4846029173418724E-3</v>
      </c>
      <c r="I56" s="122" t="s">
        <v>28</v>
      </c>
      <c r="J56" s="123" t="s">
        <v>28</v>
      </c>
      <c r="K56" s="124" t="s">
        <v>28</v>
      </c>
      <c r="L56" s="171" t="s">
        <v>28</v>
      </c>
      <c r="M56" s="199">
        <f>+'4.2.4.3'!M68/'4.2.4.3'!M56-1</f>
        <v>3.0126923613371215E-2</v>
      </c>
    </row>
    <row r="57" spans="1:13" x14ac:dyDescent="0.3">
      <c r="A57" s="339"/>
      <c r="B57" s="50" t="s">
        <v>34</v>
      </c>
      <c r="C57" s="121" t="s">
        <v>28</v>
      </c>
      <c r="D57" s="117">
        <f>+'4.2.4.3'!D69/'4.2.4.3'!D57-1</f>
        <v>-0.11266720018291987</v>
      </c>
      <c r="E57" s="216" t="s">
        <v>28</v>
      </c>
      <c r="F57" s="153">
        <f>+'4.2.4.3'!F69/'4.2.4.3'!F57-1</f>
        <v>0.17644947047208759</v>
      </c>
      <c r="G57" s="119">
        <f>+'4.2.4.3'!G69/'4.2.4.3'!G57-1</f>
        <v>0.15679190751445082</v>
      </c>
      <c r="H57" s="157">
        <f>+'4.2.4.3'!H69/'4.2.4.3'!H57-1</f>
        <v>0.16992445137306622</v>
      </c>
      <c r="I57" s="122" t="s">
        <v>28</v>
      </c>
      <c r="J57" s="123" t="s">
        <v>28</v>
      </c>
      <c r="K57" s="124" t="s">
        <v>28</v>
      </c>
      <c r="L57" s="171" t="s">
        <v>28</v>
      </c>
      <c r="M57" s="199">
        <f>+'4.2.4.3'!M69/'4.2.4.3'!M57-1</f>
        <v>9.514207149404208E-2</v>
      </c>
    </row>
    <row r="58" spans="1:13" x14ac:dyDescent="0.3">
      <c r="A58" s="339"/>
      <c r="B58" s="50" t="s">
        <v>35</v>
      </c>
      <c r="C58" s="121" t="s">
        <v>28</v>
      </c>
      <c r="D58" s="117">
        <f>+'4.2.4.3'!D70/'4.2.4.3'!D58-1</f>
        <v>-0.13247993189005103</v>
      </c>
      <c r="E58" s="216" t="s">
        <v>28</v>
      </c>
      <c r="F58" s="153">
        <f>+'4.2.4.3'!F70/'4.2.4.3'!F58-1</f>
        <v>2.7184857027789056E-2</v>
      </c>
      <c r="G58" s="119">
        <f>+'4.2.4.3'!G70/'4.2.4.3'!G58-1</f>
        <v>-0.15971917507678801</v>
      </c>
      <c r="H58" s="157">
        <f>+'4.2.4.3'!H70/'4.2.4.3'!H58-1</f>
        <v>-3.1608005521049032E-2</v>
      </c>
      <c r="I58" s="122" t="s">
        <v>28</v>
      </c>
      <c r="J58" s="123" t="s">
        <v>28</v>
      </c>
      <c r="K58" s="124" t="s">
        <v>28</v>
      </c>
      <c r="L58" s="171" t="s">
        <v>28</v>
      </c>
      <c r="M58" s="199">
        <f>+'4.2.4.3'!M70/'4.2.4.3'!M58-1</f>
        <v>-5.7305078306386981E-2</v>
      </c>
    </row>
    <row r="59" spans="1:13" x14ac:dyDescent="0.3">
      <c r="A59" s="339"/>
      <c r="B59" s="50" t="s">
        <v>36</v>
      </c>
      <c r="C59" s="121" t="s">
        <v>28</v>
      </c>
      <c r="D59" s="117">
        <f>+'4.2.4.3'!D71/'4.2.4.3'!D59-1</f>
        <v>-0.10954245984758781</v>
      </c>
      <c r="E59" s="216" t="s">
        <v>28</v>
      </c>
      <c r="F59" s="153">
        <f>+'4.2.4.3'!F71/'4.2.4.3'!F59-1</f>
        <v>0.22348746261789731</v>
      </c>
      <c r="G59" s="119">
        <f>+'4.2.4.3'!G71/'4.2.4.3'!G59-1</f>
        <v>0.1923943661971832</v>
      </c>
      <c r="H59" s="157">
        <f>+'4.2.4.3'!H71/'4.2.4.3'!H59-1</f>
        <v>0.21447239464227374</v>
      </c>
      <c r="I59" s="122" t="s">
        <v>28</v>
      </c>
      <c r="J59" s="123" t="s">
        <v>28</v>
      </c>
      <c r="K59" s="124" t="s">
        <v>28</v>
      </c>
      <c r="L59" s="171" t="s">
        <v>28</v>
      </c>
      <c r="M59" s="199">
        <f>+'4.2.4.3'!M71/'4.2.4.3'!M59-1</f>
        <v>3.913149332684096E-2</v>
      </c>
    </row>
    <row r="60" spans="1:13" x14ac:dyDescent="0.3">
      <c r="A60" s="339"/>
      <c r="B60" s="50" t="s">
        <v>37</v>
      </c>
      <c r="C60" s="121" t="s">
        <v>28</v>
      </c>
      <c r="D60" s="117">
        <f>+'4.2.4.3'!D72/'4.2.4.3'!D60-1</f>
        <v>-0.1904777508355725</v>
      </c>
      <c r="E60" s="216" t="s">
        <v>28</v>
      </c>
      <c r="F60" s="153">
        <f>+'4.2.4.3'!F72/'4.2.4.3'!F60-1</f>
        <v>-7.6213057837237752E-4</v>
      </c>
      <c r="G60" s="119">
        <f>+'4.2.4.3'!G72/'4.2.4.3'!G60-1</f>
        <v>-5.2641438741101498E-2</v>
      </c>
      <c r="H60" s="157">
        <f>+'4.2.4.3'!H72/'4.2.4.3'!H60-1</f>
        <v>-1.6912579459963828E-2</v>
      </c>
      <c r="I60" s="122">
        <f>+'4.2.4.3'!I72/'4.2.4.3'!I60-1</f>
        <v>-0.26086956521739135</v>
      </c>
      <c r="J60" s="123" t="s">
        <v>28</v>
      </c>
      <c r="K60" s="124">
        <f>+'4.2.4.3'!K72/'4.2.4.3'!K60-1</f>
        <v>0.10869565217391308</v>
      </c>
      <c r="L60" s="171" t="s">
        <v>28</v>
      </c>
      <c r="M60" s="199">
        <f>+'4.2.4.3'!M72/'4.2.4.3'!M60-1</f>
        <v>-0.1171419993995797</v>
      </c>
    </row>
    <row r="61" spans="1:13" x14ac:dyDescent="0.3">
      <c r="A61" s="339"/>
      <c r="B61" s="50" t="s">
        <v>38</v>
      </c>
      <c r="C61" s="121" t="s">
        <v>28</v>
      </c>
      <c r="D61" s="117">
        <f>+'4.2.4.3'!D73/'4.2.4.3'!D61-1</f>
        <v>-0.23620488184887045</v>
      </c>
      <c r="E61" s="216" t="s">
        <v>28</v>
      </c>
      <c r="F61" s="153">
        <f>+'4.2.4.3'!F73/'4.2.4.3'!F61-1</f>
        <v>-0.10539235741755992</v>
      </c>
      <c r="G61" s="119">
        <f>+'4.2.4.3'!G73/'4.2.4.3'!G61-1</f>
        <v>-0.12779996527174853</v>
      </c>
      <c r="H61" s="157">
        <f>+'4.2.4.3'!H73/'4.2.4.3'!H61-1</f>
        <v>-0.1125695216907675</v>
      </c>
      <c r="I61" s="122">
        <f>+'4.2.4.3'!I73/'4.2.4.3'!I61-1</f>
        <v>-0.36363636363636365</v>
      </c>
      <c r="J61" s="123" t="s">
        <v>28</v>
      </c>
      <c r="K61" s="124">
        <f>+'4.2.4.3'!K73/'4.2.4.3'!K61-1</f>
        <v>2.2727272727272707E-2</v>
      </c>
      <c r="L61" s="171" t="s">
        <v>28</v>
      </c>
      <c r="M61" s="199">
        <f>+'4.2.4.3'!M73/'4.2.4.3'!M61-1</f>
        <v>-0.18143484741507809</v>
      </c>
    </row>
    <row r="62" spans="1:13" ht="15" thickBot="1" x14ac:dyDescent="0.35">
      <c r="A62" s="340"/>
      <c r="B62" s="51" t="s">
        <v>39</v>
      </c>
      <c r="C62" s="125" t="s">
        <v>28</v>
      </c>
      <c r="D62" s="134">
        <f>+'4.2.4.3'!D74/'4.2.4.3'!D62-1</f>
        <v>-0.27030046806583119</v>
      </c>
      <c r="E62" s="217" t="s">
        <v>28</v>
      </c>
      <c r="F62" s="154">
        <f>+'4.2.4.3'!F74/'4.2.4.3'!F62-1</f>
        <v>0.19860269187300927</v>
      </c>
      <c r="G62" s="160">
        <f>+'4.2.4.3'!G74/'4.2.4.3'!G62-1</f>
        <v>0.3151950718685832</v>
      </c>
      <c r="H62" s="158">
        <f>+'4.2.4.3'!H74/'4.2.4.3'!H62-1</f>
        <v>0.23193190989801149</v>
      </c>
      <c r="I62" s="126">
        <f>+'4.2.4.3'!I74/'4.2.4.3'!I62-1</f>
        <v>-0.5</v>
      </c>
      <c r="J62" s="127" t="s">
        <v>28</v>
      </c>
      <c r="K62" s="128">
        <f>+'4.2.4.3'!K74/'4.2.4.3'!K62-1</f>
        <v>1.7999999999999998</v>
      </c>
      <c r="L62" s="172" t="s">
        <v>28</v>
      </c>
      <c r="M62" s="200">
        <f>+'4.2.4.3'!M74/'4.2.4.3'!M62-1</f>
        <v>-0.10754284744612252</v>
      </c>
    </row>
    <row r="63" spans="1:13" x14ac:dyDescent="0.3">
      <c r="A63" s="338" t="s">
        <v>45</v>
      </c>
      <c r="B63" s="48" t="s">
        <v>27</v>
      </c>
      <c r="C63" s="117" t="s">
        <v>28</v>
      </c>
      <c r="D63" s="117">
        <f>+'4.2.4.3'!D75/'4.2.4.3'!D63-1</f>
        <v>-0.12978884814767988</v>
      </c>
      <c r="E63" s="215" t="s">
        <v>28</v>
      </c>
      <c r="F63" s="153">
        <f>+'4.2.4.3'!F75/'4.2.4.3'!F63-1</f>
        <v>9.6424442938573662E-2</v>
      </c>
      <c r="G63" s="119">
        <f>+'4.2.4.3'!G75/'4.2.4.3'!G63-1</f>
        <v>5.8140429131738891E-2</v>
      </c>
      <c r="H63" s="159">
        <f>+'4.2.4.3'!H75/'4.2.4.3'!H63-1</f>
        <v>8.3355211341559432E-2</v>
      </c>
      <c r="I63" s="118" t="s">
        <v>28</v>
      </c>
      <c r="J63" s="119" t="s">
        <v>28</v>
      </c>
      <c r="K63" s="120" t="s">
        <v>28</v>
      </c>
      <c r="L63" s="170" t="s">
        <v>28</v>
      </c>
      <c r="M63" s="199">
        <f>+'4.2.4.3'!M75/'4.2.4.3'!M63-1</f>
        <v>-5.4642457619825668E-3</v>
      </c>
    </row>
    <row r="64" spans="1:13" x14ac:dyDescent="0.3">
      <c r="A64" s="339"/>
      <c r="B64" s="50" t="s">
        <v>29</v>
      </c>
      <c r="C64" s="121" t="s">
        <v>28</v>
      </c>
      <c r="D64" s="117">
        <f>+'4.2.4.3'!D76/'4.2.4.3'!D64-1</f>
        <v>-0.17406498874290133</v>
      </c>
      <c r="E64" s="216" t="s">
        <v>28</v>
      </c>
      <c r="F64" s="153">
        <f>+'4.2.4.3'!F76/'4.2.4.3'!F64-1</f>
        <v>-0.10190403655750191</v>
      </c>
      <c r="G64" s="119">
        <f>+'4.2.4.3'!G76/'4.2.4.3'!G64-1</f>
        <v>-0.20512042096741545</v>
      </c>
      <c r="H64" s="157">
        <f>+'4.2.4.3'!H76/'4.2.4.3'!H64-1</f>
        <v>-0.13638976231531252</v>
      </c>
      <c r="I64" s="122">
        <f>+'4.2.4.3'!I76/'4.2.4.3'!I64-1</f>
        <v>-0.95833333333333337</v>
      </c>
      <c r="J64" s="123" t="s">
        <v>28</v>
      </c>
      <c r="K64" s="124">
        <f>+'4.2.4.3'!K76/'4.2.4.3'!K64-1</f>
        <v>-0.72499999999999998</v>
      </c>
      <c r="L64" s="171" t="s">
        <v>28</v>
      </c>
      <c r="M64" s="199">
        <f>+'4.2.4.3'!M76/'4.2.4.3'!M64-1</f>
        <v>-0.16657856482093303</v>
      </c>
    </row>
    <row r="65" spans="1:13" x14ac:dyDescent="0.3">
      <c r="A65" s="339"/>
      <c r="B65" s="50" t="s">
        <v>30</v>
      </c>
      <c r="C65" s="121" t="s">
        <v>28</v>
      </c>
      <c r="D65" s="117">
        <f>+'4.2.4.3'!D77/'4.2.4.3'!D65-1</f>
        <v>3.9176626826029182E-2</v>
      </c>
      <c r="E65" s="216" t="s">
        <v>28</v>
      </c>
      <c r="F65" s="153">
        <f>+'4.2.4.3'!F77/'4.2.4.3'!F65-1</f>
        <v>-0.69295989992355267</v>
      </c>
      <c r="G65" s="119">
        <f>+'4.2.4.3'!G77/'4.2.4.3'!G65-1</f>
        <v>-0.73811404201547937</v>
      </c>
      <c r="H65" s="157">
        <f>+'4.2.4.3'!H77/'4.2.4.3'!H65-1</f>
        <v>-0.70675675675675675</v>
      </c>
      <c r="I65" s="122">
        <f>+'4.2.4.3'!I77/'4.2.4.3'!I65-1</f>
        <v>-0.875</v>
      </c>
      <c r="J65" s="123" t="s">
        <v>28</v>
      </c>
      <c r="K65" s="124">
        <f>+'4.2.4.3'!K77/'4.2.4.3'!K65-1</f>
        <v>0.25</v>
      </c>
      <c r="L65" s="171" t="s">
        <v>28</v>
      </c>
      <c r="M65" s="199">
        <f>+'4.2.4.3'!M77/'4.2.4.3'!M65-1</f>
        <v>-0.2795471510325952</v>
      </c>
    </row>
    <row r="66" spans="1:13" x14ac:dyDescent="0.3">
      <c r="A66" s="339"/>
      <c r="B66" s="50" t="s">
        <v>31</v>
      </c>
      <c r="C66" s="121" t="s">
        <v>28</v>
      </c>
      <c r="D66" s="117">
        <f>+'4.2.4.3'!D78/'4.2.4.3'!D66-1</f>
        <v>-7.5748742986227469E-2</v>
      </c>
      <c r="E66" s="216" t="s">
        <v>28</v>
      </c>
      <c r="F66" s="153">
        <f>+'4.2.4.3'!F78/'4.2.4.3'!F66-1</f>
        <v>-0.68075344119777825</v>
      </c>
      <c r="G66" s="119">
        <f>+'4.2.4.3'!G78/'4.2.4.3'!G66-1</f>
        <v>-0.69752201515461798</v>
      </c>
      <c r="H66" s="157">
        <f>+'4.2.4.3'!H78/'4.2.4.3'!H66-1</f>
        <v>-0.68548480295851144</v>
      </c>
      <c r="I66" s="122">
        <f>+'4.2.4.3'!I78/'4.2.4.3'!I66-1</f>
        <v>-0.90909090909090906</v>
      </c>
      <c r="J66" s="123" t="s">
        <v>28</v>
      </c>
      <c r="K66" s="124">
        <f>+'4.2.4.3'!K78/'4.2.4.3'!K66-1</f>
        <v>-0.5</v>
      </c>
      <c r="L66" s="171" t="s">
        <v>28</v>
      </c>
      <c r="M66" s="199">
        <f>+'4.2.4.3'!M78/'4.2.4.3'!M66-1</f>
        <v>-0.31606036814097527</v>
      </c>
    </row>
    <row r="67" spans="1:13" x14ac:dyDescent="0.3">
      <c r="A67" s="339"/>
      <c r="B67" s="50" t="s">
        <v>32</v>
      </c>
      <c r="C67" s="121" t="s">
        <v>28</v>
      </c>
      <c r="D67" s="117">
        <f>+'4.2.4.3'!D79/'4.2.4.3'!D67-1</f>
        <v>-0.20865082922456302</v>
      </c>
      <c r="E67" s="216" t="s">
        <v>28</v>
      </c>
      <c r="F67" s="153">
        <f>+'4.2.4.3'!F79/'4.2.4.3'!F67-1</f>
        <v>-0.7220465116279069</v>
      </c>
      <c r="G67" s="119">
        <f>+'4.2.4.3'!G79/'4.2.4.3'!G67-1</f>
        <v>-0.6607142857142857</v>
      </c>
      <c r="H67" s="157">
        <f>+'4.2.4.3'!H79/'4.2.4.3'!H67-1</f>
        <v>-0.70548689392910502</v>
      </c>
      <c r="I67" s="122">
        <f>+'4.2.4.3'!I79/'4.2.4.3'!I67-1</f>
        <v>-0.33333333333333337</v>
      </c>
      <c r="J67" s="122">
        <f>+'4.2.4.3'!J79/'4.2.4.3'!J67-1</f>
        <v>-0.5</v>
      </c>
      <c r="K67" s="124">
        <f>+'4.2.4.3'!K79/'4.2.4.3'!K67-1</f>
        <v>-0.41666666666666663</v>
      </c>
      <c r="L67" s="171" t="s">
        <v>28</v>
      </c>
      <c r="M67" s="199">
        <f>+'4.2.4.3'!M79/'4.2.4.3'!M67-1</f>
        <v>-0.35592279116081349</v>
      </c>
    </row>
    <row r="68" spans="1:13" x14ac:dyDescent="0.3">
      <c r="A68" s="339"/>
      <c r="B68" s="50" t="s">
        <v>33</v>
      </c>
      <c r="C68" s="121" t="s">
        <v>28</v>
      </c>
      <c r="D68" s="117">
        <f>+'4.2.4.3'!D80/'4.2.4.3'!D68-1</f>
        <v>-3.3961119908358928E-2</v>
      </c>
      <c r="E68" s="216" t="s">
        <v>28</v>
      </c>
      <c r="F68" s="153">
        <f>+'4.2.4.3'!F80/'4.2.4.3'!F68-1</f>
        <v>-0.68930885529157671</v>
      </c>
      <c r="G68" s="119">
        <f>+'4.2.4.3'!G80/'4.2.4.3'!G68-1</f>
        <v>-0.66474543707973099</v>
      </c>
      <c r="H68" s="157">
        <f>+'4.2.4.3'!H80/'4.2.4.3'!H68-1</f>
        <v>-0.68311394653961077</v>
      </c>
      <c r="I68" s="122">
        <f>+'4.2.4.3'!I80/'4.2.4.3'!I68-1</f>
        <v>-0.69285714285714284</v>
      </c>
      <c r="J68" s="122">
        <f>+'4.2.4.3'!J80/'4.2.4.3'!J68-1</f>
        <v>0.58823529411764697</v>
      </c>
      <c r="K68" s="124">
        <f>+'4.2.4.3'!K80/'4.2.4.3'!K68-1</f>
        <v>-0.2088888888888889</v>
      </c>
      <c r="L68" s="171" t="s">
        <v>28</v>
      </c>
      <c r="M68" s="199">
        <f>+'4.2.4.3'!M80/'4.2.4.3'!M68-1</f>
        <v>-0.22424064629688134</v>
      </c>
    </row>
    <row r="69" spans="1:13" x14ac:dyDescent="0.3">
      <c r="A69" s="339"/>
      <c r="B69" s="50" t="s">
        <v>34</v>
      </c>
      <c r="C69" s="121" t="s">
        <v>28</v>
      </c>
      <c r="D69" s="117">
        <f>+'4.2.4.3'!D81/'4.2.4.3'!D69-1</f>
        <v>8.1330928299941929E-2</v>
      </c>
      <c r="E69" s="216" t="s">
        <v>28</v>
      </c>
      <c r="F69" s="153">
        <f>+'4.2.4.3'!F81/'4.2.4.3'!F69-1</f>
        <v>-0.39553453361814672</v>
      </c>
      <c r="G69" s="119" t="s">
        <v>28</v>
      </c>
      <c r="H69" s="157">
        <f>+'4.2.4.3'!H81/'4.2.4.3'!H69-1</f>
        <v>-0.59392510591772585</v>
      </c>
      <c r="I69" s="122">
        <f>+'4.2.4.3'!I81/'4.2.4.3'!I69-1</f>
        <v>-0.19837209302325587</v>
      </c>
      <c r="J69" s="122">
        <f>+'4.2.4.3'!J81/'4.2.4.3'!J69-1</f>
        <v>6.7981818181818179</v>
      </c>
      <c r="K69" s="124">
        <f>+'4.2.4.3'!K81/'4.2.4.3'!K69-1</f>
        <v>1.2268518518518516</v>
      </c>
      <c r="L69" s="171" t="s">
        <v>28</v>
      </c>
      <c r="M69" s="199">
        <f>+'4.2.4.3'!M81/'4.2.4.3'!M69-1</f>
        <v>-7.7867729859695034E-2</v>
      </c>
    </row>
    <row r="70" spans="1:13" x14ac:dyDescent="0.3">
      <c r="A70" s="339"/>
      <c r="B70" s="50" t="s">
        <v>35</v>
      </c>
      <c r="C70" s="121" t="s">
        <v>28</v>
      </c>
      <c r="D70" s="117">
        <f>+'4.2.4.3'!D82/'4.2.4.3'!D70-1</f>
        <v>6.2248081034663949E-2</v>
      </c>
      <c r="E70" s="216" t="s">
        <v>28</v>
      </c>
      <c r="F70" s="153">
        <f>+'4.2.4.3'!F82/'4.2.4.3'!F70-1</f>
        <v>-0.26622230935110758</v>
      </c>
      <c r="G70" s="119" t="s">
        <v>28</v>
      </c>
      <c r="H70" s="157">
        <f>+'4.2.4.3'!H82/'4.2.4.3'!H70-1</f>
        <v>-0.46650513112884839</v>
      </c>
      <c r="I70" s="122">
        <f>+'4.2.4.3'!I82/'4.2.4.3'!I70-1</f>
        <v>-0.11923076923076925</v>
      </c>
      <c r="J70" s="122">
        <f>+'4.2.4.3'!J82/'4.2.4.3'!J70-1</f>
        <v>6.4937500000000004</v>
      </c>
      <c r="K70" s="124">
        <f>+'4.2.4.3'!K82/'4.2.4.3'!K70-1</f>
        <v>2.4</v>
      </c>
      <c r="L70" s="171" t="s">
        <v>28</v>
      </c>
      <c r="M70" s="199">
        <f>+'4.2.4.3'!M82/'4.2.4.3'!M70-1</f>
        <v>0.10449365246400832</v>
      </c>
    </row>
    <row r="71" spans="1:13" x14ac:dyDescent="0.3">
      <c r="A71" s="339"/>
      <c r="B71" s="50" t="s">
        <v>36</v>
      </c>
      <c r="C71" s="121" t="s">
        <v>28</v>
      </c>
      <c r="D71" s="117">
        <f>+'4.2.4.3'!D83/'4.2.4.3'!D71-1</f>
        <v>-1.9673360837396459E-2</v>
      </c>
      <c r="E71" s="216" t="s">
        <v>28</v>
      </c>
      <c r="F71" s="153">
        <f>+'4.2.4.3'!F83/'4.2.4.3'!F71-1</f>
        <v>-0.1175143367490834</v>
      </c>
      <c r="G71" s="119" t="s">
        <v>28</v>
      </c>
      <c r="H71" s="157">
        <f>+'4.2.4.3'!H83/'4.2.4.3'!H71-1</f>
        <v>-0.36872898453261604</v>
      </c>
      <c r="I71" s="122">
        <f>+'4.2.4.3'!I83/'4.2.4.3'!I71-1</f>
        <v>-0.59899999999999998</v>
      </c>
      <c r="J71" s="122">
        <f>+'4.2.4.3'!J83/'4.2.4.3'!J71-1</f>
        <v>5.1120000000000001</v>
      </c>
      <c r="K71" s="124">
        <f>+'4.2.4.3'!K83/'4.2.4.3'!K71-1</f>
        <v>0.95854545454545459</v>
      </c>
      <c r="L71" s="171" t="s">
        <v>28</v>
      </c>
      <c r="M71" s="199">
        <f>+'4.2.4.3'!M83/'4.2.4.3'!M71-1</f>
        <v>0.10534835672751286</v>
      </c>
    </row>
    <row r="72" spans="1:13" x14ac:dyDescent="0.3">
      <c r="A72" s="339"/>
      <c r="B72" s="50" t="s">
        <v>37</v>
      </c>
      <c r="C72" s="121" t="s">
        <v>28</v>
      </c>
      <c r="D72" s="117">
        <f>+'4.2.4.3'!D84/'4.2.4.3'!D72-1</f>
        <v>0.27083586318559005</v>
      </c>
      <c r="E72" s="216" t="s">
        <v>28</v>
      </c>
      <c r="F72" s="153">
        <f>+'4.2.4.3'!F84/'4.2.4.3'!F72-1</f>
        <v>-0.29228813559322031</v>
      </c>
      <c r="G72" s="119" t="s">
        <v>28</v>
      </c>
      <c r="H72" s="157">
        <f>+'4.2.4.3'!H84/'4.2.4.3'!H72-1</f>
        <v>-0.50459749658895414</v>
      </c>
      <c r="I72" s="122">
        <f>+'4.2.4.3'!I84/'4.2.4.3'!I72-1</f>
        <v>-0.37235294117647055</v>
      </c>
      <c r="J72" s="122">
        <f>+'4.2.4.3'!J84/'4.2.4.3'!J72-1</f>
        <v>6.2576470588235296</v>
      </c>
      <c r="K72" s="124">
        <f>+'4.2.4.3'!K84/'4.2.4.3'!K72-1</f>
        <v>1.8376470588235296</v>
      </c>
      <c r="L72" s="171" t="s">
        <v>28</v>
      </c>
      <c r="M72" s="199">
        <f>+'4.2.4.3'!M84/'4.2.4.3'!M72-1</f>
        <v>0.22390732680449754</v>
      </c>
    </row>
    <row r="73" spans="1:13" x14ac:dyDescent="0.3">
      <c r="A73" s="339"/>
      <c r="B73" s="50" t="s">
        <v>38</v>
      </c>
      <c r="C73" s="121" t="s">
        <v>28</v>
      </c>
      <c r="D73" s="117">
        <f>+'4.2.4.3'!D85/'4.2.4.3'!D73-1</f>
        <v>0.73430793421444052</v>
      </c>
      <c r="E73" s="216" t="s">
        <v>28</v>
      </c>
      <c r="F73" s="153">
        <f>+'4.2.4.3'!F85/'4.2.4.3'!F73-1</f>
        <v>-0.10262508003292781</v>
      </c>
      <c r="G73" s="119" t="s">
        <v>28</v>
      </c>
      <c r="H73" s="157">
        <f>+'4.2.4.3'!H85/'4.2.4.3'!H73-1</f>
        <v>-0.38512158435698174</v>
      </c>
      <c r="I73" s="122">
        <f>+'4.2.4.3'!I85/'4.2.4.3'!I73-1</f>
        <v>-3.5714285714285587E-3</v>
      </c>
      <c r="J73" s="122">
        <f>+'4.2.4.3'!J85/'4.2.4.3'!J73-1</f>
        <v>4.9823529411764707</v>
      </c>
      <c r="K73" s="124">
        <f>+'4.2.4.3'!K85/'4.2.4.3'!K73-1</f>
        <v>1.88</v>
      </c>
      <c r="L73" s="171" t="s">
        <v>28</v>
      </c>
      <c r="M73" s="199">
        <f>+'4.2.4.3'!M85/'4.2.4.3'!M73-1</f>
        <v>0.53027289934590405</v>
      </c>
    </row>
    <row r="74" spans="1:13" ht="15" thickBot="1" x14ac:dyDescent="0.35">
      <c r="A74" s="340"/>
      <c r="B74" s="51" t="s">
        <v>39</v>
      </c>
      <c r="C74" s="125" t="s">
        <v>28</v>
      </c>
      <c r="D74" s="134">
        <f>+'4.2.4.3'!D86/'4.2.4.3'!D74-1</f>
        <v>0.3227528554875021</v>
      </c>
      <c r="E74" s="217" t="s">
        <v>28</v>
      </c>
      <c r="F74" s="154">
        <f>+'4.2.4.3'!F86/'4.2.4.3'!F74-1</f>
        <v>-0.23127035830618892</v>
      </c>
      <c r="G74" s="127" t="s">
        <v>28</v>
      </c>
      <c r="H74" s="158">
        <f>+'4.2.4.3'!H86/'4.2.4.3'!H74-1</f>
        <v>-0.46587254318046456</v>
      </c>
      <c r="I74" s="126">
        <f>+'4.2.4.3'!I86/'4.2.4.3'!I74-1</f>
        <v>1.2450000000000001</v>
      </c>
      <c r="J74" s="126">
        <f>+'4.2.4.3'!J86/'4.2.4.3'!J74-1</f>
        <v>4.0260869565217394</v>
      </c>
      <c r="K74" s="128">
        <f>+'4.2.4.3'!K86/'4.2.4.3'!K74-1</f>
        <v>3.5294642857142859</v>
      </c>
      <c r="L74" s="172" t="s">
        <v>28</v>
      </c>
      <c r="M74" s="200">
        <f>+'4.2.4.3'!M86/'4.2.4.3'!M74-1</f>
        <v>0.23703474830061322</v>
      </c>
    </row>
    <row r="75" spans="1:13" x14ac:dyDescent="0.3">
      <c r="A75" s="338" t="s">
        <v>46</v>
      </c>
      <c r="B75" s="48" t="s">
        <v>27</v>
      </c>
      <c r="C75" s="117" t="s">
        <v>28</v>
      </c>
      <c r="D75" s="117">
        <f>+'4.2.4.3'!D87/'4.2.4.3'!D75-1</f>
        <v>0.20810025426807122</v>
      </c>
      <c r="E75" s="215" t="s">
        <v>28</v>
      </c>
      <c r="F75" s="153">
        <f>+'4.2.4.3'!F87/'4.2.4.3'!F75-1</f>
        <v>-0.18214207809205263</v>
      </c>
      <c r="G75" s="119" t="s">
        <v>28</v>
      </c>
      <c r="H75" s="159">
        <f>+'4.2.4.3'!H87/'4.2.4.3'!H75-1</f>
        <v>-0.45484066400096934</v>
      </c>
      <c r="I75" s="118" t="s">
        <v>28</v>
      </c>
      <c r="J75" s="118" t="s">
        <v>28</v>
      </c>
      <c r="K75" s="120" t="s">
        <v>28</v>
      </c>
      <c r="L75" s="170" t="s">
        <v>28</v>
      </c>
      <c r="M75" s="199">
        <f>+'4.2.4.3'!M87/'4.2.4.3'!M75-1</f>
        <v>-6.6118681952556102E-2</v>
      </c>
    </row>
    <row r="76" spans="1:13" x14ac:dyDescent="0.3">
      <c r="A76" s="339"/>
      <c r="B76" s="50" t="s">
        <v>29</v>
      </c>
      <c r="C76" s="121" t="s">
        <v>28</v>
      </c>
      <c r="D76" s="117">
        <f>+'4.2.4.3'!D88/'4.2.4.3'!D76-1</f>
        <v>0.30212783270271371</v>
      </c>
      <c r="E76" s="216" t="s">
        <v>28</v>
      </c>
      <c r="F76" s="153">
        <f>+'4.2.4.3'!F88/'4.2.4.3'!F76-1</f>
        <v>-0.11001809136137497</v>
      </c>
      <c r="G76" s="119" t="s">
        <v>28</v>
      </c>
      <c r="H76" s="157">
        <f>+'4.2.4.3'!H88/'4.2.4.3'!H76-1</f>
        <v>-0.38370590768508006</v>
      </c>
      <c r="I76" s="122">
        <f>+'4.2.4.3'!I88/'4.2.4.3'!I76-1</f>
        <v>8.8000000000000007</v>
      </c>
      <c r="J76" s="122">
        <f>+'4.2.4.3'!J88/'4.2.4.3'!J76-1</f>
        <v>11.339285714285714</v>
      </c>
      <c r="K76" s="124">
        <f>+'4.2.4.3'!K88/'4.2.4.3'!K76-1</f>
        <v>10.954545454545455</v>
      </c>
      <c r="L76" s="171" t="s">
        <v>28</v>
      </c>
      <c r="M76" s="199">
        <f>+'4.2.4.3'!M88/'4.2.4.3'!M76-1</f>
        <v>0.16421549195274721</v>
      </c>
    </row>
    <row r="77" spans="1:13" x14ac:dyDescent="0.3">
      <c r="A77" s="339"/>
      <c r="B77" s="50" t="s">
        <v>30</v>
      </c>
      <c r="C77" s="121" t="s">
        <v>28</v>
      </c>
      <c r="D77" s="117">
        <f>+'4.2.4.3'!D89/'4.2.4.3'!D77-1</f>
        <v>0.11132410365637213</v>
      </c>
      <c r="E77" s="216" t="s">
        <v>28</v>
      </c>
      <c r="F77" s="153">
        <f>+'4.2.4.3'!F89/'4.2.4.3'!F77-1</f>
        <v>1.6722498868266182</v>
      </c>
      <c r="G77" s="119" t="s">
        <v>28</v>
      </c>
      <c r="H77" s="157">
        <f>+'4.2.4.3'!H89/'4.2.4.3'!H77-1</f>
        <v>0.94305464121132321</v>
      </c>
      <c r="I77" s="122">
        <f>+'4.2.4.3'!I89/'4.2.4.3'!I77-1</f>
        <v>7.8000000000000007</v>
      </c>
      <c r="J77" s="122">
        <f>+'4.2.4.3'!J89/'4.2.4.3'!J77-1</f>
        <v>10.13111111111111</v>
      </c>
      <c r="K77" s="124">
        <f>+'4.2.4.3'!K89/'4.2.4.3'!K77-1</f>
        <v>9.8979999999999997</v>
      </c>
      <c r="L77" s="171" t="s">
        <v>28</v>
      </c>
      <c r="M77" s="199">
        <f>+'4.2.4.3'!M89/'4.2.4.3'!M77-1</f>
        <v>0.56766246474414328</v>
      </c>
    </row>
    <row r="78" spans="1:13" x14ac:dyDescent="0.3">
      <c r="A78" s="339"/>
      <c r="B78" s="50" t="s">
        <v>31</v>
      </c>
      <c r="C78" s="121" t="s">
        <v>28</v>
      </c>
      <c r="D78" s="117">
        <f>+'4.2.4.3'!D90/'4.2.4.3'!D78-1</f>
        <v>0.12685772854495991</v>
      </c>
      <c r="E78" s="216" t="s">
        <v>28</v>
      </c>
      <c r="F78" s="153">
        <f>+'4.2.4.3'!F90/'4.2.4.3'!F78-1</f>
        <v>1.6139687342410487</v>
      </c>
      <c r="G78" s="119" t="s">
        <v>28</v>
      </c>
      <c r="H78" s="157">
        <f>+'4.2.4.3'!H90/'4.2.4.3'!H78-1</f>
        <v>0.9046481719639905</v>
      </c>
      <c r="I78" s="122">
        <f>+'4.2.4.3'!I90/'4.2.4.3'!I78-1</f>
        <v>2.52</v>
      </c>
      <c r="J78" s="122">
        <f>+'4.2.4.3'!J90/'4.2.4.3'!J78-1</f>
        <v>10.095555555555556</v>
      </c>
      <c r="K78" s="124">
        <f>+'4.2.4.3'!K90/'4.2.4.3'!K78-1</f>
        <v>8.7181818181818187</v>
      </c>
      <c r="L78" s="171" t="s">
        <v>28</v>
      </c>
      <c r="M78" s="199">
        <f>+'4.2.4.3'!M90/'4.2.4.3'!M78-1</f>
        <v>0.62037627551020402</v>
      </c>
    </row>
    <row r="79" spans="1:13" x14ac:dyDescent="0.3">
      <c r="A79" s="339"/>
      <c r="B79" s="50" t="s">
        <v>32</v>
      </c>
      <c r="C79" s="121" t="s">
        <v>28</v>
      </c>
      <c r="D79" s="117">
        <f>+'4.2.4.3'!D91/'4.2.4.3'!D79-1</f>
        <v>0.27853299348626459</v>
      </c>
      <c r="E79" s="216" t="s">
        <v>28</v>
      </c>
      <c r="F79" s="153">
        <f>+'4.2.4.3'!F91/'4.2.4.3'!F79-1</f>
        <v>2.3450468540829985</v>
      </c>
      <c r="G79" s="119" t="s">
        <v>28</v>
      </c>
      <c r="H79" s="157">
        <f>+'4.2.4.3'!H91/'4.2.4.3'!H79-1</f>
        <v>1.3045884251786948</v>
      </c>
      <c r="I79" s="122">
        <f>+'4.2.4.3'!I91/'4.2.4.3'!I79-1</f>
        <v>-0.5083333333333333</v>
      </c>
      <c r="J79" s="122">
        <f>+'4.2.4.3'!J91/'4.2.4.3'!J79-1</f>
        <v>8.431111111111111</v>
      </c>
      <c r="K79" s="124">
        <f>+'4.2.4.3'!K91/'4.2.4.3'!K79-1</f>
        <v>3.322857142857143</v>
      </c>
      <c r="L79" s="171" t="s">
        <v>28</v>
      </c>
      <c r="M79" s="199">
        <f>+'4.2.4.3'!M91/'4.2.4.3'!M79-1</f>
        <v>0.73292701055448184</v>
      </c>
    </row>
    <row r="80" spans="1:13" x14ac:dyDescent="0.3">
      <c r="A80" s="339"/>
      <c r="B80" s="50" t="s">
        <v>33</v>
      </c>
      <c r="C80" s="121" t="s">
        <v>28</v>
      </c>
      <c r="D80" s="117">
        <f>+'4.2.4.3'!D92/'4.2.4.3'!D80-1</f>
        <v>2.8214696753043E-2</v>
      </c>
      <c r="E80" s="216" t="s">
        <v>28</v>
      </c>
      <c r="F80" s="153">
        <f>+'4.2.4.3'!F92/'4.2.4.3'!F80-1</f>
        <v>3.0236357316649292</v>
      </c>
      <c r="G80" s="119" t="s">
        <v>28</v>
      </c>
      <c r="H80" s="157">
        <f>+'4.2.4.3'!H92/'4.2.4.3'!H80-1</f>
        <v>1.9500509683995921</v>
      </c>
      <c r="I80" s="122">
        <f>+'4.2.4.3'!I92/'4.2.4.3'!I80-1</f>
        <v>0.19302325581395352</v>
      </c>
      <c r="J80" s="122">
        <f>+'4.2.4.3'!J92/'4.2.4.3'!J80-1</f>
        <v>2.2955555555555556</v>
      </c>
      <c r="K80" s="124">
        <f>+'4.2.4.3'!K92/'4.2.4.3'!K80-1</f>
        <v>1.7876404494382023</v>
      </c>
      <c r="L80" s="171" t="s">
        <v>28</v>
      </c>
      <c r="M80" s="199">
        <f>+'4.2.4.3'!M92/'4.2.4.3'!M80-1</f>
        <v>0.52087151293015688</v>
      </c>
    </row>
    <row r="81" spans="1:13" x14ac:dyDescent="0.3">
      <c r="A81" s="339"/>
      <c r="B81" s="50" t="s">
        <v>34</v>
      </c>
      <c r="C81" s="121">
        <f>+'4.2.4.3'!C93/'4.2.4.3'!C81-1</f>
        <v>2.0317715019255456</v>
      </c>
      <c r="D81" s="117">
        <f>+'4.2.4.3'!D93/'4.2.4.3'!D81-1</f>
        <v>-4.6796342080962727E-2</v>
      </c>
      <c r="E81" s="216" t="s">
        <v>28</v>
      </c>
      <c r="F81" s="153">
        <f>+'4.2.4.3'!F93/'4.2.4.3'!F81-1</f>
        <v>0.45721497686159029</v>
      </c>
      <c r="G81" s="123" t="s">
        <v>28</v>
      </c>
      <c r="H81" s="157">
        <f>+'4.2.4.3'!H93/'4.2.4.3'!H81-1</f>
        <v>0.45721497686159029</v>
      </c>
      <c r="I81" s="122">
        <f>+'4.2.4.3'!I93/'4.2.4.3'!I81-1</f>
        <v>-0.5686103858427618</v>
      </c>
      <c r="J81" s="122">
        <f>+'4.2.4.3'!J93/'4.2.4.3'!J81-1</f>
        <v>-0.30554907903940309</v>
      </c>
      <c r="K81" s="124">
        <f>+'4.2.4.3'!K93/'4.2.4.3'!K81-1</f>
        <v>-0.38095634095634101</v>
      </c>
      <c r="L81" s="171" t="s">
        <v>28</v>
      </c>
      <c r="M81" s="199">
        <f>+'4.2.4.3'!M93/'4.2.4.3'!M81-1</f>
        <v>9.2628347938016775E-2</v>
      </c>
    </row>
    <row r="82" spans="1:13" x14ac:dyDescent="0.3">
      <c r="A82" s="339"/>
      <c r="B82" s="50" t="s">
        <v>35</v>
      </c>
      <c r="C82" s="121">
        <f>+'4.2.4.3'!C94/'4.2.4.3'!C82-1</f>
        <v>0.35455992722310659</v>
      </c>
      <c r="D82" s="117">
        <f>+'4.2.4.3'!D94/'4.2.4.3'!D82-1</f>
        <v>3.0026066585278066E-3</v>
      </c>
      <c r="E82" s="216" t="s">
        <v>28</v>
      </c>
      <c r="F82" s="153">
        <f>+'4.2.4.3'!F94/'4.2.4.3'!F82-1</f>
        <v>0.36214266631044612</v>
      </c>
      <c r="G82" s="123" t="s">
        <v>28</v>
      </c>
      <c r="H82" s="157">
        <f>+'4.2.4.3'!H94/'4.2.4.3'!H82-1</f>
        <v>0.36214266631044612</v>
      </c>
      <c r="I82" s="122">
        <f>+'4.2.4.3'!I94/'4.2.4.3'!I82-1</f>
        <v>-0.39301310043668125</v>
      </c>
      <c r="J82" s="122">
        <f>+'4.2.4.3'!J94/'4.2.4.3'!J82-1</f>
        <v>-7.4562135112593797E-2</v>
      </c>
      <c r="K82" s="124">
        <f>+'4.2.4.3'!K94/'4.2.4.3'!K82-1</f>
        <v>-0.12563025210084033</v>
      </c>
      <c r="L82" s="171" t="s">
        <v>28</v>
      </c>
      <c r="M82" s="199">
        <f>+'4.2.4.3'!M94/'4.2.4.3'!M82-1</f>
        <v>7.0220960875734928E-2</v>
      </c>
    </row>
    <row r="83" spans="1:13" x14ac:dyDescent="0.3">
      <c r="A83" s="339"/>
      <c r="B83" s="50" t="s">
        <v>36</v>
      </c>
      <c r="C83" s="121">
        <f>+'4.2.4.3'!C95/'4.2.4.3'!C83-1</f>
        <v>-0.29414575866188775</v>
      </c>
      <c r="D83" s="117">
        <f>+'4.2.4.3'!D95/'4.2.4.3'!D83-1</f>
        <v>0.17901363383416813</v>
      </c>
      <c r="E83" s="216" t="s">
        <v>28</v>
      </c>
      <c r="F83" s="153">
        <f>+'4.2.4.3'!F95/'4.2.4.3'!F83-1</f>
        <v>-0.33333333333333337</v>
      </c>
      <c r="G83" s="123" t="s">
        <v>28</v>
      </c>
      <c r="H83" s="157">
        <f>+'4.2.4.3'!H95/'4.2.4.3'!H83-1</f>
        <v>-0.33333333333333337</v>
      </c>
      <c r="I83" s="122">
        <f>+'4.2.4.3'!I95/'4.2.4.3'!I83-1</f>
        <v>-0.16209476309226933</v>
      </c>
      <c r="J83" s="122">
        <f>+'4.2.4.3'!J95/'4.2.4.3'!J83-1</f>
        <v>0.22578534031413611</v>
      </c>
      <c r="K83" s="124">
        <f>+'4.2.4.3'!K95/'4.2.4.3'!K83-1</f>
        <v>0.16802822131451922</v>
      </c>
      <c r="L83" s="171" t="s">
        <v>28</v>
      </c>
      <c r="M83" s="199">
        <f>+'4.2.4.3'!M95/'4.2.4.3'!M83-1</f>
        <v>8.8833220926871626E-3</v>
      </c>
    </row>
    <row r="84" spans="1:13" x14ac:dyDescent="0.3">
      <c r="A84" s="339"/>
      <c r="B84" s="50" t="s">
        <v>37</v>
      </c>
      <c r="C84" s="121">
        <f>+'4.2.4.3'!C96/'4.2.4.3'!C84-1</f>
        <v>-0.14787325149871544</v>
      </c>
      <c r="D84" s="117">
        <f>+'4.2.4.3'!D96/'4.2.4.3'!D84-1</f>
        <v>-2.8952732832207895E-2</v>
      </c>
      <c r="E84" s="216" t="s">
        <v>28</v>
      </c>
      <c r="F84" s="153">
        <f>+'4.2.4.3'!F96/'4.2.4.3'!F84-1</f>
        <v>-0.5550233504969464</v>
      </c>
      <c r="G84" s="123" t="s">
        <v>28</v>
      </c>
      <c r="H84" s="157">
        <f>+'4.2.4.3'!H96/'4.2.4.3'!H84-1</f>
        <v>-0.5550233504969464</v>
      </c>
      <c r="I84" s="122" t="s">
        <v>28</v>
      </c>
      <c r="J84" s="122">
        <f>+'4.2.4.3'!J96/'4.2.4.3'!J84-1</f>
        <v>7.4566380288538792E-3</v>
      </c>
      <c r="K84" s="124">
        <f>+'4.2.4.3'!K96/'4.2.4.3'!K84-1</f>
        <v>-0.14110005527915981</v>
      </c>
      <c r="L84" s="171" t="s">
        <v>28</v>
      </c>
      <c r="M84" s="199">
        <f>+'4.2.4.3'!M96/'4.2.4.3'!M84-1</f>
        <v>-0.14078793828372449</v>
      </c>
    </row>
    <row r="85" spans="1:13" x14ac:dyDescent="0.3">
      <c r="A85" s="339"/>
      <c r="B85" s="50" t="s">
        <v>38</v>
      </c>
      <c r="C85" s="121">
        <f>+'4.2.4.3'!C97/'4.2.4.3'!C85-1</f>
        <v>-9.2346335697399473E-2</v>
      </c>
      <c r="D85" s="117">
        <f>+'4.2.4.3'!D97/'4.2.4.3'!D85-1</f>
        <v>-0.35025728987993143</v>
      </c>
      <c r="E85" s="216" t="s">
        <v>28</v>
      </c>
      <c r="F85" s="153">
        <f>+'4.2.4.3'!F97/'4.2.4.3'!F85-1</f>
        <v>-0.40984609112220971</v>
      </c>
      <c r="G85" s="123" t="s">
        <v>28</v>
      </c>
      <c r="H85" s="157">
        <f>+'4.2.4.3'!H97/'4.2.4.3'!H85-1</f>
        <v>-0.40984609112220971</v>
      </c>
      <c r="I85" s="122" t="s">
        <v>28</v>
      </c>
      <c r="J85" s="122">
        <f>+'4.2.4.3'!J97/'4.2.4.3'!J85-1</f>
        <v>2.4975417895771956E-2</v>
      </c>
      <c r="K85" s="124">
        <f>+'4.2.4.3'!K97/'4.2.4.3'!K85-1</f>
        <v>-0.19567901234567897</v>
      </c>
      <c r="L85" s="171" t="s">
        <v>28</v>
      </c>
      <c r="M85" s="199">
        <f>+'4.2.4.3'!M97/'4.2.4.3'!M85-1</f>
        <v>-0.31639762639152014</v>
      </c>
    </row>
    <row r="86" spans="1:13" ht="15" thickBot="1" x14ac:dyDescent="0.35">
      <c r="A86" s="340"/>
      <c r="B86" s="51" t="s">
        <v>39</v>
      </c>
      <c r="C86" s="125">
        <f>+'4.2.4.3'!C98/'4.2.4.3'!C86-1</f>
        <v>-0.13337746152573227</v>
      </c>
      <c r="D86" s="134">
        <f>+'4.2.4.3'!D98/'4.2.4.3'!D86-1</f>
        <v>-0.17945749773175235</v>
      </c>
      <c r="E86" s="217" t="s">
        <v>28</v>
      </c>
      <c r="F86" s="154">
        <f>+'4.2.4.3'!F98/'4.2.4.3'!F86-1</f>
        <v>-0.11195361284567351</v>
      </c>
      <c r="G86" s="127" t="s">
        <v>28</v>
      </c>
      <c r="H86" s="158">
        <f>+'4.2.4.3'!H98/'4.2.4.3'!H86-1</f>
        <v>-0.11195361284567351</v>
      </c>
      <c r="I86" s="126">
        <f>+'4.2.4.3'!I98/'4.2.4.3'!I86-1</f>
        <v>-0.6837416481069043</v>
      </c>
      <c r="J86" s="126">
        <f>+'4.2.4.3'!J98/'4.2.4.3'!J86-1</f>
        <v>-0.26297577854671284</v>
      </c>
      <c r="K86" s="128">
        <f>+'4.2.4.3'!K98/'4.2.4.3'!K86-1</f>
        <v>-0.30021683422038237</v>
      </c>
      <c r="L86" s="172" t="s">
        <v>28</v>
      </c>
      <c r="M86" s="200">
        <f>+'4.2.4.3'!M98/'4.2.4.3'!M86-1</f>
        <v>-0.17424635425672952</v>
      </c>
    </row>
    <row r="87" spans="1:13" x14ac:dyDescent="0.3">
      <c r="A87" s="338" t="s">
        <v>47</v>
      </c>
      <c r="B87" s="48" t="s">
        <v>27</v>
      </c>
      <c r="C87" s="117">
        <f>+'4.2.4.3'!C99/'4.2.4.3'!C87-1</f>
        <v>-6.1077179344808386E-2</v>
      </c>
      <c r="D87" s="117">
        <f>+'4.2.4.3'!D99/'4.2.4.3'!D87-1</f>
        <v>-0.16645118614510357</v>
      </c>
      <c r="E87" s="215" t="s">
        <v>28</v>
      </c>
      <c r="F87" s="153">
        <f>+'4.2.4.3'!F99/'4.2.4.3'!F87-1</f>
        <v>-4.8275248933143722E-2</v>
      </c>
      <c r="G87" s="119" t="s">
        <v>28</v>
      </c>
      <c r="H87" s="159">
        <f>+'4.2.4.3'!H99/'4.2.4.3'!H87-1</f>
        <v>-4.8275248933143722E-2</v>
      </c>
      <c r="I87" s="118" t="s">
        <v>28</v>
      </c>
      <c r="J87" s="118" t="s">
        <v>28</v>
      </c>
      <c r="K87" s="120" t="s">
        <v>28</v>
      </c>
      <c r="L87" s="173" t="s">
        <v>28</v>
      </c>
      <c r="M87" s="199">
        <f>+'4.2.4.3'!M99/'4.2.4.3'!M87-1</f>
        <v>-5.0571340333539272E-2</v>
      </c>
    </row>
    <row r="88" spans="1:13" x14ac:dyDescent="0.3">
      <c r="A88" s="339"/>
      <c r="B88" s="50" t="s">
        <v>29</v>
      </c>
      <c r="C88" s="121">
        <f>+'4.2.4.3'!C100/'4.2.4.3'!C88-1</f>
        <v>0.43647977288857343</v>
      </c>
      <c r="D88" s="117">
        <f>+'4.2.4.3'!D100/'4.2.4.3'!D88-1</f>
        <v>-3.4713326042805859E-2</v>
      </c>
      <c r="E88" s="216" t="s">
        <v>28</v>
      </c>
      <c r="F88" s="153">
        <f>+'4.2.4.3'!F100/'4.2.4.3'!F88-1</f>
        <v>5.5012069622665472E-2</v>
      </c>
      <c r="G88" s="123" t="s">
        <v>28</v>
      </c>
      <c r="H88" s="157">
        <f>+'4.2.4.3'!H100/'4.2.4.3'!H88-1</f>
        <v>5.5012069622665472E-2</v>
      </c>
      <c r="I88" s="122">
        <f>+'4.2.4.3'!I100/'4.2.4.3'!I88-1</f>
        <v>0.3510204081632653</v>
      </c>
      <c r="J88" s="122">
        <f>+'4.2.4.3'!J100/'4.2.4.3'!J88-1</f>
        <v>0.16439942112879891</v>
      </c>
      <c r="K88" s="124">
        <f>+'4.2.4.3'!K100/'4.2.4.3'!K88-1</f>
        <v>0.18757921419518375</v>
      </c>
      <c r="L88" s="171" t="s">
        <v>28</v>
      </c>
      <c r="M88" s="199">
        <f>+'4.2.4.3'!M100/'4.2.4.3'!M88-1</f>
        <v>6.0779406506971778E-2</v>
      </c>
    </row>
    <row r="89" spans="1:13" x14ac:dyDescent="0.3">
      <c r="A89" s="339"/>
      <c r="B89" s="50" t="s">
        <v>30</v>
      </c>
      <c r="C89" s="121">
        <f>+'4.2.4.3'!C101/'4.2.4.3'!C89-1</f>
        <v>0.51193095278388889</v>
      </c>
      <c r="D89" s="117">
        <f>+'4.2.4.3'!D101/'4.2.4.3'!D89-1</f>
        <v>-0.13198747843863801</v>
      </c>
      <c r="E89" s="216" t="s">
        <v>28</v>
      </c>
      <c r="F89" s="153">
        <f>+'4.2.4.3'!F101/'4.2.4.3'!F89-1</f>
        <v>0.3539725563272913</v>
      </c>
      <c r="G89" s="123" t="s">
        <v>28</v>
      </c>
      <c r="H89" s="157">
        <f>+'4.2.4.3'!H101/'4.2.4.3'!H89-1</f>
        <v>0.3539725563272913</v>
      </c>
      <c r="I89" s="122">
        <f>+'4.2.4.3'!I101/'4.2.4.3'!I89-1</f>
        <v>-0.49545454545454548</v>
      </c>
      <c r="J89" s="122">
        <f>+'4.2.4.3'!J101/'4.2.4.3'!J89-1</f>
        <v>-0.21780794569774409</v>
      </c>
      <c r="K89" s="124">
        <f>+'4.2.4.3'!K101/'4.2.4.3'!K89-1</f>
        <v>-0.240227564690769</v>
      </c>
      <c r="L89" s="171" t="s">
        <v>28</v>
      </c>
      <c r="M89" s="199">
        <f>+'4.2.4.3'!M101/'4.2.4.3'!M89-1</f>
        <v>3.2366440242335148E-2</v>
      </c>
    </row>
    <row r="90" spans="1:13" x14ac:dyDescent="0.3">
      <c r="A90" s="339"/>
      <c r="B90" s="50" t="s">
        <v>31</v>
      </c>
      <c r="C90" s="121">
        <f>+'4.2.4.3'!C102/'4.2.4.3'!C90-1</f>
        <v>0.20082847499232903</v>
      </c>
      <c r="D90" s="117">
        <f>+'4.2.4.3'!D102/'4.2.4.3'!D90-1</f>
        <v>7.2590519503235917E-2</v>
      </c>
      <c r="E90" s="216" t="s">
        <v>28</v>
      </c>
      <c r="F90" s="153">
        <f>+'4.2.4.3'!F102/'4.2.4.3'!F90-1</f>
        <v>-0.11170058840551755</v>
      </c>
      <c r="G90" s="123" t="s">
        <v>28</v>
      </c>
      <c r="H90" s="157">
        <f>+'4.2.4.3'!H102/'4.2.4.3'!H90-1</f>
        <v>-0.11170058840551755</v>
      </c>
      <c r="I90" s="122">
        <f>+'4.2.4.3'!I102/'4.2.4.3'!I90-1</f>
        <v>-0.88352272727272729</v>
      </c>
      <c r="J90" s="122">
        <f>+'4.2.4.3'!J102/'4.2.4.3'!J90-1</f>
        <v>-0.19427198077308228</v>
      </c>
      <c r="K90" s="124">
        <f>+'4.2.4.3'!K102/'4.2.4.3'!K90-1</f>
        <v>-0.23966323666978484</v>
      </c>
      <c r="L90" s="171" t="s">
        <v>28</v>
      </c>
      <c r="M90" s="199">
        <f>+'4.2.4.3'!M102/'4.2.4.3'!M90-1</f>
        <v>1.8596871002656723E-2</v>
      </c>
    </row>
    <row r="91" spans="1:13" x14ac:dyDescent="0.3">
      <c r="A91" s="339"/>
      <c r="B91" s="50" t="s">
        <v>32</v>
      </c>
      <c r="C91" s="121">
        <f>+'4.2.4.3'!C103/'4.2.4.3'!C91-1</f>
        <v>0.23765876653136053</v>
      </c>
      <c r="D91" s="117">
        <f>+'4.2.4.3'!D103/'4.2.4.3'!D91-1</f>
        <v>6.4680474028131485E-2</v>
      </c>
      <c r="E91" s="216" t="s">
        <v>28</v>
      </c>
      <c r="F91" s="153">
        <f>+'4.2.4.3'!F103/'4.2.4.3'!F91-1</f>
        <v>0.11385692846423212</v>
      </c>
      <c r="G91" s="123" t="s">
        <v>28</v>
      </c>
      <c r="H91" s="157">
        <f>+'4.2.4.3'!H103/'4.2.4.3'!H91-1</f>
        <v>0.11385692846423212</v>
      </c>
      <c r="I91" s="122">
        <f>+'4.2.4.3'!I103/'4.2.4.3'!I91-1</f>
        <v>-0.90508474576271181</v>
      </c>
      <c r="J91" s="122">
        <f>+'4.2.4.3'!J103/'4.2.4.3'!J91-1</f>
        <v>-0.25636192271442038</v>
      </c>
      <c r="K91" s="124">
        <f>+'4.2.4.3'!K103/'4.2.4.3'!K91-1</f>
        <v>-0.29852390394359996</v>
      </c>
      <c r="L91" s="171" t="s">
        <v>28</v>
      </c>
      <c r="M91" s="199">
        <f>+'4.2.4.3'!M103/'4.2.4.3'!M91-1</f>
        <v>6.7493609209600791E-2</v>
      </c>
    </row>
    <row r="92" spans="1:13" x14ac:dyDescent="0.3">
      <c r="A92" s="339"/>
      <c r="B92" s="50" t="s">
        <v>33</v>
      </c>
      <c r="C92" s="121">
        <f>+'4.2.4.3'!C104/'4.2.4.3'!C92-1</f>
        <v>0.45138112725530899</v>
      </c>
      <c r="D92" s="117">
        <f>+'4.2.4.3'!D104/'4.2.4.3'!D92-1</f>
        <v>0.37948578793840304</v>
      </c>
      <c r="E92" s="216" t="s">
        <v>28</v>
      </c>
      <c r="F92" s="153">
        <f>+'4.2.4.3'!F104/'4.2.4.3'!F92-1</f>
        <v>-0.10435383552176913</v>
      </c>
      <c r="G92" s="123" t="s">
        <v>28</v>
      </c>
      <c r="H92" s="157">
        <f>+'4.2.4.3'!H104/'4.2.4.3'!H92-1</f>
        <v>-0.10435383552176913</v>
      </c>
      <c r="I92" s="122">
        <f>+'4.2.4.3'!I104/'4.2.4.3'!I92-1</f>
        <v>-0.34697855750487328</v>
      </c>
      <c r="J92" s="122">
        <f>+'4.2.4.3'!J104/'4.2.4.3'!J92-1</f>
        <v>-0.28680602382557874</v>
      </c>
      <c r="K92" s="124">
        <f>+'4.2.4.3'!K104/'4.2.4.3'!K92-1</f>
        <v>-0.29302700523982261</v>
      </c>
      <c r="L92" s="171" t="s">
        <v>28</v>
      </c>
      <c r="M92" s="199">
        <f>+'4.2.4.3'!M104/'4.2.4.3'!M92-1</f>
        <v>0.21714515234397425</v>
      </c>
    </row>
    <row r="93" spans="1:13" x14ac:dyDescent="0.3">
      <c r="A93" s="339"/>
      <c r="B93" s="50" t="s">
        <v>34</v>
      </c>
      <c r="C93" s="121">
        <f>+'4.2.4.3'!C105/'4.2.4.3'!C93-1</f>
        <v>0.22059913199957659</v>
      </c>
      <c r="D93" s="117">
        <f>+'4.2.4.3'!D105/'4.2.4.3'!D93-1</f>
        <v>0.25743749999999999</v>
      </c>
      <c r="E93" s="216" t="s">
        <v>28</v>
      </c>
      <c r="F93" s="153">
        <f>+'4.2.4.3'!F105/'4.2.4.3'!F93-1</f>
        <v>0.12015705294762968</v>
      </c>
      <c r="G93" s="123" t="s">
        <v>28</v>
      </c>
      <c r="H93" s="157">
        <f>+'4.2.4.3'!H105/'4.2.4.3'!H93-1</f>
        <v>0.12015705294762968</v>
      </c>
      <c r="I93" s="122">
        <f>+'4.2.4.3'!I105/'4.2.4.3'!I93-1</f>
        <v>2.7572293207800858E-2</v>
      </c>
      <c r="J93" s="122">
        <f>+'4.2.4.3'!J105/'4.2.4.3'!J93-1</f>
        <v>-0.43629343629343631</v>
      </c>
      <c r="K93" s="124">
        <f>+'4.2.4.3'!K105/'4.2.4.3'!K93-1</f>
        <v>-0.34363245566899514</v>
      </c>
      <c r="L93" s="171" t="s">
        <v>28</v>
      </c>
      <c r="M93" s="199">
        <f>+'4.2.4.3'!M105/'4.2.4.3'!M93-1</f>
        <v>0.1486935508231384</v>
      </c>
    </row>
    <row r="94" spans="1:13" x14ac:dyDescent="0.3">
      <c r="A94" s="339"/>
      <c r="B94" s="50" t="s">
        <v>35</v>
      </c>
      <c r="C94" s="121">
        <f>+'4.2.4.3'!C106/'4.2.4.3'!C94-1</f>
        <v>0.48002014775016799</v>
      </c>
      <c r="D94" s="117">
        <f>+'4.2.4.3'!D106/'4.2.4.3'!D94-1</f>
        <v>0.13303506809658527</v>
      </c>
      <c r="E94" s="216" t="s">
        <v>28</v>
      </c>
      <c r="F94" s="153">
        <f>+'4.2.4.3'!F106/'4.2.4.3'!F94-1</f>
        <v>0.50406982445817405</v>
      </c>
      <c r="G94" s="123" t="s">
        <v>28</v>
      </c>
      <c r="H94" s="157">
        <f>+'4.2.4.3'!H106/'4.2.4.3'!H94-1</f>
        <v>0.50406982445817405</v>
      </c>
      <c r="I94" s="122">
        <f>+'4.2.4.3'!I106/'4.2.4.3'!I94-1</f>
        <v>-0.73093525179856123</v>
      </c>
      <c r="J94" s="122">
        <f>+'4.2.4.3'!J106/'4.2.4.3'!J94-1</f>
        <v>-0.31038211968276852</v>
      </c>
      <c r="K94" s="124">
        <f>+'4.2.4.3'!K106/'4.2.4.3'!K94-1</f>
        <v>-0.35720006407176041</v>
      </c>
      <c r="L94" s="171" t="s">
        <v>28</v>
      </c>
      <c r="M94" s="199">
        <f>+'4.2.4.3'!M106/'4.2.4.3'!M94-1</f>
        <v>0.18587339470394371</v>
      </c>
    </row>
    <row r="95" spans="1:13" x14ac:dyDescent="0.3">
      <c r="A95" s="339"/>
      <c r="B95" s="50" t="s">
        <v>36</v>
      </c>
      <c r="C95" s="121">
        <f>+'4.2.4.3'!C107/'4.2.4.3'!C95-1</f>
        <v>0.63320920785375767</v>
      </c>
      <c r="D95" s="117">
        <f>+'4.2.4.3'!D107/'4.2.4.3'!D95-1</f>
        <v>0.2113631670550753</v>
      </c>
      <c r="E95" s="216" t="s">
        <v>28</v>
      </c>
      <c r="F95" s="153">
        <f>+'4.2.4.3'!F107/'4.2.4.3'!F95-1</f>
        <v>1.6025886864813041</v>
      </c>
      <c r="G95" s="123" t="s">
        <v>28</v>
      </c>
      <c r="H95" s="157">
        <f>+'4.2.4.3'!H107/'4.2.4.3'!H95-1</f>
        <v>1.6025886864813041</v>
      </c>
      <c r="I95" s="122">
        <f>+'4.2.4.3'!I107/'4.2.4.3'!I95-1</f>
        <v>0.16369047619047628</v>
      </c>
      <c r="J95" s="122">
        <f>+'4.2.4.3'!J107/'4.2.4.3'!J95-1</f>
        <v>-0.49332621462893755</v>
      </c>
      <c r="K95" s="124">
        <f>+'4.2.4.3'!K107/'4.2.4.3'!K95-1</f>
        <v>-0.42314417421713557</v>
      </c>
      <c r="L95" s="171" t="s">
        <v>28</v>
      </c>
      <c r="M95" s="199">
        <f>+'4.2.4.3'!M107/'4.2.4.3'!M95-1</f>
        <v>0.34901443960577594</v>
      </c>
    </row>
    <row r="96" spans="1:13" x14ac:dyDescent="0.3">
      <c r="A96" s="339"/>
      <c r="B96" s="50" t="s">
        <v>37</v>
      </c>
      <c r="C96" s="121">
        <f>+'4.2.4.3'!C108/'4.2.4.3'!C96-1</f>
        <v>0.65644891122278048</v>
      </c>
      <c r="D96" s="117">
        <f>+'4.2.4.3'!D108/'4.2.4.3'!D96-1</f>
        <v>0.28786039951454723</v>
      </c>
      <c r="E96" s="216" t="s">
        <v>28</v>
      </c>
      <c r="F96" s="153">
        <f>+'4.2.4.3'!F108/'4.2.4.3'!F96-1</f>
        <v>3.2177072120559744</v>
      </c>
      <c r="G96" s="123" t="s">
        <v>28</v>
      </c>
      <c r="H96" s="157">
        <f>+'4.2.4.3'!H108/'4.2.4.3'!H96-1</f>
        <v>3.2177072120559744</v>
      </c>
      <c r="I96" s="122" t="s">
        <v>28</v>
      </c>
      <c r="J96" s="122">
        <f>+'4.2.4.3'!J108/'4.2.4.3'!J96-1</f>
        <v>-0.24167337087691065</v>
      </c>
      <c r="K96" s="124">
        <f>+'4.2.4.3'!K108/'4.2.4.3'!K96-1</f>
        <v>7.6910699919549463E-2</v>
      </c>
      <c r="L96" s="171" t="s">
        <v>28</v>
      </c>
      <c r="M96" s="199">
        <f>+'4.2.4.3'!M108/'4.2.4.3'!M96-1</f>
        <v>0.54173493144778817</v>
      </c>
    </row>
    <row r="97" spans="1:13" x14ac:dyDescent="0.3">
      <c r="A97" s="339"/>
      <c r="B97" s="50" t="s">
        <v>38</v>
      </c>
      <c r="C97" s="121">
        <f>+'4.2.4.3'!C109/'4.2.4.3'!C97-1</f>
        <v>0.46833794562917141</v>
      </c>
      <c r="D97" s="117">
        <f>+'4.2.4.3'!D109/'4.2.4.3'!D97-1</f>
        <v>0.28292351787599945</v>
      </c>
      <c r="E97" s="216" t="s">
        <v>28</v>
      </c>
      <c r="F97" s="153">
        <f>+'4.2.4.3'!F109/'4.2.4.3'!F97-1</f>
        <v>2.0461139896373055</v>
      </c>
      <c r="G97" s="123" t="s">
        <v>28</v>
      </c>
      <c r="H97" s="157">
        <f>+'4.2.4.3'!H109/'4.2.4.3'!H97-1</f>
        <v>2.0461139896373055</v>
      </c>
      <c r="I97" s="122" t="s">
        <v>28</v>
      </c>
      <c r="J97" s="122">
        <f>+'4.2.4.3'!J109/'4.2.4.3'!J97-1</f>
        <v>-0.32175748273215654</v>
      </c>
      <c r="K97" s="124">
        <f>+'4.2.4.3'!K109/'4.2.4.3'!K97-1</f>
        <v>-0.2476976208749041</v>
      </c>
      <c r="L97" s="171" t="s">
        <v>28</v>
      </c>
      <c r="M97" s="199">
        <f>+'4.2.4.3'!M109/'4.2.4.3'!M97-1</f>
        <v>0.47948970477084818</v>
      </c>
    </row>
    <row r="98" spans="1:13" ht="15" thickBot="1" x14ac:dyDescent="0.35">
      <c r="A98" s="352"/>
      <c r="B98" s="187" t="s">
        <v>39</v>
      </c>
      <c r="C98" s="219">
        <f>+'4.2.4.3'!C110/'4.2.4.3'!C98-1</f>
        <v>0.81057857552033608</v>
      </c>
      <c r="D98" s="220">
        <f>+'4.2.4.3'!D110/'4.2.4.3'!D98-1</f>
        <v>0.26465093224539604</v>
      </c>
      <c r="E98" s="218" t="s">
        <v>28</v>
      </c>
      <c r="F98" s="221">
        <f>+'4.2.4.3'!F110/'4.2.4.3'!F98-1</f>
        <v>1.1289552988448017</v>
      </c>
      <c r="G98" s="222" t="s">
        <v>28</v>
      </c>
      <c r="H98" s="223">
        <f>+'4.2.4.3'!H110/'4.2.4.3'!H98-1</f>
        <v>1.1289552988448017</v>
      </c>
      <c r="I98" s="224">
        <f>+'4.2.4.3'!I110/'4.2.4.3'!I98-1</f>
        <v>0.91549295774647876</v>
      </c>
      <c r="J98" s="224">
        <f>+'4.2.4.3'!J110/'4.2.4.3'!J98-1</f>
        <v>0.15669014084507049</v>
      </c>
      <c r="K98" s="225">
        <f>+'4.2.4.3'!K110/'4.2.4.3'!K98-1</f>
        <v>0.18704225352112669</v>
      </c>
      <c r="L98" s="210" t="s">
        <v>28</v>
      </c>
      <c r="M98" s="226">
        <f>+'4.2.4.3'!M110/'4.2.4.3'!M98-1</f>
        <v>0.48492251849783607</v>
      </c>
    </row>
    <row r="99" spans="1:13" x14ac:dyDescent="0.3">
      <c r="A99" s="322" t="s">
        <v>68</v>
      </c>
      <c r="B99" s="21" t="s">
        <v>27</v>
      </c>
      <c r="C99" s="130">
        <f>+'4.2.4.3'!C111/'4.2.4.3'!C99-1</f>
        <v>0.20366646954464818</v>
      </c>
      <c r="D99" s="130">
        <f>+'4.2.4.3'!D111/'4.2.4.3'!D99-1</f>
        <v>-6.3918046387476113E-2</v>
      </c>
      <c r="E99" s="130" t="s">
        <v>28</v>
      </c>
      <c r="F99" s="131">
        <f>+'4.2.4.3'!F111/'4.2.4.3'!F99-1</f>
        <v>0.46230733302195226</v>
      </c>
      <c r="G99" s="132" t="s">
        <v>28</v>
      </c>
      <c r="H99" s="133">
        <f>+'4.2.4.3'!H111/'4.2.4.3'!H99-1</f>
        <v>0.46230733302195226</v>
      </c>
      <c r="I99" s="131">
        <f>+'4.2.4.3'!I111/'4.2.4.3'!I99-1</f>
        <v>0.68691588785046731</v>
      </c>
      <c r="J99" s="132">
        <f>+'4.2.4.3'!J111/'4.2.4.3'!J99-1</f>
        <v>0.12001086071137657</v>
      </c>
      <c r="K99" s="133">
        <f>+'4.2.4.3'!K111/'4.2.4.3'!K99-1</f>
        <v>0.15114190402874006</v>
      </c>
      <c r="L99" s="174" t="s">
        <v>28</v>
      </c>
      <c r="M99" s="198">
        <f>+'4.2.4.3'!M111/'4.2.4.3'!M99-1</f>
        <v>0.16974871919980483</v>
      </c>
    </row>
    <row r="100" spans="1:13" x14ac:dyDescent="0.3">
      <c r="A100" s="323"/>
      <c r="B100" s="27" t="s">
        <v>29</v>
      </c>
      <c r="C100" s="121">
        <f>+'4.2.4.3'!C112/'4.2.4.3'!C100-1</f>
        <v>-9.0711462450592917E-2</v>
      </c>
      <c r="D100" s="121">
        <f>+'4.2.4.3'!D112/'4.2.4.3'!D100-1</f>
        <v>-0.14423512656179194</v>
      </c>
      <c r="E100" s="121" t="s">
        <v>28</v>
      </c>
      <c r="F100" s="122">
        <f>+'4.2.4.3'!F112/'4.2.4.3'!F100-1</f>
        <v>0.39246146435452789</v>
      </c>
      <c r="G100" s="123" t="s">
        <v>28</v>
      </c>
      <c r="H100" s="124">
        <f>+'4.2.4.3'!H112/'4.2.4.3'!H100-1</f>
        <v>0.39246146435452789</v>
      </c>
      <c r="I100" s="122">
        <f>+'4.2.4.3'!I112/'4.2.4.3'!I100-1</f>
        <v>-0.75075528700906347</v>
      </c>
      <c r="J100" s="123">
        <f>+'4.2.4.3'!J112/'4.2.4.3'!J100-1</f>
        <v>0.64603529704200846</v>
      </c>
      <c r="K100" s="124">
        <f>+'4.2.4.3'!K112/'4.2.4.3'!K100-1</f>
        <v>0.44866595517609387</v>
      </c>
      <c r="L100" s="175" t="s">
        <v>28</v>
      </c>
      <c r="M100" s="227">
        <f>+'4.2.4.3'!M112/'4.2.4.3'!M100-1</f>
        <v>1.7178968655207281</v>
      </c>
    </row>
    <row r="101" spans="1:13" x14ac:dyDescent="0.3">
      <c r="A101" s="323"/>
      <c r="B101" s="27" t="s">
        <v>30</v>
      </c>
      <c r="C101" s="121">
        <f>+'4.2.4.3'!C113/'4.2.4.3'!C101-1</f>
        <v>-3.682561002910234E-2</v>
      </c>
      <c r="D101" s="121">
        <f>+'4.2.4.3'!D113/'4.2.4.3'!D101-1</f>
        <v>-0.10083167733863252</v>
      </c>
      <c r="E101" s="121" t="s">
        <v>28</v>
      </c>
      <c r="F101" s="122">
        <f>+'4.2.4.3'!F113/'4.2.4.3'!F101-1</f>
        <v>2.7776040037535088E-2</v>
      </c>
      <c r="G101" s="123" t="s">
        <v>28</v>
      </c>
      <c r="H101" s="124">
        <f>+'4.2.4.3'!H113/'4.2.4.3'!H101-1</f>
        <v>2.7776040037535088E-2</v>
      </c>
      <c r="I101" s="122">
        <f>+'4.2.4.3'!I113/'4.2.4.3'!I101-1</f>
        <v>-0.47297297297297303</v>
      </c>
      <c r="J101" s="123">
        <f>+'4.2.4.3'!J113/'4.2.4.3'!J101-1</f>
        <v>0.50025523226135782</v>
      </c>
      <c r="K101" s="124">
        <f>+'4.2.4.3'!K113/'4.2.4.3'!K101-1</f>
        <v>0.44806763285024154</v>
      </c>
      <c r="L101" s="175" t="s">
        <v>28</v>
      </c>
      <c r="M101" s="227">
        <f>+'4.2.4.3'!M113/'4.2.4.3'!M101-1</f>
        <v>0.99484288584994585</v>
      </c>
    </row>
    <row r="102" spans="1:13" x14ac:dyDescent="0.3">
      <c r="A102" s="323"/>
      <c r="B102" s="27" t="s">
        <v>31</v>
      </c>
      <c r="C102" s="121">
        <f>+'4.2.4.3'!C114/'4.2.4.3'!C102-1</f>
        <v>0.23878880797240321</v>
      </c>
      <c r="D102" s="121">
        <f>+'4.2.4.3'!D114/'4.2.4.3'!D102-1</f>
        <v>-0.13444227005870846</v>
      </c>
      <c r="E102" s="121" t="s">
        <v>28</v>
      </c>
      <c r="F102" s="122">
        <f>+'4.2.4.3'!F114/'4.2.4.3'!F102-1</f>
        <v>1.111304158974916</v>
      </c>
      <c r="G102" s="123" t="s">
        <v>28</v>
      </c>
      <c r="H102" s="124">
        <f>+'4.2.4.3'!H114/'4.2.4.3'!H102-1</f>
        <v>1.111304158974916</v>
      </c>
      <c r="I102" s="122">
        <f>+'4.2.4.3'!I114/'4.2.4.3'!I102-1</f>
        <v>-0.43902439024390238</v>
      </c>
      <c r="J102" s="123">
        <f>+'4.2.4.3'!J114/'4.2.4.3'!J102-1</f>
        <v>0.62416107382550345</v>
      </c>
      <c r="K102" s="124">
        <f>+'4.2.4.3'!K114/'4.2.4.3'!K102-1</f>
        <v>0.61343503937007871</v>
      </c>
      <c r="L102" s="175" t="s">
        <v>28</v>
      </c>
      <c r="M102" s="227">
        <f>+'4.2.4.3'!M114/'4.2.4.3'!M102-1</f>
        <v>1.3613021638330758</v>
      </c>
    </row>
    <row r="103" spans="1:13" x14ac:dyDescent="0.3">
      <c r="A103" s="323"/>
      <c r="B103" s="27" t="s">
        <v>32</v>
      </c>
      <c r="C103" s="121">
        <f>+'4.2.4.3'!C115/'4.2.4.3'!C103-1</f>
        <v>-0.15393567498942018</v>
      </c>
      <c r="D103" s="121">
        <f>+'4.2.4.3'!D115/'4.2.4.3'!D103-1</f>
        <v>-0.30469156350774995</v>
      </c>
      <c r="E103" s="121" t="s">
        <v>28</v>
      </c>
      <c r="F103" s="122">
        <f>+'4.2.4.3'!F115/'4.2.4.3'!F103-1</f>
        <v>0.71103925267223578</v>
      </c>
      <c r="G103" s="123" t="s">
        <v>28</v>
      </c>
      <c r="H103" s="124">
        <f>+'4.2.4.3'!H115/'4.2.4.3'!H103-1</f>
        <v>0.71103925267223578</v>
      </c>
      <c r="I103" s="122">
        <f>+'4.2.4.3'!I115/'4.2.4.3'!I103-1</f>
        <v>7.8928571428571423</v>
      </c>
      <c r="J103" s="123">
        <f>+'4.2.4.3'!J115/'4.2.4.3'!J103-1</f>
        <v>1.8871989860583018</v>
      </c>
      <c r="K103" s="124">
        <f>+'4.2.4.3'!K115/'4.2.4.3'!K103-1</f>
        <v>1.9400125628140703</v>
      </c>
      <c r="L103" s="175" t="s">
        <v>28</v>
      </c>
      <c r="M103" s="227">
        <f>+'4.2.4.3'!M115/'4.2.4.3'!M103-1</f>
        <v>1.0080037286446699</v>
      </c>
    </row>
    <row r="104" spans="1:13" x14ac:dyDescent="0.3">
      <c r="A104" s="323"/>
      <c r="B104" s="27" t="s">
        <v>33</v>
      </c>
      <c r="C104" s="121">
        <f>+'4.2.4.3'!C116/'4.2.4.3'!C104-1</f>
        <v>-1.7601760176017556E-2</v>
      </c>
      <c r="D104" s="121">
        <f>+'4.2.4.3'!D116/'4.2.4.3'!D104-1</f>
        <v>-0.64656995328251776</v>
      </c>
      <c r="E104" s="121" t="s">
        <v>28</v>
      </c>
      <c r="F104" s="122">
        <f>+'4.2.4.3'!F116/'4.2.4.3'!F104-1</f>
        <v>0.30111882716049387</v>
      </c>
      <c r="G104" s="123" t="s">
        <v>28</v>
      </c>
      <c r="H104" s="124">
        <f>+'4.2.4.3'!H116/'4.2.4.3'!H104-1</f>
        <v>0.30111882716049387</v>
      </c>
      <c r="I104" s="122">
        <f>+'4.2.4.3'!I116/'4.2.4.3'!I104-1</f>
        <v>-0.93432835820895521</v>
      </c>
      <c r="J104" s="123">
        <f>+'4.2.4.3'!J116/'4.2.4.3'!J104-1</f>
        <v>1.6731799558777181</v>
      </c>
      <c r="K104" s="124">
        <f>+'4.2.4.3'!K116/'4.2.4.3'!K104-1</f>
        <v>1.4241733181299887</v>
      </c>
      <c r="L104" s="175" t="s">
        <v>28</v>
      </c>
      <c r="M104" s="227">
        <f>+'4.2.4.3'!M116/'4.2.4.3'!M104-1</f>
        <v>0.95406688038217369</v>
      </c>
    </row>
    <row r="105" spans="1:13" x14ac:dyDescent="0.3">
      <c r="A105" s="323"/>
      <c r="B105" s="27" t="s">
        <v>34</v>
      </c>
      <c r="C105" s="121">
        <f>+'4.2.4.3'!C117/'4.2.4.3'!C105-1</f>
        <v>-8.6722747376636877E-2</v>
      </c>
      <c r="D105" s="121">
        <f>+'4.2.4.3'!D117/'4.2.4.3'!D105-1</f>
        <v>-0.68236492867438736</v>
      </c>
      <c r="E105" s="121" t="s">
        <v>28</v>
      </c>
      <c r="F105" s="122">
        <f>+'4.2.4.3'!F117/'4.2.4.3'!F105-1</f>
        <v>0.490979381443299</v>
      </c>
      <c r="G105" s="123" t="s">
        <v>28</v>
      </c>
      <c r="H105" s="124">
        <f>+'4.2.4.3'!H117/'4.2.4.3'!H105-1</f>
        <v>0.490979381443299</v>
      </c>
      <c r="I105" s="122" t="s">
        <v>28</v>
      </c>
      <c r="J105" s="123">
        <f>+'4.2.4.3'!J117/'4.2.4.3'!J105-1</f>
        <v>2.3835616438356166</v>
      </c>
      <c r="K105" s="124">
        <f>+'4.2.4.3'!K117/'4.2.4.3'!K105-1</f>
        <v>1.3254195661072452</v>
      </c>
      <c r="L105" s="175" t="s">
        <v>28</v>
      </c>
      <c r="M105" s="227">
        <f>+'4.2.4.3'!M117/'4.2.4.3'!M105-1</f>
        <v>1.2830977582013019</v>
      </c>
    </row>
    <row r="106" spans="1:13" x14ac:dyDescent="0.3">
      <c r="A106" s="323"/>
      <c r="B106" s="27" t="s">
        <v>35</v>
      </c>
      <c r="C106" s="121">
        <f>+'4.2.4.3'!C118/'4.2.4.3'!C106-1</f>
        <v>-0.1382870107770845</v>
      </c>
      <c r="D106" s="121">
        <f>+'4.2.4.3'!D118/'4.2.4.3'!D106-1</f>
        <v>-0.64642006852099176</v>
      </c>
      <c r="E106" s="121" t="s">
        <v>28</v>
      </c>
      <c r="F106" s="122">
        <f>+'4.2.4.3'!F118/'4.2.4.3'!F106-1</f>
        <v>0.20473365064875781</v>
      </c>
      <c r="G106" s="123" t="s">
        <v>28</v>
      </c>
      <c r="H106" s="124">
        <f>+'4.2.4.3'!H118/'4.2.4.3'!H106-1</f>
        <v>0.20473365064875781</v>
      </c>
      <c r="I106" s="122" t="s">
        <v>28</v>
      </c>
      <c r="J106" s="123">
        <f>+'4.2.4.3'!J118/'4.2.4.3'!J106-1</f>
        <v>0.62467328802927335</v>
      </c>
      <c r="K106" s="124">
        <f>+'4.2.4.3'!K118/'4.2.4.3'!K106-1</f>
        <v>0.54896586095190636</v>
      </c>
      <c r="L106" s="175" t="s">
        <v>28</v>
      </c>
      <c r="M106" s="227">
        <f>+'4.2.4.3'!M118/'4.2.4.3'!M106-1</f>
        <v>1.1612439503569889</v>
      </c>
    </row>
    <row r="107" spans="1:13" x14ac:dyDescent="0.3">
      <c r="A107" s="323"/>
      <c r="B107" s="27" t="s">
        <v>36</v>
      </c>
      <c r="C107" s="121">
        <f>+'4.2.4.3'!C119/'4.2.4.3'!C107-1</f>
        <v>-2.1660275676235852E-2</v>
      </c>
      <c r="D107" s="121">
        <f>+'4.2.4.3'!D119/'4.2.4.3'!D107-1</f>
        <v>-0.68057179037599846</v>
      </c>
      <c r="E107" s="121" t="s">
        <v>28</v>
      </c>
      <c r="F107" s="122">
        <f>+'4.2.4.3'!F119/'4.2.4.3'!F107-1</f>
        <v>0.19616872352182724</v>
      </c>
      <c r="G107" s="123" t="s">
        <v>28</v>
      </c>
      <c r="H107" s="124">
        <f>+'4.2.4.3'!H119/'4.2.4.3'!H107-1</f>
        <v>0.19616872352182724</v>
      </c>
      <c r="I107" s="122" t="s">
        <v>28</v>
      </c>
      <c r="J107" s="123">
        <f>+'4.2.4.3'!J119/'4.2.4.3'!J107-1</f>
        <v>1.8401826484018264</v>
      </c>
      <c r="K107" s="124">
        <f>+'4.2.4.3'!K119/'4.2.4.3'!K107-1</f>
        <v>1.2281620281069165</v>
      </c>
      <c r="L107" s="175" t="s">
        <v>28</v>
      </c>
      <c r="M107" s="227">
        <f>+'4.2.4.3'!M119/'4.2.4.3'!M107-1</f>
        <v>0.82419402794885954</v>
      </c>
    </row>
    <row r="108" spans="1:13" x14ac:dyDescent="0.3">
      <c r="A108" s="323"/>
      <c r="B108" s="27" t="s">
        <v>37</v>
      </c>
      <c r="C108" s="121">
        <f>+'4.2.4.3'!C120/'4.2.4.3'!C108-1</f>
        <v>-7.2808170694711349E-2</v>
      </c>
      <c r="D108" s="121">
        <f>+'4.2.4.3'!D120/'4.2.4.3'!D108-1</f>
        <v>-0.60443674706466655</v>
      </c>
      <c r="E108" s="121" t="s">
        <v>28</v>
      </c>
      <c r="F108" s="122">
        <f>+'4.2.4.3'!F120/'4.2.4.3'!F108-1</f>
        <v>0.21444522427103929</v>
      </c>
      <c r="G108" s="123" t="s">
        <v>28</v>
      </c>
      <c r="H108" s="124">
        <f>+'4.2.4.3'!H120/'4.2.4.3'!H108-1</f>
        <v>0.21444522427103929</v>
      </c>
      <c r="I108" s="122" t="s">
        <v>28</v>
      </c>
      <c r="J108" s="123">
        <f>+'4.2.4.3'!J120/'4.2.4.3'!J108-1</f>
        <v>0.45172925949501375</v>
      </c>
      <c r="K108" s="124">
        <f>+'4.2.4.3'!K120/'4.2.4.3'!K108-1</f>
        <v>2.2262064843866725E-2</v>
      </c>
      <c r="L108" s="175" t="s">
        <v>28</v>
      </c>
      <c r="M108" s="227">
        <f>+'4.2.4.3'!M120/'4.2.4.3'!M108-1</f>
        <v>1.1212422047596409</v>
      </c>
    </row>
    <row r="109" spans="1:13" x14ac:dyDescent="0.3">
      <c r="A109" s="323"/>
      <c r="B109" s="27" t="s">
        <v>38</v>
      </c>
      <c r="C109" s="121">
        <f>+'4.2.4.3'!C121/'4.2.4.3'!C109-1</f>
        <v>-3.492239467849223E-2</v>
      </c>
      <c r="D109" s="121">
        <f>+'4.2.4.3'!D121/'4.2.4.3'!D109-1</f>
        <v>-0.38850020577341404</v>
      </c>
      <c r="E109" s="121" t="s">
        <v>28</v>
      </c>
      <c r="F109" s="122">
        <f>+'4.2.4.3'!F121/'4.2.4.3'!F109-1</f>
        <v>6.6337812553155295E-2</v>
      </c>
      <c r="G109" s="123" t="s">
        <v>28</v>
      </c>
      <c r="H109" s="124">
        <f>+'4.2.4.3'!H121/'4.2.4.3'!H109-1</f>
        <v>6.6337812553155295E-2</v>
      </c>
      <c r="I109" s="122" t="s">
        <v>28</v>
      </c>
      <c r="J109" s="123">
        <f>+'4.2.4.3'!J121/'4.2.4.3'!J109-1</f>
        <v>1.1018387553041018</v>
      </c>
      <c r="K109" s="124">
        <f>+'4.2.4.3'!K121/'4.2.4.3'!K109-1</f>
        <v>0.89492476409079313</v>
      </c>
      <c r="L109" s="175" t="s">
        <v>28</v>
      </c>
      <c r="M109" s="227">
        <f>+'4.2.4.3'!M121/'4.2.4.3'!M109-1</f>
        <v>1.4037092080004956</v>
      </c>
    </row>
    <row r="110" spans="1:13" ht="15" thickBot="1" x14ac:dyDescent="0.35">
      <c r="A110" s="323"/>
      <c r="B110" s="259" t="s">
        <v>39</v>
      </c>
      <c r="C110" s="219">
        <f>+'4.2.4.3'!C122/'4.2.4.3'!C110-1</f>
        <v>-4.1130563172326551E-2</v>
      </c>
      <c r="D110" s="219">
        <f>+'4.2.4.3'!D122/'4.2.4.3'!D110-1</f>
        <v>-0.55095272551857211</v>
      </c>
      <c r="E110" s="219" t="s">
        <v>28</v>
      </c>
      <c r="F110" s="224">
        <f>+'4.2.4.3'!F122/'4.2.4.3'!F110-1</f>
        <v>0.18059569448540258</v>
      </c>
      <c r="G110" s="222" t="s">
        <v>28</v>
      </c>
      <c r="H110" s="225">
        <f>+'4.2.4.3'!H122/'4.2.4.3'!H110-1</f>
        <v>0.18059569448540258</v>
      </c>
      <c r="I110" s="267" t="s">
        <v>28</v>
      </c>
      <c r="J110" s="222">
        <f>+'4.2.4.3'!J122/'4.2.4.3'!J110-1</f>
        <v>0.63470319634703198</v>
      </c>
      <c r="K110" s="225">
        <f>+'4.2.4.3'!K122/'4.2.4.3'!K110-1</f>
        <v>0.52918841955386808</v>
      </c>
      <c r="L110" s="263" t="s">
        <v>28</v>
      </c>
      <c r="M110" s="264">
        <f>+'4.2.4.3'!M122/'4.2.4.3'!M110-1</f>
        <v>2.0526018897193627</v>
      </c>
    </row>
    <row r="111" spans="1:13" x14ac:dyDescent="0.3">
      <c r="A111" s="330" t="s">
        <v>74</v>
      </c>
      <c r="B111" s="21" t="s">
        <v>27</v>
      </c>
      <c r="C111" s="130">
        <f>+'4.2.4.3'!C123/'4.2.4.3'!C111-1</f>
        <v>-0.15259899774000196</v>
      </c>
      <c r="D111" s="130">
        <f>+'4.2.4.3'!D123/'4.2.4.3'!D111-1</f>
        <v>-0.6397826673345921</v>
      </c>
      <c r="E111" s="130" t="s">
        <v>28</v>
      </c>
      <c r="F111" s="131">
        <f>+'4.2.4.3'!F123/'4.2.4.3'!F111-1</f>
        <v>0.13319279417401297</v>
      </c>
      <c r="G111" s="132" t="s">
        <v>28</v>
      </c>
      <c r="H111" s="133">
        <f>+'4.2.4.3'!H123/'4.2.4.3'!H111-1</f>
        <v>0.13319279417401297</v>
      </c>
      <c r="I111" s="131" t="s">
        <v>28</v>
      </c>
      <c r="J111" s="132">
        <f>+'4.2.4.3'!J123/'4.2.4.3'!J111-1</f>
        <v>1.1621818181818182</v>
      </c>
      <c r="K111" s="133">
        <f>+'4.2.4.3'!K123/'4.2.4.3'!K111-1</f>
        <v>0.988185465893892</v>
      </c>
      <c r="L111" s="260" t="s">
        <v>28</v>
      </c>
      <c r="M111" s="198">
        <f>+'4.2.4.3'!M123/'4.2.4.3'!M111-1</f>
        <v>1.8898250882900922</v>
      </c>
    </row>
    <row r="112" spans="1:13" x14ac:dyDescent="0.3">
      <c r="A112" s="324"/>
      <c r="B112" s="27" t="s">
        <v>29</v>
      </c>
      <c r="C112" s="121">
        <f>+'4.2.4.3'!C124/'4.2.4.3'!C112-1</f>
        <v>-0.7353836122582047</v>
      </c>
      <c r="D112" s="121">
        <f>+'4.2.4.3'!D124/'4.2.4.3'!D112-1</f>
        <v>-0.54270368409108105</v>
      </c>
      <c r="E112" s="121" t="s">
        <v>28</v>
      </c>
      <c r="F112" s="122">
        <f>+'4.2.4.3'!F124/'4.2.4.3'!F112-1</f>
        <v>0.1344374297327684</v>
      </c>
      <c r="G112" s="123" t="s">
        <v>28</v>
      </c>
      <c r="H112" s="124">
        <f>+'4.2.4.3'!H124/'4.2.4.3'!H112-1</f>
        <v>0.1344374297327684</v>
      </c>
      <c r="I112" s="122" t="s">
        <v>28</v>
      </c>
      <c r="J112" s="123">
        <f>+'4.2.4.3'!J124/'4.2.4.3'!J112-1</f>
        <v>3.9867109634551534E-2</v>
      </c>
      <c r="K112" s="124">
        <f>+'4.2.4.3'!K124/'4.2.4.3'!K112-1</f>
        <v>1.4586709886547755E-2</v>
      </c>
      <c r="L112" s="261">
        <f>+'4.2.4.3'!L124/'4.2.4.3'!L112-1</f>
        <v>6.3965083677775425E-2</v>
      </c>
      <c r="M112" s="227">
        <f>+'4.2.4.3'!M124/'4.2.4.3'!M112-1</f>
        <v>5.2998630007558667E-2</v>
      </c>
    </row>
    <row r="113" spans="1:13" x14ac:dyDescent="0.3">
      <c r="A113" s="324"/>
      <c r="B113" s="259" t="s">
        <v>30</v>
      </c>
      <c r="C113" s="219">
        <f>+'4.2.4.3'!C125/'4.2.4.3'!C113-1</f>
        <v>-1</v>
      </c>
      <c r="D113" s="219">
        <f>+'4.2.4.3'!D125/'4.2.4.3'!D113-1</f>
        <v>-0.5176393549971352</v>
      </c>
      <c r="E113" s="219" t="s">
        <v>28</v>
      </c>
      <c r="F113" s="224">
        <f>+'4.2.4.3'!F125/'4.2.4.3'!F113-1</f>
        <v>0.23324608923245482</v>
      </c>
      <c r="G113" s="222" t="s">
        <v>28</v>
      </c>
      <c r="H113" s="225">
        <f>+'4.2.4.3'!H125/'4.2.4.3'!H113-1</f>
        <v>0.23324608923245482</v>
      </c>
      <c r="I113" s="122" t="s">
        <v>28</v>
      </c>
      <c r="J113" s="222">
        <f>+'4.2.4.3'!J125/'4.2.4.3'!J113-1</f>
        <v>0.24362027900646477</v>
      </c>
      <c r="K113" s="225">
        <f>+'4.2.4.3'!K125/'4.2.4.3'!K113-1</f>
        <v>0.21934945788156801</v>
      </c>
      <c r="L113" s="266">
        <f>+'4.2.4.3'!L125/'4.2.4.3'!L113-1</f>
        <v>0.44843333979863531</v>
      </c>
      <c r="M113" s="264">
        <f>+'4.2.4.3'!M125/'4.2.4.3'!M113-1</f>
        <v>0.2090910711738696</v>
      </c>
    </row>
    <row r="114" spans="1:13" x14ac:dyDescent="0.3">
      <c r="A114" s="324"/>
      <c r="B114" s="259" t="s">
        <v>31</v>
      </c>
      <c r="C114" s="219">
        <f>+'4.2.4.3'!C126/'4.2.4.3'!C114-1</f>
        <v>-0.56899752475247523</v>
      </c>
      <c r="D114" s="219">
        <f>+'4.2.4.3'!D126/'4.2.4.3'!D114-1</f>
        <v>-0.90692591755218932</v>
      </c>
      <c r="E114" s="219" t="s">
        <v>28</v>
      </c>
      <c r="F114" s="224">
        <f>+'4.2.4.3'!F126/'4.2.4.3'!F114-1</f>
        <v>-0.29388468857686567</v>
      </c>
      <c r="G114" s="222" t="s">
        <v>28</v>
      </c>
      <c r="H114" s="225">
        <f>+'4.2.4.3'!H126/'4.2.4.3'!H114-1</f>
        <v>-0.29388468857686567</v>
      </c>
      <c r="I114" s="122" t="s">
        <v>28</v>
      </c>
      <c r="J114" s="222">
        <f>+'4.2.4.3'!J126/'4.2.4.3'!J114-1</f>
        <v>0.1078971533516988</v>
      </c>
      <c r="K114" s="225">
        <f>+'4.2.4.3'!K126/'4.2.4.3'!K114-1</f>
        <v>0.10401098063138625</v>
      </c>
      <c r="L114" s="266">
        <f>+'4.2.4.3'!L126/'4.2.4.3'!L114-1</f>
        <v>0.33275543034324095</v>
      </c>
      <c r="M114" s="264">
        <f>+'4.2.4.3'!M126/'4.2.4.3'!M114-1</f>
        <v>6.4563372906456307E-2</v>
      </c>
    </row>
    <row r="115" spans="1:13" x14ac:dyDescent="0.3">
      <c r="A115" s="324"/>
      <c r="B115" s="259" t="s">
        <v>32</v>
      </c>
      <c r="C115" s="219">
        <f>+'4.2.4.3'!C127/'4.2.4.3'!C115-1</f>
        <v>0.1480555208203076</v>
      </c>
      <c r="D115" s="219">
        <f>+'4.2.4.3'!D127/'4.2.4.3'!D115-1</f>
        <v>-0.98941502094554157</v>
      </c>
      <c r="E115" s="219" t="s">
        <v>28</v>
      </c>
      <c r="F115" s="224">
        <f>+'4.2.4.3'!F127/'4.2.4.3'!F115-1</f>
        <v>-0.15649115439130667</v>
      </c>
      <c r="G115" s="222" t="s">
        <v>28</v>
      </c>
      <c r="H115" s="225">
        <f>+'4.2.4.3'!H127/'4.2.4.3'!H115-1</f>
        <v>-0.15649115439130667</v>
      </c>
      <c r="I115" s="122" t="s">
        <v>28</v>
      </c>
      <c r="J115" s="222">
        <f>+'4.2.4.3'!J127/'4.2.4.3'!J115-1</f>
        <v>0.16878841088674279</v>
      </c>
      <c r="K115" s="225">
        <f>+'4.2.4.3'!K127/'4.2.4.3'!K115-1</f>
        <v>0.13769896378592028</v>
      </c>
      <c r="L115" s="266">
        <f>+'4.2.4.3'!L127/'4.2.4.3'!L115-1</f>
        <v>0.77291777918021909</v>
      </c>
      <c r="M115" s="264">
        <f>+'4.2.4.3'!M127/'4.2.4.3'!M115-1</f>
        <v>0.33963502481190977</v>
      </c>
    </row>
    <row r="116" spans="1:13" x14ac:dyDescent="0.3">
      <c r="A116" s="324"/>
      <c r="B116" s="259" t="s">
        <v>33</v>
      </c>
      <c r="C116" s="219">
        <f>+'4.2.4.3'!C128/'4.2.4.3'!C116-1</f>
        <v>-8.1746920492721253E-3</v>
      </c>
      <c r="D116" s="219">
        <f>+'4.2.4.3'!D128/'4.2.4.3'!D116-1</f>
        <v>-1</v>
      </c>
      <c r="E116" s="219" t="s">
        <v>28</v>
      </c>
      <c r="F116" s="224">
        <f>+'4.2.4.3'!F128/'4.2.4.3'!F116-1</f>
        <v>0.10533728687916977</v>
      </c>
      <c r="G116" s="222" t="s">
        <v>28</v>
      </c>
      <c r="H116" s="225">
        <f>+'4.2.4.3'!H128/'4.2.4.3'!H116-1</f>
        <v>0.10533728687916977</v>
      </c>
      <c r="I116" s="122" t="s">
        <v>28</v>
      </c>
      <c r="J116" s="222">
        <f>+'4.2.4.3'!J128/'4.2.4.3'!J116-1</f>
        <v>0.2451072860174488</v>
      </c>
      <c r="K116" s="225">
        <f>+'4.2.4.3'!K128/'4.2.4.3'!K116-1</f>
        <v>0.2418861712135465</v>
      </c>
      <c r="L116" s="266">
        <f>+'4.2.4.3'!L128/'4.2.4.3'!L116-1</f>
        <v>0.69638587747150571</v>
      </c>
      <c r="M116" s="264">
        <f>+'4.2.4.3'!M128/'4.2.4.3'!M116-1</f>
        <v>0.53782499256125904</v>
      </c>
    </row>
    <row r="117" spans="1:13" x14ac:dyDescent="0.3">
      <c r="A117" s="324"/>
      <c r="B117" s="259" t="s">
        <v>34</v>
      </c>
      <c r="C117" s="219">
        <f>+'4.2.4.3'!C129/'4.2.4.3'!C117-1</f>
        <v>1.8041971322761308E-2</v>
      </c>
      <c r="D117" s="219">
        <f>+'4.2.4.3'!D129/'4.2.4.3'!D117-1</f>
        <v>-0.80494483999687039</v>
      </c>
      <c r="E117" s="219">
        <f>+'4.2.4.3'!E129/'4.2.4.3'!E117-1</f>
        <v>0.90328713357046486</v>
      </c>
      <c r="F117" s="224">
        <f>+'4.2.4.3'!F129/'4.2.4.3'!F117-1</f>
        <v>0.17030250648228185</v>
      </c>
      <c r="G117" s="222" t="s">
        <v>28</v>
      </c>
      <c r="H117" s="225">
        <f>+'4.2.4.3'!H129/'4.2.4.3'!H117-1</f>
        <v>0.17030250648228185</v>
      </c>
      <c r="I117" s="224" t="s">
        <v>28</v>
      </c>
      <c r="J117" s="222">
        <f>+'4.2.4.3'!J129/'4.2.4.3'!J117-1</f>
        <v>0.19767646541101924</v>
      </c>
      <c r="K117" s="225">
        <f>+'4.2.4.3'!K129/'4.2.4.3'!K117-1</f>
        <v>0.19767646541101924</v>
      </c>
      <c r="L117" s="266">
        <f>+'4.2.4.3'!L129/'4.2.4.3'!L117-1</f>
        <v>0.54098745412648297</v>
      </c>
      <c r="M117" s="264">
        <f>+'4.2.4.3'!M129/'4.2.4.3'!M117-1</f>
        <v>0.36001290017910526</v>
      </c>
    </row>
    <row r="118" spans="1:13" x14ac:dyDescent="0.3">
      <c r="A118" s="324"/>
      <c r="B118" s="259" t="s">
        <v>35</v>
      </c>
      <c r="C118" s="219">
        <f>+'4.2.4.3'!C130/'4.2.4.3'!C118-1</f>
        <v>0.35545023696682465</v>
      </c>
      <c r="D118" s="219">
        <f>+'4.2.4.3'!D130/'4.2.4.3'!D118-1</f>
        <v>1.2928231236656265</v>
      </c>
      <c r="E118" s="219">
        <f>+'4.2.4.3'!E130/'4.2.4.3'!E118-1</f>
        <v>-3.2694642698492649E-2</v>
      </c>
      <c r="F118" s="224">
        <f>+'4.2.4.3'!F130/'4.2.4.3'!F118-1</f>
        <v>4.8438599339719612E-2</v>
      </c>
      <c r="G118" s="222" t="s">
        <v>28</v>
      </c>
      <c r="H118" s="225">
        <f>+'4.2.4.3'!H130/'4.2.4.3'!H118-1</f>
        <v>4.8438599339719612E-2</v>
      </c>
      <c r="I118" s="224" t="s">
        <v>28</v>
      </c>
      <c r="J118" s="222">
        <f>+'4.2.4.3'!J130/'4.2.4.3'!J118-1</f>
        <v>0.90234877734877728</v>
      </c>
      <c r="K118" s="225">
        <f>+'4.2.4.3'!K130/'4.2.4.3'!K118-1</f>
        <v>0.90234877734877728</v>
      </c>
      <c r="L118" s="266">
        <f>+'4.2.4.3'!L130/'4.2.4.3'!L118-1</f>
        <v>1.0124748138414366</v>
      </c>
      <c r="M118" s="264">
        <f>+'4.2.4.3'!M130/'4.2.4.3'!M118-1</f>
        <v>0.60329320296506506</v>
      </c>
    </row>
    <row r="119" spans="1:13" x14ac:dyDescent="0.3">
      <c r="A119" s="324"/>
      <c r="B119" s="259" t="s">
        <v>36</v>
      </c>
      <c r="C119" s="219">
        <f>+'4.2.4.3'!C131/'4.2.4.3'!C119-1</f>
        <v>5.4555084745762761E-2</v>
      </c>
      <c r="D119" s="219">
        <f>+'4.2.4.3'!D131/'4.2.4.3'!D119-1</f>
        <v>0.89235343447434623</v>
      </c>
      <c r="E119" s="219">
        <f>+'4.2.4.3'!E131/'4.2.4.3'!E119-1</f>
        <v>0.24017285167355285</v>
      </c>
      <c r="F119" s="224">
        <f>+'4.2.4.3'!F131/'4.2.4.3'!F119-1</f>
        <v>0.10517400677548516</v>
      </c>
      <c r="G119" s="222" t="s">
        <v>28</v>
      </c>
      <c r="H119" s="225">
        <f>+'4.2.4.3'!H131/'4.2.4.3'!H119-1</f>
        <v>0.10517400677548516</v>
      </c>
      <c r="I119" s="224" t="s">
        <v>28</v>
      </c>
      <c r="J119" s="222">
        <f>+'4.2.4.3'!J131/'4.2.4.3'!J119-1</f>
        <v>0.48243878308186994</v>
      </c>
      <c r="K119" s="225">
        <f>+'4.2.4.3'!K131/'4.2.4.3'!K119-1</f>
        <v>0.48243878308186994</v>
      </c>
      <c r="L119" s="266">
        <f>+'4.2.4.3'!L131/'4.2.4.3'!L119-1</f>
        <v>1.0965892805961595</v>
      </c>
      <c r="M119" s="264">
        <f>+'4.2.4.3'!M131/'4.2.4.3'!M119-1</f>
        <v>0.63563617171552544</v>
      </c>
    </row>
    <row r="120" spans="1:13" x14ac:dyDescent="0.3">
      <c r="A120" s="324"/>
      <c r="B120" s="259" t="s">
        <v>37</v>
      </c>
      <c r="C120" s="219">
        <f>+'4.2.4.3'!C132/'4.2.4.3'!C120-1</f>
        <v>-1.2215072526993165E-2</v>
      </c>
      <c r="D120" s="219">
        <f>+'4.2.4.3'!D132/'4.2.4.3'!D120-1</f>
        <v>0.39050930397269967</v>
      </c>
      <c r="E120" s="219">
        <f>+'4.2.4.3'!E132/'4.2.4.3'!E120-1</f>
        <v>5.538896937434723E-2</v>
      </c>
      <c r="F120" s="224">
        <f>+'4.2.4.3'!F132/'4.2.4.3'!F120-1</f>
        <v>0.29294945886308721</v>
      </c>
      <c r="G120" s="222" t="s">
        <v>28</v>
      </c>
      <c r="H120" s="225">
        <f>+'4.2.4.3'!H132/'4.2.4.3'!H120-1</f>
        <v>0.29294945886308721</v>
      </c>
      <c r="I120" s="224" t="s">
        <v>28</v>
      </c>
      <c r="J120" s="222">
        <f>+'4.2.4.3'!J132/'4.2.4.3'!J120-1</f>
        <v>0.18766442560654784</v>
      </c>
      <c r="K120" s="225">
        <f>+'4.2.4.3'!K132/'4.2.4.3'!K120-1</f>
        <v>0.18766442560654784</v>
      </c>
      <c r="L120" s="266">
        <f>+'4.2.4.3'!L132/'4.2.4.3'!L120-1</f>
        <v>0.60579426172148354</v>
      </c>
      <c r="M120" s="264">
        <f>+'4.2.4.3'!M132/'4.2.4.3'!M120-1</f>
        <v>0.38060867329787018</v>
      </c>
    </row>
    <row r="121" spans="1:13" x14ac:dyDescent="0.3">
      <c r="A121" s="324"/>
      <c r="B121" s="259" t="s">
        <v>38</v>
      </c>
      <c r="C121" s="219">
        <f>+'4.2.4.3'!C133/'4.2.4.3'!C121-1</f>
        <v>6.2722573233773726E-2</v>
      </c>
      <c r="D121" s="219">
        <f>+'4.2.4.3'!D133/'4.2.4.3'!D121-1</f>
        <v>-0.46783963080473034</v>
      </c>
      <c r="E121" s="219">
        <f>+'4.2.4.3'!E133/'4.2.4.3'!E121-1</f>
        <v>0.13968743279088103</v>
      </c>
      <c r="F121" s="224">
        <f>+'4.2.4.3'!F133/'4.2.4.3'!F121-1</f>
        <v>0.22592651672249686</v>
      </c>
      <c r="G121" s="222" t="s">
        <v>28</v>
      </c>
      <c r="H121" s="225">
        <f>+'4.2.4.3'!H133/'4.2.4.3'!H121-1</f>
        <v>0.22592651672249686</v>
      </c>
      <c r="I121" s="224" t="s">
        <v>28</v>
      </c>
      <c r="J121" s="222" t="s">
        <v>28</v>
      </c>
      <c r="K121" s="225" t="s">
        <v>28</v>
      </c>
      <c r="L121" s="266">
        <f>+'4.2.4.3'!L133/'4.2.4.3'!L121-1</f>
        <v>0.77205841291115207</v>
      </c>
      <c r="M121" s="264">
        <f>+'4.2.4.3'!M133/'4.2.4.3'!M121-1</f>
        <v>0.30161009853803056</v>
      </c>
    </row>
    <row r="122" spans="1:13" ht="15" thickBot="1" x14ac:dyDescent="0.35">
      <c r="A122" s="325"/>
      <c r="B122" s="34" t="s">
        <v>39</v>
      </c>
      <c r="C122" s="125">
        <f>+'4.2.4.3'!C134/'4.2.4.3'!C122-1</f>
        <v>-0.14133304003519576</v>
      </c>
      <c r="D122" s="125">
        <f>+'4.2.4.3'!D134/'4.2.4.3'!D122-1</f>
        <v>7.0565328320128851E-2</v>
      </c>
      <c r="E122" s="125">
        <f>+'4.2.4.3'!E134/'4.2.4.3'!E122-1</f>
        <v>-6.4863234111021684E-2</v>
      </c>
      <c r="F122" s="126">
        <f>+'4.2.4.3'!F134/'4.2.4.3'!F122-1</f>
        <v>-4.5011740020982183E-2</v>
      </c>
      <c r="G122" s="127" t="s">
        <v>28</v>
      </c>
      <c r="H122" s="128">
        <f>+'4.2.4.3'!H134/'4.2.4.3'!H122-1</f>
        <v>-4.5011740020982183E-2</v>
      </c>
      <c r="I122" s="126" t="s">
        <v>28</v>
      </c>
      <c r="J122" s="127" t="s">
        <v>28</v>
      </c>
      <c r="K122" s="128" t="s">
        <v>28</v>
      </c>
      <c r="L122" s="262">
        <f>+'4.2.4.3'!L134/'4.2.4.3'!L122-1</f>
        <v>0.25718394267306133</v>
      </c>
      <c r="M122" s="228">
        <f>+'4.2.4.3'!M134/'4.2.4.3'!M122-1</f>
        <v>0.11880562998552469</v>
      </c>
    </row>
    <row r="123" spans="1:13" x14ac:dyDescent="0.3">
      <c r="A123" s="330" t="s">
        <v>75</v>
      </c>
      <c r="B123" s="21" t="s">
        <v>27</v>
      </c>
      <c r="C123" s="130">
        <f>+'4.2.4.3'!C135/'4.2.4.3'!C123-1</f>
        <v>0.29441094619666042</v>
      </c>
      <c r="D123" s="130">
        <f>+'4.2.4.3'!D135/'4.2.4.3'!D123-1</f>
        <v>1.2023962344886607</v>
      </c>
      <c r="E123" s="130">
        <f>+'4.2.4.3'!E135/'4.2.4.3'!E123-1</f>
        <v>-0.21655243639094923</v>
      </c>
      <c r="F123" s="131">
        <f>+'4.2.4.3'!F135/'4.2.4.3'!F123-1</f>
        <v>4.5633913974857609E-2</v>
      </c>
      <c r="G123" s="132" t="s">
        <v>28</v>
      </c>
      <c r="H123" s="133">
        <f>+'4.2.4.3'!H135/'4.2.4.3'!H123-1</f>
        <v>4.5633913974857609E-2</v>
      </c>
      <c r="I123" s="131" t="s">
        <v>28</v>
      </c>
      <c r="J123" s="132">
        <f>+'4.2.4.3'!J135/'4.2.4.3'!J123-1</f>
        <v>0.14194416414396227</v>
      </c>
      <c r="K123" s="133">
        <f>+'4.2.4.3'!K135/'4.2.4.3'!K123-1</f>
        <v>0.14194416414396227</v>
      </c>
      <c r="L123" s="260">
        <f>+'4.2.4.3'!L135/'4.2.4.3'!L123-1</f>
        <v>0.19773538104710431</v>
      </c>
      <c r="M123" s="198">
        <f>+'4.2.4.3'!M135/'4.2.4.3'!M123-1</f>
        <v>0.17611454855130337</v>
      </c>
    </row>
    <row r="124" spans="1:13" x14ac:dyDescent="0.3">
      <c r="A124" s="324"/>
      <c r="B124" s="27" t="s">
        <v>29</v>
      </c>
      <c r="C124" s="121">
        <f>+'4.2.4.3'!C136/'4.2.4.3'!C124-1</f>
        <v>2.3958932238193018</v>
      </c>
      <c r="D124" s="121">
        <f>+'4.2.4.3'!D136/'4.2.4.3'!D124-1</f>
        <v>2.7377998345740284E-2</v>
      </c>
      <c r="E124" s="121">
        <f>+'4.2.4.3'!E136/'4.2.4.3'!E124-1</f>
        <v>-0.14716198191967589</v>
      </c>
      <c r="F124" s="122">
        <f>+'4.2.4.3'!F136/'4.2.4.3'!F124-1</f>
        <v>-6.2702496664760798E-2</v>
      </c>
      <c r="G124" s="123" t="s">
        <v>28</v>
      </c>
      <c r="H124" s="124">
        <f>+'4.2.4.3'!H136/'4.2.4.3'!H124-1</f>
        <v>-6.2702496664760798E-2</v>
      </c>
      <c r="I124" s="122" t="s">
        <v>28</v>
      </c>
      <c r="J124" s="123">
        <f>+'4.2.4.3'!J136/'4.2.4.3'!J124-1</f>
        <v>0.29610804530932322</v>
      </c>
      <c r="K124" s="124">
        <f>+'4.2.4.3'!K136/'4.2.4.3'!K124-1</f>
        <v>0.29610804530932322</v>
      </c>
      <c r="L124" s="261">
        <f>+'4.2.4.3'!L136/'4.2.4.3'!L124-1</f>
        <v>5.4432672281083061E-2</v>
      </c>
      <c r="M124" s="227">
        <f>+'4.2.4.3'!M136/'4.2.4.3'!M124-1</f>
        <v>5.3785631368502562E-2</v>
      </c>
    </row>
    <row r="125" spans="1:13" x14ac:dyDescent="0.3">
      <c r="A125" s="324"/>
      <c r="B125" s="259" t="s">
        <v>30</v>
      </c>
      <c r="C125" s="219" t="s">
        <v>28</v>
      </c>
      <c r="D125" s="219">
        <f>+'4.2.4.3'!D137/'4.2.4.3'!D125-1</f>
        <v>-0.70015272357033775</v>
      </c>
      <c r="E125" s="219">
        <f>+'4.2.4.3'!E137/'4.2.4.3'!E125-1</f>
        <v>1.1552126831339797</v>
      </c>
      <c r="F125" s="224">
        <f>+'4.2.4.3'!F137/'4.2.4.3'!F125-1</f>
        <v>-0.20171758550910612</v>
      </c>
      <c r="G125" s="222" t="s">
        <v>28</v>
      </c>
      <c r="H125" s="225">
        <f>+'4.2.4.3'!H137/'4.2.4.3'!H125-1</f>
        <v>-0.20171758550910612</v>
      </c>
      <c r="I125" s="122" t="s">
        <v>28</v>
      </c>
      <c r="J125" s="222">
        <f>+'4.2.4.3'!J137/'4.2.4.3'!J125-1</f>
        <v>0.39863201094391254</v>
      </c>
      <c r="K125" s="225">
        <f>+'4.2.4.3'!K137/'4.2.4.3'!K125-1</f>
        <v>0.39863201094391254</v>
      </c>
      <c r="L125" s="266">
        <f>+'4.2.4.3'!L137/'4.2.4.3'!L125-1</f>
        <v>0.29380972670278171</v>
      </c>
      <c r="M125" s="264">
        <f>+'4.2.4.3'!M137/'4.2.4.3'!M125-1</f>
        <v>0.30600673887238172</v>
      </c>
    </row>
    <row r="126" spans="1:13" x14ac:dyDescent="0.3">
      <c r="A126" s="324"/>
      <c r="B126" s="259" t="s">
        <v>31</v>
      </c>
      <c r="C126" s="219">
        <f>+'4.2.4.3'!C138/'4.2.4.3'!C126-1</f>
        <v>1.0323043790380475</v>
      </c>
      <c r="D126" s="219" t="s">
        <v>28</v>
      </c>
      <c r="E126" s="219">
        <f>+'4.2.4.3'!E138/'4.2.4.3'!E126-1</f>
        <v>4.4928371845478265E-2</v>
      </c>
      <c r="F126" s="224">
        <f>+'4.2.4.3'!F138/'4.2.4.3'!F126-1</f>
        <v>3.678345108893577E-2</v>
      </c>
      <c r="G126" s="222" t="s">
        <v>28</v>
      </c>
      <c r="H126" s="225">
        <f>+'4.2.4.3'!H138/'4.2.4.3'!H126-1</f>
        <v>3.678345108893577E-2</v>
      </c>
      <c r="I126" s="122" t="s">
        <v>28</v>
      </c>
      <c r="J126" s="222">
        <f>+'4.2.4.3'!J138/'4.2.4.3'!J126-1</f>
        <v>4.986876640419946E-2</v>
      </c>
      <c r="K126" s="225">
        <f>+'4.2.4.3'!K138/'4.2.4.3'!K126-1</f>
        <v>4.986876640419946E-2</v>
      </c>
      <c r="L126" s="266">
        <f>+'4.2.4.3'!L138/'4.2.4.3'!L126-1</f>
        <v>0.11575023765447545</v>
      </c>
      <c r="M126" s="264">
        <f>+'4.2.4.3'!M138/'4.2.4.3'!M126-1</f>
        <v>9.9737149532710179E-2</v>
      </c>
    </row>
    <row r="127" spans="1:13" x14ac:dyDescent="0.3">
      <c r="A127" s="324"/>
      <c r="B127" s="259" t="s">
        <v>32</v>
      </c>
      <c r="C127" s="219">
        <f>+'4.2.4.3'!C139/'4.2.4.3'!C127-1</f>
        <v>5.2499727698507748E-2</v>
      </c>
      <c r="D127" s="219" t="s">
        <v>28</v>
      </c>
      <c r="E127" s="219">
        <f>+'4.2.4.3'!E139/'4.2.4.3'!E127-1</f>
        <v>0.46576672368360228</v>
      </c>
      <c r="F127" s="224">
        <f>+'4.2.4.3'!F139/'4.2.4.3'!F127-1</f>
        <v>-0.11818521284540706</v>
      </c>
      <c r="G127" s="222" t="s">
        <v>28</v>
      </c>
      <c r="H127" s="225">
        <f>+'4.2.4.3'!H139/'4.2.4.3'!H127-1</f>
        <v>-0.11818521284540706</v>
      </c>
      <c r="I127" s="122" t="s">
        <v>28</v>
      </c>
      <c r="J127" s="222">
        <f>+'4.2.4.3'!J139/'4.2.4.3'!J127-1</f>
        <v>-7.765258215962445E-2</v>
      </c>
      <c r="K127" s="225">
        <f>+'4.2.4.3'!K139/'4.2.4.3'!K127-1</f>
        <v>-7.765258215962445E-2</v>
      </c>
      <c r="L127" s="266">
        <f>+'4.2.4.3'!L139/'4.2.4.3'!L127-1</f>
        <v>-0.1052746871605772</v>
      </c>
      <c r="M127" s="264">
        <f>+'4.2.4.3'!M139/'4.2.4.3'!M127-1</f>
        <v>-2.3814929439458954E-2</v>
      </c>
    </row>
    <row r="128" spans="1:13" x14ac:dyDescent="0.3">
      <c r="A128" s="324"/>
      <c r="B128" s="259" t="s">
        <v>33</v>
      </c>
      <c r="C128" s="219">
        <f>+'4.2.4.3'!C140/'4.2.4.3'!C128-1</f>
        <v>7.9033532798916006E-2</v>
      </c>
      <c r="D128" s="219" t="s">
        <v>28</v>
      </c>
      <c r="E128" s="219">
        <f>+'4.2.4.3'!E140/'4.2.4.3'!E128-1</f>
        <v>0.11352370925999034</v>
      </c>
      <c r="F128" s="224">
        <f>+'4.2.4.3'!F140/'4.2.4.3'!F128-1</f>
        <v>-7.8130239420561964E-2</v>
      </c>
      <c r="G128" s="222" t="s">
        <v>28</v>
      </c>
      <c r="H128" s="225">
        <f>+'4.2.4.3'!H140/'4.2.4.3'!H128-1</f>
        <v>-7.8130239420561964E-2</v>
      </c>
      <c r="I128" s="122" t="s">
        <v>28</v>
      </c>
      <c r="J128" s="222">
        <f>+'4.2.4.3'!J140/'4.2.4.3'!J128-1</f>
        <v>-2.2725120727203896E-2</v>
      </c>
      <c r="K128" s="225">
        <f>+'4.2.4.3'!K140/'4.2.4.3'!K128-1</f>
        <v>-2.2725120727203896E-2</v>
      </c>
      <c r="L128" s="266">
        <f>+'4.2.4.3'!L140/'4.2.4.3'!L128-1</f>
        <v>5.2952625260065167E-2</v>
      </c>
      <c r="M128" s="264">
        <f>+'4.2.4.3'!M140/'4.2.4.3'!M128-1</f>
        <v>4.6980813378863839E-2</v>
      </c>
    </row>
    <row r="129" spans="1:13" x14ac:dyDescent="0.3">
      <c r="A129" s="324"/>
      <c r="B129" s="259" t="s">
        <v>34</v>
      </c>
      <c r="C129" s="219">
        <f>+'4.2.4.3'!C141/'4.2.4.3'!C129-1</f>
        <v>0.10903833597612156</v>
      </c>
      <c r="D129" s="219" t="s">
        <v>28</v>
      </c>
      <c r="E129" s="219">
        <f>+'4.2.4.3'!E141/'4.2.4.3'!E129-1</f>
        <v>4.8976961495086346E-3</v>
      </c>
      <c r="F129" s="224">
        <f>+'4.2.4.3'!F141/'4.2.4.3'!F129-1</f>
        <v>-7.3764438273610788E-2</v>
      </c>
      <c r="G129" s="222" t="s">
        <v>28</v>
      </c>
      <c r="H129" s="225">
        <f>+'4.2.4.3'!H141/'4.2.4.3'!H129-1</f>
        <v>-7.3764438273610788E-2</v>
      </c>
      <c r="I129" s="224" t="s">
        <v>28</v>
      </c>
      <c r="J129" s="222">
        <f>+'4.2.4.3'!J141/'4.2.4.3'!J129-1</f>
        <v>9.215167548500891E-2</v>
      </c>
      <c r="K129" s="225">
        <f>+'4.2.4.3'!K141/'4.2.4.3'!K129-1</f>
        <v>9.215167548500891E-2</v>
      </c>
      <c r="L129" s="266">
        <f>+'4.2.4.3'!L141/'4.2.4.3'!L129-1</f>
        <v>-1.2329867216814616E-2</v>
      </c>
      <c r="M129" s="264">
        <f>+'4.2.4.3'!M141/'4.2.4.3'!M129-1</f>
        <v>-1.7768066600608035E-2</v>
      </c>
    </row>
    <row r="130" spans="1:13" x14ac:dyDescent="0.3">
      <c r="A130" s="324"/>
      <c r="B130" s="259" t="s">
        <v>35</v>
      </c>
      <c r="C130" s="219">
        <f>+'4.2.4.3'!C142/'4.2.4.3'!C130-1</f>
        <v>-5.1670551670551679E-2</v>
      </c>
      <c r="D130" s="219" t="s">
        <v>28</v>
      </c>
      <c r="E130" s="219">
        <f>+'4.2.4.3'!E142/'4.2.4.3'!E130-1</f>
        <v>-0.28573615405810859</v>
      </c>
      <c r="F130" s="224">
        <f>+'4.2.4.3'!F142/'4.2.4.3'!F130-1</f>
        <v>-6.4732603758001273E-2</v>
      </c>
      <c r="G130" s="222" t="s">
        <v>28</v>
      </c>
      <c r="H130" s="225">
        <f>+'4.2.4.3'!H142/'4.2.4.3'!H130-1</f>
        <v>-6.4732603758001273E-2</v>
      </c>
      <c r="I130" s="224" t="s">
        <v>28</v>
      </c>
      <c r="J130" s="222">
        <f>+'4.2.4.3'!J142/'4.2.4.3'!J130-1</f>
        <v>-3.1881606765327697E-2</v>
      </c>
      <c r="K130" s="225">
        <f>+'4.2.4.3'!K142/'4.2.4.3'!K130-1</f>
        <v>-3.1881606765327697E-2</v>
      </c>
      <c r="L130" s="266">
        <f>+'4.2.4.3'!L142/'4.2.4.3'!L130-1</f>
        <v>5.0025247688530561E-2</v>
      </c>
      <c r="M130" s="264">
        <f>+'4.2.4.3'!M142/'4.2.4.3'!M130-1</f>
        <v>-0.15521342306628561</v>
      </c>
    </row>
    <row r="131" spans="1:13" x14ac:dyDescent="0.3">
      <c r="A131" s="324"/>
      <c r="B131" s="259" t="s">
        <v>36</v>
      </c>
      <c r="C131" s="219">
        <f>+'4.2.4.3'!C143/'4.2.4.3'!C131-1</f>
        <v>-2.0090406830738372E-2</v>
      </c>
      <c r="D131" s="219" t="s">
        <v>28</v>
      </c>
      <c r="E131" s="219">
        <f>+'4.2.4.3'!E143/'4.2.4.3'!E131-1</f>
        <v>-0.19356909252070786</v>
      </c>
      <c r="F131" s="224">
        <f>+'4.2.4.3'!F143/'4.2.4.3'!F131-1</f>
        <v>-0.27513817286702891</v>
      </c>
      <c r="G131" s="222" t="s">
        <v>28</v>
      </c>
      <c r="H131" s="225">
        <f>+'4.2.4.3'!H143/'4.2.4.3'!H131-1</f>
        <v>-0.27513817286702891</v>
      </c>
      <c r="I131" s="224" t="s">
        <v>28</v>
      </c>
      <c r="J131" s="222">
        <f>+'4.2.4.3'!J143/'4.2.4.3'!J131-1</f>
        <v>-0.10444648369066489</v>
      </c>
      <c r="K131" s="225">
        <f>+'4.2.4.3'!K143/'4.2.4.3'!K131-1</f>
        <v>-0.10444648369066489</v>
      </c>
      <c r="L131" s="266">
        <f>+'4.2.4.3'!L143/'4.2.4.3'!L131-1</f>
        <v>7.1004784688995182E-2</v>
      </c>
      <c r="M131" s="264">
        <f>+'4.2.4.3'!M143/'4.2.4.3'!M131-1</f>
        <v>-0.14586902157665715</v>
      </c>
    </row>
    <row r="132" spans="1:13" x14ac:dyDescent="0.3">
      <c r="A132" s="324"/>
      <c r="B132" s="259" t="s">
        <v>37</v>
      </c>
      <c r="C132" s="219">
        <f>+'4.2.4.3'!C144/'4.2.4.3'!C132-1</f>
        <v>0.41768797615104347</v>
      </c>
      <c r="D132" s="219" t="s">
        <v>28</v>
      </c>
      <c r="E132" s="219">
        <f>+'4.2.4.3'!E144/'4.2.4.3'!E132-1</f>
        <v>-0.19364724660814048</v>
      </c>
      <c r="F132" s="224">
        <f>+'4.2.4.3'!F144/'4.2.4.3'!F132-1</f>
        <v>-0.22397399431125564</v>
      </c>
      <c r="G132" s="222" t="s">
        <v>28</v>
      </c>
      <c r="H132" s="225">
        <f>+'4.2.4.3'!H144/'4.2.4.3'!H132-1</f>
        <v>-0.22397399431125564</v>
      </c>
      <c r="I132" s="224" t="s">
        <v>28</v>
      </c>
      <c r="J132" s="222">
        <f>+'4.2.4.3'!J144/'4.2.4.3'!J132-1</f>
        <v>0.29719419148412496</v>
      </c>
      <c r="K132" s="225">
        <f>+'4.2.4.3'!K144/'4.2.4.3'!K132-1</f>
        <v>0.29719419148412496</v>
      </c>
      <c r="L132" s="266">
        <f>+'4.2.4.3'!L144/'4.2.4.3'!L132-1</f>
        <v>9.6501472972266189E-2</v>
      </c>
      <c r="M132" s="264">
        <f>+'4.2.4.3'!M144/'4.2.4.3'!M132-1</f>
        <v>-7.5932928459569893E-2</v>
      </c>
    </row>
    <row r="133" spans="1:13" x14ac:dyDescent="0.3">
      <c r="A133" s="324"/>
      <c r="B133" s="259" t="s">
        <v>38</v>
      </c>
      <c r="C133" s="219">
        <f>+'4.2.4.3'!C145/'4.2.4.3'!C133-1</f>
        <v>0.41638741757647812</v>
      </c>
      <c r="D133" s="219" t="s">
        <v>28</v>
      </c>
      <c r="E133" s="219">
        <f>+'4.2.4.3'!E145/'4.2.4.3'!E133-1</f>
        <v>-0.17197672590029878</v>
      </c>
      <c r="F133" s="224">
        <f>+'4.2.4.3'!F145/'4.2.4.3'!F133-1</f>
        <v>-0.18385669673837612</v>
      </c>
      <c r="G133" s="222" t="s">
        <v>28</v>
      </c>
      <c r="H133" s="225">
        <f>+'4.2.4.3'!H145/'4.2.4.3'!H133-1</f>
        <v>-0.18385669673837612</v>
      </c>
      <c r="I133" s="224" t="s">
        <v>28</v>
      </c>
      <c r="J133" s="222" t="s">
        <v>28</v>
      </c>
      <c r="K133" s="225" t="s">
        <v>28</v>
      </c>
      <c r="L133" s="266">
        <f>+'4.2.4.3'!L145/'4.2.4.3'!L133-1</f>
        <v>0.1655256088049224</v>
      </c>
      <c r="M133" s="264">
        <f>+'4.2.4.3'!M145/'4.2.4.3'!M133-1</f>
        <v>6.9950173428137363E-2</v>
      </c>
    </row>
    <row r="134" spans="1:13" ht="15" thickBot="1" x14ac:dyDescent="0.35">
      <c r="A134" s="324"/>
      <c r="B134" s="34" t="s">
        <v>39</v>
      </c>
      <c r="C134" s="125">
        <f>+'4.2.4.3'!C146/'4.2.4.3'!C134-1</f>
        <v>0.79006020238247721</v>
      </c>
      <c r="D134" s="125" t="s">
        <v>28</v>
      </c>
      <c r="E134" s="125">
        <f>+'4.2.4.3'!E146/'4.2.4.3'!E134-1</f>
        <v>0.1173244434885472</v>
      </c>
      <c r="F134" s="126">
        <f>+'4.2.4.3'!F146/'4.2.4.3'!F134-1</f>
        <v>-0.16603892027620837</v>
      </c>
      <c r="G134" s="127" t="s">
        <v>28</v>
      </c>
      <c r="H134" s="128">
        <f>+'4.2.4.3'!H146/'4.2.4.3'!H134-1</f>
        <v>-0.16603892027620837</v>
      </c>
      <c r="I134" s="126" t="s">
        <v>28</v>
      </c>
      <c r="J134" s="127" t="s">
        <v>28</v>
      </c>
      <c r="K134" s="128" t="s">
        <v>28</v>
      </c>
      <c r="L134" s="262">
        <f>+'4.2.4.3'!L146/'4.2.4.3'!L134-1</f>
        <v>-1.3962285853041378E-2</v>
      </c>
      <c r="M134" s="228">
        <f>+'4.2.4.3'!M146/'4.2.4.3'!M134-1</f>
        <v>-2.189402594065859E-2</v>
      </c>
    </row>
    <row r="135" spans="1:13" x14ac:dyDescent="0.3">
      <c r="A135" s="336" t="s">
        <v>78</v>
      </c>
      <c r="B135" s="259" t="s">
        <v>27</v>
      </c>
      <c r="C135" s="219">
        <f>+'4.2.4.3'!C147/'4.2.4.3'!C135-1</f>
        <v>0.85496730269640775</v>
      </c>
      <c r="D135" s="219" t="s">
        <v>28</v>
      </c>
      <c r="E135" s="219">
        <f>+'4.2.4.3'!E147/'4.2.4.3'!E135-1</f>
        <v>0.29678231170231895</v>
      </c>
      <c r="F135" s="224">
        <f>+'4.2.4.3'!F147/'4.2.4.3'!F135-1</f>
        <v>-1.1186888427635711E-2</v>
      </c>
      <c r="G135" s="222" t="s">
        <v>28</v>
      </c>
      <c r="H135" s="225">
        <f>+'4.2.4.3'!H147/'4.2.4.3'!H135-1</f>
        <v>-1.1186888427635711E-2</v>
      </c>
      <c r="I135" s="224" t="s">
        <v>28</v>
      </c>
      <c r="J135" s="284">
        <f>+'4.2.4.3'!J147/'4.2.4.3'!J135-1</f>
        <v>-1.6102110947471826E-2</v>
      </c>
      <c r="K135" s="285">
        <f>+'4.2.4.3'!K147/'4.2.4.3'!K135-1</f>
        <v>-1.6102110947471826E-2</v>
      </c>
      <c r="L135" s="266">
        <f>+'4.2.4.3'!L147/'4.2.4.3'!L135-1</f>
        <v>4.2420860116726189E-2</v>
      </c>
      <c r="M135" s="264">
        <f>+'4.2.4.3'!M147/'4.2.4.3'!M135-1</f>
        <v>-1.4768087839440724E-3</v>
      </c>
    </row>
    <row r="136" spans="1:13" x14ac:dyDescent="0.3">
      <c r="A136" s="337"/>
      <c r="B136" s="259" t="s">
        <v>29</v>
      </c>
      <c r="C136" s="219">
        <f>+'4.2.4.3'!C148/'4.2.4.3'!C136-1</f>
        <v>1.1070262425928163</v>
      </c>
      <c r="D136" s="219" t="s">
        <v>28</v>
      </c>
      <c r="E136" s="219">
        <f>+'4.2.4.3'!E148/'4.2.4.3'!E136-1</f>
        <v>0.15703197405004632</v>
      </c>
      <c r="F136" s="224">
        <f>+'4.2.4.3'!F148/'4.2.4.3'!F136-1</f>
        <v>0.23281821878812536</v>
      </c>
      <c r="G136" s="222" t="s">
        <v>28</v>
      </c>
      <c r="H136" s="225">
        <f>+'4.2.4.3'!H148/'4.2.4.3'!H136-1</f>
        <v>0.23281821878812536</v>
      </c>
      <c r="I136" s="224" t="s">
        <v>28</v>
      </c>
      <c r="J136" s="222">
        <f>+'4.2.4.3'!J148/'4.2.4.3'!J136-1</f>
        <v>6.0056022408963683E-2</v>
      </c>
      <c r="K136" s="225">
        <f>+'4.2.4.3'!K148/'4.2.4.3'!K136-1</f>
        <v>6.0056022408963683E-2</v>
      </c>
      <c r="L136" s="266">
        <f>+'4.2.4.3'!L148/'4.2.4.3'!L136-1</f>
        <v>7.3427744522977401E-2</v>
      </c>
      <c r="M136" s="264">
        <f>+'4.2.4.3'!M148/'4.2.4.3'!M136-1</f>
        <v>7.5860784418072535E-2</v>
      </c>
    </row>
    <row r="137" spans="1:13" x14ac:dyDescent="0.3">
      <c r="A137" s="337"/>
      <c r="B137" s="259" t="s">
        <v>30</v>
      </c>
      <c r="C137" s="219">
        <f>+'4.2.4.3'!C149/'4.2.4.3'!C137-1</f>
        <v>0.47440794499618022</v>
      </c>
      <c r="D137" s="219" t="s">
        <v>28</v>
      </c>
      <c r="E137" s="219">
        <f>+'4.2.4.3'!E149/'4.2.4.3'!E137-1</f>
        <v>-0.20475518045384389</v>
      </c>
      <c r="F137" s="224">
        <f>+'4.2.4.3'!F149/'4.2.4.3'!F137-1</f>
        <v>0.17175714109063933</v>
      </c>
      <c r="G137" s="222" t="s">
        <v>28</v>
      </c>
      <c r="H137" s="225">
        <f>+'4.2.4.3'!H149/'4.2.4.3'!H137-1</f>
        <v>0.17175714109063933</v>
      </c>
      <c r="I137" s="224" t="s">
        <v>28</v>
      </c>
      <c r="J137" s="222">
        <f>+'4.2.4.3'!J149/'4.2.4.3'!J137-1</f>
        <v>-2.7190923317683913E-2</v>
      </c>
      <c r="K137" s="225">
        <f>+'4.2.4.3'!K149/'4.2.4.3'!K137-1</f>
        <v>-2.7190923317683913E-2</v>
      </c>
      <c r="L137" s="266">
        <f>+'4.2.4.3'!L149/'4.2.4.3'!L137-1</f>
        <v>0.11270229582235602</v>
      </c>
      <c r="M137" s="264">
        <f>+'4.2.4.3'!M149/'4.2.4.3'!M137-1</f>
        <v>5.4630648940073856E-2</v>
      </c>
    </row>
    <row r="138" spans="1:13" x14ac:dyDescent="0.3">
      <c r="A138" s="337"/>
      <c r="B138" s="259" t="s">
        <v>31</v>
      </c>
      <c r="C138" s="219">
        <f>+'4.2.4.3'!C150/'4.2.4.3'!C138-1</f>
        <v>0.37336630166019069</v>
      </c>
      <c r="D138" s="219" t="s">
        <v>28</v>
      </c>
      <c r="E138" s="219">
        <f>+'4.2.4.3'!E150/'4.2.4.3'!E138-1</f>
        <v>0.11536502546689298</v>
      </c>
      <c r="F138" s="224">
        <f>+'4.2.4.3'!F150/'4.2.4.3'!F138-1</f>
        <v>0.2490515666713502</v>
      </c>
      <c r="G138" s="222" t="s">
        <v>28</v>
      </c>
      <c r="H138" s="225">
        <f>+'4.2.4.3'!H150/'4.2.4.3'!H138-1</f>
        <v>0.2490515666713502</v>
      </c>
      <c r="I138" s="224" t="s">
        <v>28</v>
      </c>
      <c r="J138" s="222">
        <f>+'4.2.4.3'!J150/'4.2.4.3'!J138-1</f>
        <v>0.20486842105263148</v>
      </c>
      <c r="K138" s="225">
        <f>+'4.2.4.3'!K150/'4.2.4.3'!K138-1</f>
        <v>0.20486842105263148</v>
      </c>
      <c r="L138" s="266">
        <f>+'4.2.4.3'!L150/'4.2.4.3'!L138-1</f>
        <v>7.4762897692876917E-2</v>
      </c>
      <c r="M138" s="264">
        <f>+'4.2.4.3'!M150/'4.2.4.3'!M138-1</f>
        <v>0.12341968984338414</v>
      </c>
    </row>
    <row r="139" spans="1:13" x14ac:dyDescent="0.3">
      <c r="A139" s="337"/>
      <c r="B139" s="259" t="s">
        <v>32</v>
      </c>
      <c r="C139" s="219">
        <f>+'4.2.4.3'!C151/'4.2.4.3'!C139-1</f>
        <v>0.46124392010762705</v>
      </c>
      <c r="D139" s="219" t="s">
        <v>28</v>
      </c>
      <c r="E139" s="219">
        <f>+'4.2.4.3'!E151/'4.2.4.3'!E139-1</f>
        <v>-0.16958935217309024</v>
      </c>
      <c r="F139" s="224">
        <f>+'4.2.4.3'!F151/'4.2.4.3'!F139-1</f>
        <v>0.38316042063660105</v>
      </c>
      <c r="G139" s="222" t="s">
        <v>28</v>
      </c>
      <c r="H139" s="225">
        <f>+'4.2.4.3'!H151/'4.2.4.3'!H139-1</f>
        <v>0.38316042063660105</v>
      </c>
      <c r="I139" s="224" t="s">
        <v>28</v>
      </c>
      <c r="J139" s="222">
        <f>+'4.2.4.3'!J151/'4.2.4.3'!J139-1</f>
        <v>-7.950727883538633E-2</v>
      </c>
      <c r="K139" s="225">
        <f>+'4.2.4.3'!K151/'4.2.4.3'!K139-1</f>
        <v>-7.950727883538633E-2</v>
      </c>
      <c r="L139" s="266">
        <f>+'4.2.4.3'!L151/'4.2.4.3'!L139-1</f>
        <v>-0.10677670437736542</v>
      </c>
      <c r="M139" s="264">
        <f>+'4.2.4.3'!M151/'4.2.4.3'!M139-1</f>
        <v>-4.124537909760817E-2</v>
      </c>
    </row>
    <row r="140" spans="1:13" x14ac:dyDescent="0.3">
      <c r="A140" s="337"/>
      <c r="B140" s="259" t="s">
        <v>33</v>
      </c>
      <c r="C140" s="219">
        <f>+'4.2.4.3'!C152/'4.2.4.3'!C140-1</f>
        <v>0.23961494192738297</v>
      </c>
      <c r="D140" s="219" t="s">
        <v>28</v>
      </c>
      <c r="E140" s="219">
        <f>+'4.2.4.3'!E152/'4.2.4.3'!E140-1</f>
        <v>-0.33571006499901512</v>
      </c>
      <c r="F140" s="224">
        <f>+'4.2.4.3'!F152/'4.2.4.3'!F140-1</f>
        <v>0.30270624181580086</v>
      </c>
      <c r="G140" s="222" t="s">
        <v>28</v>
      </c>
      <c r="H140" s="225">
        <f>+'4.2.4.3'!H152/'4.2.4.3'!H140-1</f>
        <v>0.30270624181580086</v>
      </c>
      <c r="I140" s="224" t="s">
        <v>28</v>
      </c>
      <c r="J140" s="222">
        <f>+'4.2.4.3'!J152/'4.2.4.3'!J140-1</f>
        <v>-5.4839647320995999E-2</v>
      </c>
      <c r="K140" s="225">
        <f>+'4.2.4.3'!K152/'4.2.4.3'!K140-1</f>
        <v>-5.4839647320995999E-2</v>
      </c>
      <c r="L140" s="266">
        <f>+'4.2.4.3'!L152/'4.2.4.3'!L140-1</f>
        <v>-0.30380589510063594</v>
      </c>
      <c r="M140" s="264">
        <f>+'4.2.4.3'!M152/'4.2.4.3'!M140-1</f>
        <v>-0.22743505601590319</v>
      </c>
    </row>
    <row r="141" spans="1:13" x14ac:dyDescent="0.3">
      <c r="A141" s="337"/>
      <c r="B141" s="259" t="s">
        <v>34</v>
      </c>
      <c r="C141" s="219">
        <f>+'4.2.4.3'!C153/'4.2.4.3'!C141-1</f>
        <v>0.66972245584524814</v>
      </c>
      <c r="D141" s="219" t="s">
        <v>28</v>
      </c>
      <c r="E141" s="219">
        <f>+'4.2.4.3'!E153/'4.2.4.3'!E141-1</f>
        <v>-0.24952704652579605</v>
      </c>
      <c r="F141" s="224">
        <f>+'4.2.4.3'!F153/'4.2.4.3'!F141-1</f>
        <v>0.36429163743063087</v>
      </c>
      <c r="G141" s="222" t="s">
        <v>28</v>
      </c>
      <c r="H141" s="225">
        <f>+'4.2.4.3'!H153/'4.2.4.3'!H141-1</f>
        <v>0.36429163743063087</v>
      </c>
      <c r="I141" s="224" t="s">
        <v>28</v>
      </c>
      <c r="J141" s="222">
        <f>+'4.2.4.3'!J153/'4.2.4.3'!J141-1</f>
        <v>-6.2508410711882623E-2</v>
      </c>
      <c r="K141" s="225">
        <f>+'4.2.4.3'!K153/'4.2.4.3'!K141-1</f>
        <v>-6.2508410711882623E-2</v>
      </c>
      <c r="L141" s="266">
        <f>+'4.2.4.3'!L153/'4.2.4.3'!L141-1</f>
        <v>-0.18702554936389448</v>
      </c>
      <c r="M141" s="264">
        <f>+'4.2.4.3'!M153/'4.2.4.3'!M141-1</f>
        <v>-6.9012493641090189E-2</v>
      </c>
    </row>
    <row r="142" spans="1:13" x14ac:dyDescent="0.3">
      <c r="A142" s="337"/>
      <c r="B142" s="259" t="s">
        <v>35</v>
      </c>
      <c r="C142" s="219">
        <f>+'4.2.4.3'!C154/'4.2.4.3'!C142-1</f>
        <v>0.44633346988938949</v>
      </c>
      <c r="D142" s="219" t="s">
        <v>28</v>
      </c>
      <c r="E142" s="219">
        <f>+'4.2.4.3'!E154/'4.2.4.3'!E142-1</f>
        <v>-8.8298328332618858E-3</v>
      </c>
      <c r="F142" s="224">
        <f>+'4.2.4.3'!F154/'4.2.4.3'!F142-1</f>
        <v>0.31924053427530641</v>
      </c>
      <c r="G142" s="222" t="s">
        <v>28</v>
      </c>
      <c r="H142" s="225">
        <f>+'4.2.4.3'!H154/'4.2.4.3'!H142-1</f>
        <v>0.31924053427530641</v>
      </c>
      <c r="I142" s="224" t="s">
        <v>28</v>
      </c>
      <c r="J142" s="222">
        <f>+'4.2.4.3'!J154/'4.2.4.3'!J142-1</f>
        <v>6.3329839273235544E-2</v>
      </c>
      <c r="K142" s="225">
        <f>+'4.2.4.3'!K154/'4.2.4.3'!K142-1</f>
        <v>6.3329839273235544E-2</v>
      </c>
      <c r="L142" s="266">
        <f>+'4.2.4.3'!L154/'4.2.4.3'!L142-1</f>
        <v>-0.31160453701247015</v>
      </c>
      <c r="M142" s="264">
        <f>+'4.2.4.3'!M154/'4.2.4.3'!M142-1</f>
        <v>-0.1468941659209464</v>
      </c>
    </row>
    <row r="143" spans="1:13" x14ac:dyDescent="0.3">
      <c r="A143" s="337"/>
      <c r="B143" s="259" t="s">
        <v>36</v>
      </c>
      <c r="C143" s="219">
        <f>+'4.2.4.3'!C155/'4.2.4.3'!C143-1</f>
        <v>0.53849308047155309</v>
      </c>
      <c r="D143" s="219" t="s">
        <v>28</v>
      </c>
      <c r="E143" s="219">
        <f>+'4.2.4.3'!E155/'4.2.4.3'!E143-1</f>
        <v>6.1855670103092786E-2</v>
      </c>
      <c r="F143" s="224">
        <f>+'4.2.4.3'!F155/'4.2.4.3'!F143-1</f>
        <v>0.65541103351060426</v>
      </c>
      <c r="G143" s="222" t="s">
        <v>28</v>
      </c>
      <c r="H143" s="225">
        <f>+'4.2.4.3'!H155/'4.2.4.3'!H143-1</f>
        <v>0.65541103351060426</v>
      </c>
      <c r="I143" s="224" t="s">
        <v>28</v>
      </c>
      <c r="J143" s="222">
        <f>+'4.2.4.3'!J155/'4.2.4.3'!J143-1</f>
        <v>2.9343269678621331E-2</v>
      </c>
      <c r="K143" s="225">
        <f>+'4.2.4.3'!K155/'4.2.4.3'!K143-1</f>
        <v>2.9343269678621331E-2</v>
      </c>
      <c r="L143" s="266">
        <f>+'4.2.4.3'!L155/'4.2.4.3'!L143-1</f>
        <v>-0.58375880731134488</v>
      </c>
      <c r="M143" s="264">
        <f>+'4.2.4.3'!M155/'4.2.4.3'!M143-1</f>
        <v>-0.28429362711600747</v>
      </c>
    </row>
    <row r="144" spans="1:13" x14ac:dyDescent="0.3">
      <c r="A144" s="337"/>
      <c r="B144" s="259" t="s">
        <v>37</v>
      </c>
      <c r="C144" s="219">
        <f>+'4.2.4.3'!C156/'4.2.4.3'!C144-1</f>
        <v>0.22904984423676011</v>
      </c>
      <c r="D144" s="219" t="s">
        <v>28</v>
      </c>
      <c r="E144" s="219">
        <f>+'4.2.4.3'!E156/'4.2.4.3'!E144-1</f>
        <v>0.22399936656241337</v>
      </c>
      <c r="F144" s="224">
        <f>+'4.2.4.3'!F156/'4.2.4.3'!F144-1</f>
        <v>0.34082102837993511</v>
      </c>
      <c r="G144" s="222" t="s">
        <v>28</v>
      </c>
      <c r="H144" s="225">
        <f>+'4.2.4.3'!H156/'4.2.4.3'!H144-1</f>
        <v>0.34082102837993511</v>
      </c>
      <c r="I144" s="224" t="s">
        <v>28</v>
      </c>
      <c r="J144" s="222">
        <f>+'4.2.4.3'!J156/'4.2.4.3'!J144-1</f>
        <v>0.15178825538373975</v>
      </c>
      <c r="K144" s="225">
        <f>+'4.2.4.3'!K156/'4.2.4.3'!K144-1</f>
        <v>0.15178825538373975</v>
      </c>
      <c r="L144" s="266">
        <f>+'4.2.4.3'!L156/'4.2.4.3'!L144-1</f>
        <v>-0.65864108230132112</v>
      </c>
      <c r="M144" s="264">
        <f>+'4.2.4.3'!M156/'4.2.4.3'!M144-1</f>
        <v>-0.34179824742694165</v>
      </c>
    </row>
    <row r="145" spans="1:13" x14ac:dyDescent="0.3">
      <c r="A145" s="337"/>
      <c r="B145" s="259" t="s">
        <v>38</v>
      </c>
      <c r="C145" s="219">
        <f>+'4.2.4.3'!C157/'4.2.4.3'!C145-1</f>
        <v>0.15194993512935961</v>
      </c>
      <c r="D145" s="219" t="s">
        <v>28</v>
      </c>
      <c r="E145" s="219">
        <f>+'4.2.4.3'!E157/'4.2.4.3'!E145-1</f>
        <v>0.14475633380180053</v>
      </c>
      <c r="F145" s="224">
        <f>+'4.2.4.3'!F157/'4.2.4.3'!F145-1</f>
        <v>0.41170218419514271</v>
      </c>
      <c r="G145" s="222" t="s">
        <v>28</v>
      </c>
      <c r="H145" s="225">
        <f>+'4.2.4.3'!H157/'4.2.4.3'!H145-1</f>
        <v>0.41170218419514271</v>
      </c>
      <c r="I145" s="224" t="s">
        <v>28</v>
      </c>
      <c r="J145" s="222">
        <f>+'4.2.4.3'!J157/'4.2.4.3'!J145-1</f>
        <v>8.018304814962196E-2</v>
      </c>
      <c r="K145" s="225">
        <f>+'4.2.4.3'!K157/'4.2.4.3'!K145-1</f>
        <v>8.018304814962196E-2</v>
      </c>
      <c r="L145" s="266">
        <f>+'4.2.4.3'!L157/'4.2.4.3'!L145-1</f>
        <v>-0.6749673852060647</v>
      </c>
      <c r="M145" s="264">
        <f>+'4.2.4.3'!M157/'4.2.4.3'!M145-1</f>
        <v>-0.39539303915130553</v>
      </c>
    </row>
    <row r="146" spans="1:13" ht="15" thickBot="1" x14ac:dyDescent="0.35">
      <c r="A146" s="337"/>
      <c r="B146" s="51" t="s">
        <v>39</v>
      </c>
      <c r="C146" s="125">
        <f>+'4.2.4.3'!C158/'4.2.4.3'!C146-1</f>
        <v>0.15463327370304114</v>
      </c>
      <c r="D146" s="125" t="s">
        <v>28</v>
      </c>
      <c r="E146" s="125">
        <f>+'4.2.4.3'!E158/'4.2.4.3'!E146-1</f>
        <v>5.1924927815206967E-2</v>
      </c>
      <c r="F146" s="126">
        <f>+'4.2.4.3'!F158/'4.2.4.3'!F146-1</f>
        <v>0.75536319156943921</v>
      </c>
      <c r="G146" s="127" t="s">
        <v>28</v>
      </c>
      <c r="H146" s="128">
        <f>+'4.2.4.3'!H158/'4.2.4.3'!H146-1</f>
        <v>0.75536319156943921</v>
      </c>
      <c r="I146" s="126" t="s">
        <v>28</v>
      </c>
      <c r="J146" s="127">
        <f>+'4.2.4.3'!J158/'4.2.4.3'!J146-1</f>
        <v>0.10523099486678067</v>
      </c>
      <c r="K146" s="128">
        <f>+'4.2.4.3'!K158/'4.2.4.3'!K146-1</f>
        <v>0.10523099486678067</v>
      </c>
      <c r="L146" s="262">
        <f>+'4.2.4.3'!L158/'4.2.4.3'!L146-1</f>
        <v>-0.36891152759416235</v>
      </c>
      <c r="M146" s="228">
        <f>+'4.2.4.3'!M158/'4.2.4.3'!M146-1</f>
        <v>-0.19130153339556355</v>
      </c>
    </row>
    <row r="147" spans="1:13" x14ac:dyDescent="0.3">
      <c r="A147" s="336" t="s">
        <v>80</v>
      </c>
      <c r="B147" s="299" t="s">
        <v>27</v>
      </c>
      <c r="C147" s="220">
        <f>+'4.2.4.3'!C159/'4.2.4.3'!C147-1</f>
        <v>2.6078137827787673E-2</v>
      </c>
      <c r="D147" s="220" t="s">
        <v>28</v>
      </c>
      <c r="E147" s="220">
        <f>+'4.2.4.3'!E159/'4.2.4.3'!E147-1</f>
        <v>5.9883559744940307E-2</v>
      </c>
      <c r="F147" s="300">
        <f>+'4.2.4.3'!F159/'4.2.4.3'!F147-1</f>
        <v>6.9271032113843223E-2</v>
      </c>
      <c r="G147" s="284" t="s">
        <v>28</v>
      </c>
      <c r="H147" s="285">
        <f>+'4.2.4.3'!H159/'4.2.4.3'!H147-1</f>
        <v>6.9271032113843223E-2</v>
      </c>
      <c r="I147" s="300" t="s">
        <v>28</v>
      </c>
      <c r="J147" s="284" t="e">
        <f>+'4.2.4.3'!#REF!/'4.2.4.3'!J147-1</f>
        <v>#REF!</v>
      </c>
      <c r="K147" s="285">
        <f>+'4.2.4.3'!K159/'4.2.4.3'!K147-1</f>
        <v>0.12513721185510418</v>
      </c>
      <c r="L147" s="301">
        <f>+'4.2.4.3'!L159/'4.2.4.3'!L147-1</f>
        <v>-0.38547922055304351</v>
      </c>
      <c r="M147" s="226">
        <f>+'4.2.4.3'!M159/'4.2.4.3'!M147-1</f>
        <v>-0.22177110432841018</v>
      </c>
    </row>
    <row r="148" spans="1:13" x14ac:dyDescent="0.3">
      <c r="A148" s="337"/>
      <c r="B148" s="259" t="s">
        <v>29</v>
      </c>
      <c r="C148" s="219">
        <f>+'4.2.4.3'!C160/'4.2.4.3'!C148-1</f>
        <v>0.27475176490845432</v>
      </c>
      <c r="D148" s="219" t="s">
        <v>28</v>
      </c>
      <c r="E148" s="219">
        <f>+'4.2.4.3'!E160/'4.2.4.3'!E148-1</f>
        <v>0.16195244055068847</v>
      </c>
      <c r="F148" s="224">
        <f>+'4.2.4.3'!F160/'4.2.4.3'!F148-1</f>
        <v>0.16549562922645555</v>
      </c>
      <c r="G148" s="222" t="s">
        <v>28</v>
      </c>
      <c r="H148" s="225">
        <f>+'4.2.4.3'!H160/'4.2.4.3'!H148-1</f>
        <v>0.16549562922645555</v>
      </c>
      <c r="I148" s="224" t="s">
        <v>28</v>
      </c>
      <c r="J148" s="222" t="e">
        <f>+'4.2.4.3'!#REF!/'4.2.4.3'!J148-1</f>
        <v>#REF!</v>
      </c>
      <c r="K148" s="225">
        <f>+'4.2.4.3'!K160/'4.2.4.3'!K148-1</f>
        <v>0.44202515590318159</v>
      </c>
      <c r="L148" s="266">
        <f>+'4.2.4.3'!L160/'4.2.4.3'!L148-1</f>
        <v>-0.37107471737965136</v>
      </c>
      <c r="M148" s="264">
        <f>+'4.2.4.3'!M160/'4.2.4.3'!M148-1</f>
        <v>-0.14423861697128582</v>
      </c>
    </row>
    <row r="149" spans="1:13" x14ac:dyDescent="0.3">
      <c r="A149" s="337"/>
      <c r="B149" s="259" t="s">
        <v>30</v>
      </c>
      <c r="C149" s="219">
        <f>+'4.2.4.3'!C161/'4.2.4.3'!C149-1</f>
        <v>2.5064766839378194E-2</v>
      </c>
      <c r="D149" s="219" t="s">
        <v>28</v>
      </c>
      <c r="E149" s="219">
        <f>+'4.2.4.3'!E161/'4.2.4.3'!E149-1</f>
        <v>0.25408820614469763</v>
      </c>
      <c r="F149" s="224">
        <f>+'4.2.4.3'!F161/'4.2.4.3'!F149-1</f>
        <v>0.45984592655128753</v>
      </c>
      <c r="G149" s="222" t="s">
        <v>28</v>
      </c>
      <c r="H149" s="225">
        <f>+'4.2.4.3'!H161/'4.2.4.3'!H149-1</f>
        <v>0.45984592655128753</v>
      </c>
      <c r="I149" s="224" t="s">
        <v>28</v>
      </c>
      <c r="J149" s="222">
        <f>+'4.2.4.3'!J161/'4.2.4.3'!J149-1</f>
        <v>0.3599436959581741</v>
      </c>
      <c r="K149" s="225">
        <f>+'4.2.4.3'!K161/'4.2.4.3'!K149-1</f>
        <v>0.3599436959581741</v>
      </c>
      <c r="L149" s="266">
        <f>+'4.2.4.3'!L161/'4.2.4.3'!L149-1</f>
        <v>-0.62008489911887565</v>
      </c>
      <c r="M149" s="264">
        <f>+'4.2.4.3'!M161/'4.2.4.3'!M149-1</f>
        <v>-0.29171038263066618</v>
      </c>
    </row>
    <row r="150" spans="1:13" x14ac:dyDescent="0.3">
      <c r="A150" s="337"/>
      <c r="B150" s="259" t="s">
        <v>31</v>
      </c>
      <c r="C150" s="219">
        <f>+'4.2.4.3'!C162/'4.2.4.3'!C150-1</f>
        <v>0.17849794238683137</v>
      </c>
      <c r="D150" s="219" t="s">
        <v>28</v>
      </c>
      <c r="E150" s="219">
        <f>+'4.2.4.3'!E162/'4.2.4.3'!E150-1</f>
        <v>8.0371413349569876E-2</v>
      </c>
      <c r="F150" s="224">
        <f>+'4.2.4.3'!F162/'4.2.4.3'!F150-1</f>
        <v>0.48326677540919061</v>
      </c>
      <c r="G150" s="222" t="s">
        <v>28</v>
      </c>
      <c r="H150" s="225">
        <f>+'4.2.4.3'!H162/'4.2.4.3'!H150-1</f>
        <v>0.48326677540919061</v>
      </c>
      <c r="I150" s="224" t="s">
        <v>28</v>
      </c>
      <c r="J150" s="222">
        <f>+'4.2.4.3'!J162/'4.2.4.3'!J150-1</f>
        <v>0.36474828000436821</v>
      </c>
      <c r="K150" s="225">
        <f>+'4.2.4.3'!K162/'4.2.4.3'!K150-1</f>
        <v>0.36474828000436821</v>
      </c>
      <c r="L150" s="266">
        <f>+'4.2.4.3'!L162/'4.2.4.3'!L150-1</f>
        <v>-0.50920507765643419</v>
      </c>
      <c r="M150" s="264">
        <f>+'4.2.4.3'!M162/'4.2.4.3'!M150-1</f>
        <v>-0.20337296032945773</v>
      </c>
    </row>
    <row r="151" spans="1:13" x14ac:dyDescent="0.3">
      <c r="A151" s="337"/>
      <c r="B151" s="259" t="s">
        <v>32</v>
      </c>
      <c r="C151" s="219">
        <f>+'4.2.4.3'!C163/'4.2.4.3'!C151-1</f>
        <v>4.7450424929178503E-3</v>
      </c>
      <c r="D151" s="219" t="s">
        <v>28</v>
      </c>
      <c r="E151" s="219">
        <f>+'4.2.4.3'!E163/'4.2.4.3'!E151-1</f>
        <v>0.12370390064187786</v>
      </c>
      <c r="F151" s="224">
        <f>+'4.2.4.3'!F163/'4.2.4.3'!F151-1</f>
        <v>0.22466578222267586</v>
      </c>
      <c r="G151" s="222" t="s">
        <v>28</v>
      </c>
      <c r="H151" s="225">
        <f>+'4.2.4.3'!H163/'4.2.4.3'!H151-1</f>
        <v>0.22466578222267586</v>
      </c>
      <c r="I151" s="224" t="s">
        <v>28</v>
      </c>
      <c r="J151" s="222">
        <f>+'4.2.4.3'!J163/'4.2.4.3'!J151-1</f>
        <v>0.71875691218756921</v>
      </c>
      <c r="K151" s="225">
        <f>+'4.2.4.3'!K163/'4.2.4.3'!K151-1</f>
        <v>0.71875691218756921</v>
      </c>
      <c r="L151" s="266">
        <f>+'4.2.4.3'!L163/'4.2.4.3'!L151-1</f>
        <v>-0.4101301964367291</v>
      </c>
      <c r="M151" s="264">
        <f>+'4.2.4.3'!M163/'4.2.4.3'!M151-1</f>
        <v>-0.13843050386532951</v>
      </c>
    </row>
    <row r="152" spans="1:13" x14ac:dyDescent="0.3">
      <c r="A152" s="337"/>
      <c r="B152" s="259" t="s">
        <v>33</v>
      </c>
      <c r="C152" s="219">
        <f>+'4.2.4.3'!C164/'4.2.4.3'!C152-1</f>
        <v>3.8153118933063279E-2</v>
      </c>
      <c r="D152" s="219" t="s">
        <v>28</v>
      </c>
      <c r="E152" s="219">
        <f>+'4.2.4.3'!E164/'4.2.4.3'!E152-1</f>
        <v>0.52624088240526601</v>
      </c>
      <c r="F152" s="224">
        <f>+'4.2.4.3'!F164/'4.2.4.3'!F152-1</f>
        <v>0.50142402412464393</v>
      </c>
      <c r="G152" s="222" t="s">
        <v>28</v>
      </c>
      <c r="H152" s="225">
        <f>+'4.2.4.3'!H164/'4.2.4.3'!H152-1</f>
        <v>0.50142402412464393</v>
      </c>
      <c r="I152" s="224" t="s">
        <v>28</v>
      </c>
      <c r="J152" s="222">
        <f>+'4.2.4.3'!J164/'4.2.4.3'!J152-1</f>
        <v>0.32127114300358794</v>
      </c>
      <c r="K152" s="225">
        <f>+'4.2.4.3'!K164/'4.2.4.3'!K152-1</f>
        <v>0.32127114300358794</v>
      </c>
      <c r="L152" s="266">
        <f>+'4.2.4.3'!L164/'4.2.4.3'!L152-1</f>
        <v>-0.408477783203125</v>
      </c>
      <c r="M152" s="264">
        <f>+'4.2.4.3'!M164/'4.2.4.3'!M152-1</f>
        <v>-0.12100131888592924</v>
      </c>
    </row>
    <row r="153" spans="1:13" x14ac:dyDescent="0.3">
      <c r="A153" s="337"/>
      <c r="B153" s="259" t="s">
        <v>34</v>
      </c>
      <c r="C153" s="219">
        <f>+'4.2.4.3'!C165/'4.2.4.3'!C153-1</f>
        <v>9.3738981514128739E-2</v>
      </c>
      <c r="D153" s="219" t="s">
        <v>28</v>
      </c>
      <c r="E153" s="219">
        <f>+'4.2.4.3'!E165/'4.2.4.3'!E153-1</f>
        <v>0.53227942747276225</v>
      </c>
      <c r="F153" s="224">
        <f>+'4.2.4.3'!F165/'4.2.4.3'!F153-1</f>
        <v>-0.13299513746025804</v>
      </c>
      <c r="G153" s="222" t="s">
        <v>28</v>
      </c>
      <c r="H153" s="225">
        <f>+'4.2.4.3'!H165/'4.2.4.3'!H153-1</f>
        <v>-0.13299513746025804</v>
      </c>
      <c r="I153" s="224" t="s">
        <v>28</v>
      </c>
      <c r="J153" s="222">
        <f>+'4.2.4.3'!J165/'4.2.4.3'!J153-1</f>
        <v>0.60022967056628151</v>
      </c>
      <c r="K153" s="225">
        <f>+'4.2.4.3'!K165/'4.2.4.3'!K153-1</f>
        <v>0.60022967056628151</v>
      </c>
      <c r="L153" s="266">
        <f>+'4.2.4.3'!L165/'4.2.4.3'!L153-1</f>
        <v>-0.50197873826336625</v>
      </c>
      <c r="M153" s="264">
        <f>+'4.2.4.3'!M165/'4.2.4.3'!M153-1</f>
        <v>-0.19091456355637881</v>
      </c>
    </row>
    <row r="154" spans="1:13" ht="15" thickBot="1" x14ac:dyDescent="0.35">
      <c r="A154" s="341"/>
      <c r="B154" s="34" t="s">
        <v>35</v>
      </c>
      <c r="C154" s="262">
        <f>+'4.2.4.3'!J166/'4.2.4.3'!C154-1</f>
        <v>1.1644951140065145</v>
      </c>
      <c r="D154" s="125" t="s">
        <v>28</v>
      </c>
      <c r="E154" s="262">
        <f>+'4.2.4.3'!E166/'4.2.4.3'!E154-1</f>
        <v>0.38116242864556305</v>
      </c>
      <c r="F154" s="126">
        <f>+'4.2.4.3'!F166/'4.2.4.3'!F154-1</f>
        <v>0.15299974897498125</v>
      </c>
      <c r="G154" s="127" t="s">
        <v>28</v>
      </c>
      <c r="H154" s="128">
        <f>+'4.2.4.3'!H166/'4.2.4.3'!H154-1</f>
        <v>0.15299974897498125</v>
      </c>
      <c r="I154" s="126" t="s">
        <v>28</v>
      </c>
      <c r="J154" s="127">
        <f>+'4.2.4.3'!C166/'4.2.4.3'!J154-1</f>
        <v>0.13636737040992353</v>
      </c>
      <c r="K154" s="128">
        <f>+'4.2.4.3'!K166/'4.2.4.3'!K154-1</f>
        <v>0.13636737040992353</v>
      </c>
      <c r="L154" s="262">
        <f>+'4.2.4.3'!L166/'4.2.4.3'!L154-1</f>
        <v>-0.66698383638860115</v>
      </c>
      <c r="M154" s="283">
        <f>+'4.2.4.3'!M166/'4.2.4.3'!M154-1</f>
        <v>-0.1586279237849143</v>
      </c>
    </row>
    <row r="155" spans="1:13" s="218" customFormat="1" x14ac:dyDescent="0.3"/>
    <row r="156" spans="1:13" x14ac:dyDescent="0.3">
      <c r="A156" s="366" t="s">
        <v>84</v>
      </c>
    </row>
    <row r="157" spans="1:13" x14ac:dyDescent="0.3">
      <c r="A157" s="367" t="s">
        <v>85</v>
      </c>
    </row>
    <row r="159" spans="1:13" x14ac:dyDescent="0.3">
      <c r="A159" s="81" t="s">
        <v>48</v>
      </c>
    </row>
  </sheetData>
  <mergeCells count="19">
    <mergeCell ref="A147:A154"/>
    <mergeCell ref="A135:A146"/>
    <mergeCell ref="A123:A134"/>
    <mergeCell ref="A111:A122"/>
    <mergeCell ref="A39:A50"/>
    <mergeCell ref="A51:A62"/>
    <mergeCell ref="A99:A110"/>
    <mergeCell ref="A63:A74"/>
    <mergeCell ref="A75:A86"/>
    <mergeCell ref="A87:A98"/>
    <mergeCell ref="M12:M14"/>
    <mergeCell ref="F13:H13"/>
    <mergeCell ref="I13:K13"/>
    <mergeCell ref="A15:A26"/>
    <mergeCell ref="A27:A38"/>
    <mergeCell ref="A12:A14"/>
    <mergeCell ref="B12:B14"/>
    <mergeCell ref="F12:H12"/>
    <mergeCell ref="I12:K12"/>
  </mergeCells>
  <hyperlinks>
    <hyperlink ref="A159" location="Indice!A1" display="Volver al índice" xr:uid="{00000000-0004-0000-0500-000000000000}"/>
    <hyperlink ref="A157" r:id="rId1" xr:uid="{4AF4CD46-0E42-40EA-AC6D-B7F2ED20728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J171"/>
  <sheetViews>
    <sheetView zoomScale="70" zoomScaleNormal="70" workbookViewId="0"/>
  </sheetViews>
  <sheetFormatPr baseColWidth="10" defaultColWidth="11.44140625" defaultRowHeight="14.4" x14ac:dyDescent="0.3"/>
  <cols>
    <col min="1" max="1" width="28.88671875" style="3" customWidth="1"/>
    <col min="2" max="2" width="20.6640625" style="3" customWidth="1"/>
    <col min="3" max="3" width="25.109375" style="3" bestFit="1" customWidth="1"/>
    <col min="4" max="5" width="26.109375" style="3" customWidth="1"/>
    <col min="6" max="6" width="25.109375" style="3" bestFit="1" customWidth="1"/>
    <col min="7" max="7" width="20.6640625" style="3" customWidth="1"/>
    <col min="8" max="9" width="25.5546875" style="3" customWidth="1"/>
    <col min="10" max="10" width="48.6640625" style="3" customWidth="1"/>
    <col min="11" max="16384" width="11.44140625" style="3"/>
  </cols>
  <sheetData>
    <row r="1" spans="1:10" x14ac:dyDescent="0.3">
      <c r="A1" s="1" t="s">
        <v>0</v>
      </c>
      <c r="B1" s="2"/>
    </row>
    <row r="2" spans="1:10" x14ac:dyDescent="0.3">
      <c r="A2" s="1" t="s">
        <v>1</v>
      </c>
      <c r="B2" s="2"/>
    </row>
    <row r="3" spans="1:10" x14ac:dyDescent="0.3">
      <c r="A3" s="1" t="s">
        <v>2</v>
      </c>
      <c r="B3" s="2"/>
    </row>
    <row r="4" spans="1:10" x14ac:dyDescent="0.3">
      <c r="A4" s="1" t="s">
        <v>3</v>
      </c>
      <c r="B4" s="7" t="s">
        <v>4</v>
      </c>
    </row>
    <row r="5" spans="1:10" x14ac:dyDescent="0.3">
      <c r="A5" s="1" t="s">
        <v>5</v>
      </c>
      <c r="B5" s="3" t="str">
        <f>+Indice!A11</f>
        <v>4.2.4.6</v>
      </c>
    </row>
    <row r="6" spans="1:10" x14ac:dyDescent="0.3">
      <c r="A6" s="1" t="s">
        <v>6</v>
      </c>
      <c r="B6" s="9" t="str">
        <f>+Indice!B11</f>
        <v>Empresas operadoras de los servicios de ferrocarriles urbanos del interior del país</v>
      </c>
    </row>
    <row r="7" spans="1:10" x14ac:dyDescent="0.3">
      <c r="A7" s="1" t="s">
        <v>7</v>
      </c>
      <c r="B7" s="10" t="str">
        <f>+'4.2.4.1'!B7</f>
        <v>CNRT. Información adicional: Wikipedia + SatéliteFerroviario.com.ar</v>
      </c>
    </row>
    <row r="8" spans="1:10" x14ac:dyDescent="0.3">
      <c r="A8" s="1" t="s">
        <v>8</v>
      </c>
      <c r="B8" s="11" t="str">
        <f>+'4.2.4.1'!B8</f>
        <v>agosto 2019</v>
      </c>
    </row>
    <row r="9" spans="1:10" x14ac:dyDescent="0.3">
      <c r="A9" s="1" t="s">
        <v>9</v>
      </c>
      <c r="B9" s="11" t="str">
        <f>+'4.2.4.1'!B9</f>
        <v>septiembre 2019</v>
      </c>
    </row>
    <row r="11" spans="1:10" ht="15" thickBot="1" x14ac:dyDescent="0.35"/>
    <row r="12" spans="1:10" ht="42" customHeight="1" x14ac:dyDescent="0.4">
      <c r="A12" s="331" t="s">
        <v>10</v>
      </c>
      <c r="B12" s="334" t="s">
        <v>11</v>
      </c>
      <c r="C12" s="232" t="s">
        <v>12</v>
      </c>
      <c r="D12" s="242" t="s">
        <v>13</v>
      </c>
      <c r="E12" s="201" t="s">
        <v>73</v>
      </c>
      <c r="F12" s="362" t="s">
        <v>14</v>
      </c>
      <c r="G12" s="363"/>
      <c r="H12" s="362" t="s">
        <v>15</v>
      </c>
      <c r="I12" s="363"/>
      <c r="J12" s="66" t="s">
        <v>67</v>
      </c>
    </row>
    <row r="13" spans="1:10" ht="39" customHeight="1" x14ac:dyDescent="0.3">
      <c r="A13" s="332"/>
      <c r="B13" s="335"/>
      <c r="C13" s="233" t="s">
        <v>17</v>
      </c>
      <c r="D13" s="243" t="s">
        <v>17</v>
      </c>
      <c r="E13" s="13" t="s">
        <v>72</v>
      </c>
      <c r="F13" s="317" t="s">
        <v>17</v>
      </c>
      <c r="G13" s="318"/>
      <c r="H13" s="364" t="s">
        <v>18</v>
      </c>
      <c r="I13" s="365"/>
      <c r="J13" s="13" t="s">
        <v>65</v>
      </c>
    </row>
    <row r="14" spans="1:10" ht="47.4" thickBot="1" x14ac:dyDescent="0.35">
      <c r="A14" s="333"/>
      <c r="B14" s="335"/>
      <c r="C14" s="14" t="s">
        <v>19</v>
      </c>
      <c r="D14" s="15" t="s">
        <v>20</v>
      </c>
      <c r="E14" s="15" t="s">
        <v>71</v>
      </c>
      <c r="F14" s="19" t="s">
        <v>21</v>
      </c>
      <c r="G14" s="15" t="s">
        <v>22</v>
      </c>
      <c r="H14" s="19" t="s">
        <v>24</v>
      </c>
      <c r="I14" s="15" t="s">
        <v>25</v>
      </c>
      <c r="J14" s="15" t="s">
        <v>66</v>
      </c>
    </row>
    <row r="15" spans="1:10" x14ac:dyDescent="0.3">
      <c r="A15" s="351">
        <v>2007</v>
      </c>
      <c r="B15" s="109" t="s">
        <v>27</v>
      </c>
      <c r="C15" s="111" t="s">
        <v>28</v>
      </c>
      <c r="D15" s="181" t="s">
        <v>49</v>
      </c>
      <c r="E15" s="22" t="s">
        <v>28</v>
      </c>
      <c r="F15" s="112" t="s">
        <v>28</v>
      </c>
      <c r="G15" s="135" t="s">
        <v>28</v>
      </c>
      <c r="H15" s="114" t="s">
        <v>28</v>
      </c>
      <c r="I15" s="135" t="s">
        <v>28</v>
      </c>
      <c r="J15" s="174" t="s">
        <v>28</v>
      </c>
    </row>
    <row r="16" spans="1:10" x14ac:dyDescent="0.3">
      <c r="A16" s="339"/>
      <c r="B16" s="107" t="s">
        <v>29</v>
      </c>
      <c r="C16" s="85" t="s">
        <v>28</v>
      </c>
      <c r="D16" s="178" t="s">
        <v>49</v>
      </c>
      <c r="E16" s="28" t="s">
        <v>28</v>
      </c>
      <c r="F16" s="87" t="s">
        <v>28</v>
      </c>
      <c r="G16" s="136" t="s">
        <v>28</v>
      </c>
      <c r="H16" s="89" t="s">
        <v>28</v>
      </c>
      <c r="I16" s="136" t="s">
        <v>28</v>
      </c>
      <c r="J16" s="175" t="s">
        <v>28</v>
      </c>
    </row>
    <row r="17" spans="1:10" x14ac:dyDescent="0.3">
      <c r="A17" s="339"/>
      <c r="B17" s="107" t="s">
        <v>30</v>
      </c>
      <c r="C17" s="85" t="s">
        <v>28</v>
      </c>
      <c r="D17" s="178" t="s">
        <v>49</v>
      </c>
      <c r="E17" s="28" t="s">
        <v>28</v>
      </c>
      <c r="F17" s="87" t="s">
        <v>28</v>
      </c>
      <c r="G17" s="136" t="s">
        <v>28</v>
      </c>
      <c r="H17" s="89" t="s">
        <v>28</v>
      </c>
      <c r="I17" s="136" t="s">
        <v>28</v>
      </c>
      <c r="J17" s="175" t="s">
        <v>28</v>
      </c>
    </row>
    <row r="18" spans="1:10" x14ac:dyDescent="0.3">
      <c r="A18" s="339"/>
      <c r="B18" s="107" t="s">
        <v>31</v>
      </c>
      <c r="C18" s="85" t="s">
        <v>28</v>
      </c>
      <c r="D18" s="178" t="s">
        <v>49</v>
      </c>
      <c r="E18" s="28" t="s">
        <v>28</v>
      </c>
      <c r="F18" s="87" t="s">
        <v>28</v>
      </c>
      <c r="G18" s="136" t="s">
        <v>28</v>
      </c>
      <c r="H18" s="89" t="s">
        <v>28</v>
      </c>
      <c r="I18" s="136" t="s">
        <v>28</v>
      </c>
      <c r="J18" s="175" t="s">
        <v>28</v>
      </c>
    </row>
    <row r="19" spans="1:10" x14ac:dyDescent="0.3">
      <c r="A19" s="339"/>
      <c r="B19" s="107" t="s">
        <v>32</v>
      </c>
      <c r="C19" s="85" t="s">
        <v>28</v>
      </c>
      <c r="D19" s="178" t="s">
        <v>49</v>
      </c>
      <c r="E19" s="28" t="s">
        <v>28</v>
      </c>
      <c r="F19" s="87" t="s">
        <v>28</v>
      </c>
      <c r="G19" s="136" t="s">
        <v>28</v>
      </c>
      <c r="H19" s="89" t="s">
        <v>28</v>
      </c>
      <c r="I19" s="136" t="s">
        <v>28</v>
      </c>
      <c r="J19" s="175" t="s">
        <v>28</v>
      </c>
    </row>
    <row r="20" spans="1:10" x14ac:dyDescent="0.3">
      <c r="A20" s="339"/>
      <c r="B20" s="107" t="s">
        <v>33</v>
      </c>
      <c r="C20" s="85" t="s">
        <v>28</v>
      </c>
      <c r="D20" s="178" t="s">
        <v>49</v>
      </c>
      <c r="E20" s="28" t="s">
        <v>28</v>
      </c>
      <c r="F20" s="87" t="s">
        <v>28</v>
      </c>
      <c r="G20" s="136" t="s">
        <v>28</v>
      </c>
      <c r="H20" s="89" t="s">
        <v>28</v>
      </c>
      <c r="I20" s="136" t="s">
        <v>28</v>
      </c>
      <c r="J20" s="175" t="s">
        <v>28</v>
      </c>
    </row>
    <row r="21" spans="1:10" x14ac:dyDescent="0.3">
      <c r="A21" s="339"/>
      <c r="B21" s="107" t="s">
        <v>34</v>
      </c>
      <c r="C21" s="85" t="s">
        <v>28</v>
      </c>
      <c r="D21" s="178" t="s">
        <v>49</v>
      </c>
      <c r="E21" s="28" t="s">
        <v>28</v>
      </c>
      <c r="F21" s="87" t="s">
        <v>28</v>
      </c>
      <c r="G21" s="136" t="s">
        <v>28</v>
      </c>
      <c r="H21" s="89" t="s">
        <v>28</v>
      </c>
      <c r="I21" s="136" t="s">
        <v>28</v>
      </c>
      <c r="J21" s="175" t="s">
        <v>28</v>
      </c>
    </row>
    <row r="22" spans="1:10" x14ac:dyDescent="0.3">
      <c r="A22" s="339"/>
      <c r="B22" s="107" t="s">
        <v>35</v>
      </c>
      <c r="C22" s="85" t="s">
        <v>28</v>
      </c>
      <c r="D22" s="178" t="s">
        <v>49</v>
      </c>
      <c r="E22" s="28" t="s">
        <v>28</v>
      </c>
      <c r="F22" s="87" t="s">
        <v>50</v>
      </c>
      <c r="G22" s="136" t="s">
        <v>28</v>
      </c>
      <c r="H22" s="89" t="s">
        <v>28</v>
      </c>
      <c r="I22" s="136" t="s">
        <v>28</v>
      </c>
      <c r="J22" s="175" t="s">
        <v>28</v>
      </c>
    </row>
    <row r="23" spans="1:10" x14ac:dyDescent="0.3">
      <c r="A23" s="339"/>
      <c r="B23" s="107" t="s">
        <v>36</v>
      </c>
      <c r="C23" s="85" t="s">
        <v>28</v>
      </c>
      <c r="D23" s="178" t="s">
        <v>49</v>
      </c>
      <c r="E23" s="28" t="s">
        <v>28</v>
      </c>
      <c r="F23" s="230" t="s">
        <v>50</v>
      </c>
      <c r="G23" s="136" t="s">
        <v>28</v>
      </c>
      <c r="H23" s="89" t="s">
        <v>28</v>
      </c>
      <c r="I23" s="136" t="s">
        <v>28</v>
      </c>
      <c r="J23" s="175" t="s">
        <v>28</v>
      </c>
    </row>
    <row r="24" spans="1:10" x14ac:dyDescent="0.3">
      <c r="A24" s="339"/>
      <c r="B24" s="107" t="s">
        <v>37</v>
      </c>
      <c r="C24" s="85" t="s">
        <v>28</v>
      </c>
      <c r="D24" s="178" t="s">
        <v>49</v>
      </c>
      <c r="E24" s="28" t="s">
        <v>28</v>
      </c>
      <c r="F24" s="230" t="s">
        <v>50</v>
      </c>
      <c r="G24" s="136" t="s">
        <v>28</v>
      </c>
      <c r="H24" s="89" t="s">
        <v>28</v>
      </c>
      <c r="I24" s="136" t="s">
        <v>28</v>
      </c>
      <c r="J24" s="175" t="s">
        <v>28</v>
      </c>
    </row>
    <row r="25" spans="1:10" x14ac:dyDescent="0.3">
      <c r="A25" s="339"/>
      <c r="B25" s="107" t="s">
        <v>38</v>
      </c>
      <c r="C25" s="85" t="s">
        <v>28</v>
      </c>
      <c r="D25" s="178" t="s">
        <v>49</v>
      </c>
      <c r="E25" s="28" t="s">
        <v>28</v>
      </c>
      <c r="F25" s="230" t="s">
        <v>50</v>
      </c>
      <c r="G25" s="136" t="s">
        <v>28</v>
      </c>
      <c r="H25" s="89" t="s">
        <v>28</v>
      </c>
      <c r="I25" s="136" t="s">
        <v>28</v>
      </c>
      <c r="J25" s="175" t="s">
        <v>28</v>
      </c>
    </row>
    <row r="26" spans="1:10" ht="15" thickBot="1" x14ac:dyDescent="0.35">
      <c r="A26" s="340"/>
      <c r="B26" s="108" t="s">
        <v>39</v>
      </c>
      <c r="C26" s="92" t="s">
        <v>28</v>
      </c>
      <c r="D26" s="179" t="s">
        <v>49</v>
      </c>
      <c r="E26" s="35" t="s">
        <v>28</v>
      </c>
      <c r="F26" s="231" t="s">
        <v>50</v>
      </c>
      <c r="G26" s="137" t="s">
        <v>28</v>
      </c>
      <c r="H26" s="96" t="s">
        <v>28</v>
      </c>
      <c r="I26" s="137" t="s">
        <v>28</v>
      </c>
      <c r="J26" s="176" t="s">
        <v>28</v>
      </c>
    </row>
    <row r="27" spans="1:10" x14ac:dyDescent="0.3">
      <c r="A27" s="338">
        <v>2008</v>
      </c>
      <c r="B27" s="106" t="s">
        <v>27</v>
      </c>
      <c r="C27" s="234" t="s">
        <v>28</v>
      </c>
      <c r="D27" s="180" t="s">
        <v>49</v>
      </c>
      <c r="E27" s="40" t="s">
        <v>28</v>
      </c>
      <c r="F27" s="229" t="s">
        <v>50</v>
      </c>
      <c r="G27" s="138" t="s">
        <v>28</v>
      </c>
      <c r="H27" s="84" t="s">
        <v>28</v>
      </c>
      <c r="I27" s="138" t="s">
        <v>28</v>
      </c>
      <c r="J27" s="177" t="s">
        <v>28</v>
      </c>
    </row>
    <row r="28" spans="1:10" x14ac:dyDescent="0.3">
      <c r="A28" s="339"/>
      <c r="B28" s="107" t="s">
        <v>29</v>
      </c>
      <c r="C28" s="235" t="s">
        <v>28</v>
      </c>
      <c r="D28" s="178" t="s">
        <v>49</v>
      </c>
      <c r="E28" s="42" t="s">
        <v>28</v>
      </c>
      <c r="F28" s="230" t="s">
        <v>50</v>
      </c>
      <c r="G28" s="136" t="s">
        <v>28</v>
      </c>
      <c r="H28" s="89" t="s">
        <v>28</v>
      </c>
      <c r="I28" s="136" t="s">
        <v>28</v>
      </c>
      <c r="J28" s="175" t="s">
        <v>28</v>
      </c>
    </row>
    <row r="29" spans="1:10" x14ac:dyDescent="0.3">
      <c r="A29" s="339"/>
      <c r="B29" s="107" t="s">
        <v>30</v>
      </c>
      <c r="C29" s="235" t="s">
        <v>28</v>
      </c>
      <c r="D29" s="178" t="s">
        <v>49</v>
      </c>
      <c r="E29" s="42" t="s">
        <v>28</v>
      </c>
      <c r="F29" s="230" t="s">
        <v>50</v>
      </c>
      <c r="G29" s="136" t="s">
        <v>28</v>
      </c>
      <c r="H29" s="89" t="s">
        <v>28</v>
      </c>
      <c r="I29" s="136" t="s">
        <v>28</v>
      </c>
      <c r="J29" s="175" t="s">
        <v>28</v>
      </c>
    </row>
    <row r="30" spans="1:10" x14ac:dyDescent="0.3">
      <c r="A30" s="339"/>
      <c r="B30" s="107" t="s">
        <v>31</v>
      </c>
      <c r="C30" s="235" t="s">
        <v>28</v>
      </c>
      <c r="D30" s="178" t="s">
        <v>49</v>
      </c>
      <c r="E30" s="42" t="s">
        <v>28</v>
      </c>
      <c r="F30" s="230" t="s">
        <v>50</v>
      </c>
      <c r="G30" s="136" t="s">
        <v>28</v>
      </c>
      <c r="H30" s="89" t="s">
        <v>28</v>
      </c>
      <c r="I30" s="136" t="s">
        <v>28</v>
      </c>
      <c r="J30" s="175" t="s">
        <v>28</v>
      </c>
    </row>
    <row r="31" spans="1:10" x14ac:dyDescent="0.3">
      <c r="A31" s="339"/>
      <c r="B31" s="107" t="s">
        <v>32</v>
      </c>
      <c r="C31" s="235" t="s">
        <v>28</v>
      </c>
      <c r="D31" s="178" t="s">
        <v>49</v>
      </c>
      <c r="E31" s="42" t="s">
        <v>28</v>
      </c>
      <c r="F31" s="230" t="s">
        <v>50</v>
      </c>
      <c r="G31" s="136" t="s">
        <v>28</v>
      </c>
      <c r="H31" s="89" t="s">
        <v>28</v>
      </c>
      <c r="I31" s="136" t="s">
        <v>28</v>
      </c>
      <c r="J31" s="175" t="s">
        <v>28</v>
      </c>
    </row>
    <row r="32" spans="1:10" x14ac:dyDescent="0.3">
      <c r="A32" s="339">
        <v>2008</v>
      </c>
      <c r="B32" s="107" t="s">
        <v>33</v>
      </c>
      <c r="C32" s="235" t="s">
        <v>28</v>
      </c>
      <c r="D32" s="178" t="s">
        <v>49</v>
      </c>
      <c r="E32" s="42" t="s">
        <v>28</v>
      </c>
      <c r="F32" s="230" t="s">
        <v>50</v>
      </c>
      <c r="G32" s="136" t="s">
        <v>28</v>
      </c>
      <c r="H32" s="89" t="s">
        <v>28</v>
      </c>
      <c r="I32" s="136" t="s">
        <v>28</v>
      </c>
      <c r="J32" s="175" t="s">
        <v>28</v>
      </c>
    </row>
    <row r="33" spans="1:10" x14ac:dyDescent="0.3">
      <c r="A33" s="339"/>
      <c r="B33" s="107" t="s">
        <v>34</v>
      </c>
      <c r="C33" s="235" t="s">
        <v>28</v>
      </c>
      <c r="D33" s="178" t="s">
        <v>49</v>
      </c>
      <c r="E33" s="42" t="s">
        <v>28</v>
      </c>
      <c r="F33" s="230" t="s">
        <v>50</v>
      </c>
      <c r="G33" s="136" t="s">
        <v>28</v>
      </c>
      <c r="H33" s="89" t="s">
        <v>28</v>
      </c>
      <c r="I33" s="136" t="s">
        <v>28</v>
      </c>
      <c r="J33" s="175" t="s">
        <v>28</v>
      </c>
    </row>
    <row r="34" spans="1:10" x14ac:dyDescent="0.3">
      <c r="A34" s="339"/>
      <c r="B34" s="107" t="s">
        <v>35</v>
      </c>
      <c r="C34" s="235" t="s">
        <v>28</v>
      </c>
      <c r="D34" s="178" t="s">
        <v>49</v>
      </c>
      <c r="E34" s="42" t="s">
        <v>28</v>
      </c>
      <c r="F34" s="230" t="s">
        <v>50</v>
      </c>
      <c r="G34" s="136" t="s">
        <v>28</v>
      </c>
      <c r="H34" s="89" t="s">
        <v>28</v>
      </c>
      <c r="I34" s="136" t="s">
        <v>28</v>
      </c>
      <c r="J34" s="175" t="s">
        <v>28</v>
      </c>
    </row>
    <row r="35" spans="1:10" x14ac:dyDescent="0.3">
      <c r="A35" s="339"/>
      <c r="B35" s="107" t="s">
        <v>36</v>
      </c>
      <c r="C35" s="235" t="s">
        <v>28</v>
      </c>
      <c r="D35" s="178" t="s">
        <v>49</v>
      </c>
      <c r="E35" s="42" t="s">
        <v>28</v>
      </c>
      <c r="F35" s="230" t="s">
        <v>50</v>
      </c>
      <c r="G35" s="136" t="s">
        <v>28</v>
      </c>
      <c r="H35" s="89" t="s">
        <v>28</v>
      </c>
      <c r="I35" s="136" t="s">
        <v>28</v>
      </c>
      <c r="J35" s="175" t="s">
        <v>28</v>
      </c>
    </row>
    <row r="36" spans="1:10" x14ac:dyDescent="0.3">
      <c r="A36" s="339"/>
      <c r="B36" s="107" t="s">
        <v>37</v>
      </c>
      <c r="C36" s="235" t="s">
        <v>28</v>
      </c>
      <c r="D36" s="178" t="s">
        <v>49</v>
      </c>
      <c r="E36" s="42" t="s">
        <v>28</v>
      </c>
      <c r="F36" s="230" t="s">
        <v>50</v>
      </c>
      <c r="G36" s="136" t="s">
        <v>28</v>
      </c>
      <c r="H36" s="89" t="s">
        <v>28</v>
      </c>
      <c r="I36" s="136" t="s">
        <v>28</v>
      </c>
      <c r="J36" s="175" t="s">
        <v>28</v>
      </c>
    </row>
    <row r="37" spans="1:10" x14ac:dyDescent="0.3">
      <c r="A37" s="339"/>
      <c r="B37" s="107" t="s">
        <v>38</v>
      </c>
      <c r="C37" s="235" t="s">
        <v>28</v>
      </c>
      <c r="D37" s="178" t="s">
        <v>49</v>
      </c>
      <c r="E37" s="42" t="s">
        <v>28</v>
      </c>
      <c r="F37" s="230" t="s">
        <v>50</v>
      </c>
      <c r="G37" s="136" t="s">
        <v>28</v>
      </c>
      <c r="H37" s="89" t="s">
        <v>28</v>
      </c>
      <c r="I37" s="136" t="s">
        <v>28</v>
      </c>
      <c r="J37" s="175" t="s">
        <v>28</v>
      </c>
    </row>
    <row r="38" spans="1:10" ht="15" thickBot="1" x14ac:dyDescent="0.35">
      <c r="A38" s="340"/>
      <c r="B38" s="108" t="s">
        <v>39</v>
      </c>
      <c r="C38" s="236" t="s">
        <v>28</v>
      </c>
      <c r="D38" s="179" t="s">
        <v>49</v>
      </c>
      <c r="E38" s="44" t="s">
        <v>28</v>
      </c>
      <c r="F38" s="231" t="s">
        <v>50</v>
      </c>
      <c r="G38" s="137" t="s">
        <v>28</v>
      </c>
      <c r="H38" s="96" t="s">
        <v>28</v>
      </c>
      <c r="I38" s="137" t="s">
        <v>28</v>
      </c>
      <c r="J38" s="176" t="s">
        <v>28</v>
      </c>
    </row>
    <row r="39" spans="1:10" x14ac:dyDescent="0.3">
      <c r="A39" s="338">
        <v>2009</v>
      </c>
      <c r="B39" s="106" t="s">
        <v>27</v>
      </c>
      <c r="C39" s="234" t="s">
        <v>28</v>
      </c>
      <c r="D39" s="180" t="s">
        <v>49</v>
      </c>
      <c r="E39" s="22" t="s">
        <v>28</v>
      </c>
      <c r="F39" s="229" t="s">
        <v>50</v>
      </c>
      <c r="G39" s="138" t="s">
        <v>28</v>
      </c>
      <c r="H39" s="84" t="s">
        <v>28</v>
      </c>
      <c r="I39" s="138" t="s">
        <v>28</v>
      </c>
      <c r="J39" s="181" t="s">
        <v>28</v>
      </c>
    </row>
    <row r="40" spans="1:10" x14ac:dyDescent="0.3">
      <c r="A40" s="339"/>
      <c r="B40" s="107" t="s">
        <v>29</v>
      </c>
      <c r="C40" s="235" t="s">
        <v>28</v>
      </c>
      <c r="D40" s="178" t="s">
        <v>49</v>
      </c>
      <c r="E40" s="28" t="s">
        <v>28</v>
      </c>
      <c r="F40" s="230" t="s">
        <v>50</v>
      </c>
      <c r="G40" s="136" t="s">
        <v>28</v>
      </c>
      <c r="H40" s="89" t="s">
        <v>28</v>
      </c>
      <c r="I40" s="136" t="s">
        <v>28</v>
      </c>
      <c r="J40" s="178" t="s">
        <v>28</v>
      </c>
    </row>
    <row r="41" spans="1:10" x14ac:dyDescent="0.3">
      <c r="A41" s="339"/>
      <c r="B41" s="107" t="s">
        <v>30</v>
      </c>
      <c r="C41" s="235" t="s">
        <v>28</v>
      </c>
      <c r="D41" s="178" t="s">
        <v>49</v>
      </c>
      <c r="E41" s="28" t="s">
        <v>28</v>
      </c>
      <c r="F41" s="230" t="s">
        <v>50</v>
      </c>
      <c r="G41" s="136" t="s">
        <v>28</v>
      </c>
      <c r="H41" s="89" t="s">
        <v>28</v>
      </c>
      <c r="I41" s="136" t="s">
        <v>28</v>
      </c>
      <c r="J41" s="178" t="s">
        <v>28</v>
      </c>
    </row>
    <row r="42" spans="1:10" x14ac:dyDescent="0.3">
      <c r="A42" s="339"/>
      <c r="B42" s="107" t="s">
        <v>31</v>
      </c>
      <c r="C42" s="235" t="s">
        <v>28</v>
      </c>
      <c r="D42" s="178" t="s">
        <v>49</v>
      </c>
      <c r="E42" s="28" t="s">
        <v>28</v>
      </c>
      <c r="F42" s="230" t="s">
        <v>50</v>
      </c>
      <c r="G42" s="136" t="s">
        <v>28</v>
      </c>
      <c r="H42" s="89" t="s">
        <v>28</v>
      </c>
      <c r="I42" s="136" t="s">
        <v>28</v>
      </c>
      <c r="J42" s="178" t="s">
        <v>28</v>
      </c>
    </row>
    <row r="43" spans="1:10" x14ac:dyDescent="0.3">
      <c r="A43" s="339"/>
      <c r="B43" s="107" t="s">
        <v>32</v>
      </c>
      <c r="C43" s="235" t="s">
        <v>28</v>
      </c>
      <c r="D43" s="178" t="s">
        <v>49</v>
      </c>
      <c r="E43" s="28" t="s">
        <v>28</v>
      </c>
      <c r="F43" s="230" t="s">
        <v>50</v>
      </c>
      <c r="G43" s="136" t="s">
        <v>28</v>
      </c>
      <c r="H43" s="89" t="s">
        <v>28</v>
      </c>
      <c r="I43" s="136" t="s">
        <v>28</v>
      </c>
      <c r="J43" s="178" t="s">
        <v>28</v>
      </c>
    </row>
    <row r="44" spans="1:10" x14ac:dyDescent="0.3">
      <c r="A44" s="339"/>
      <c r="B44" s="107" t="s">
        <v>33</v>
      </c>
      <c r="C44" s="235" t="s">
        <v>28</v>
      </c>
      <c r="D44" s="178" t="s">
        <v>49</v>
      </c>
      <c r="E44" s="28" t="s">
        <v>28</v>
      </c>
      <c r="F44" s="230" t="s">
        <v>50</v>
      </c>
      <c r="G44" s="139" t="s">
        <v>50</v>
      </c>
      <c r="H44" s="89" t="s">
        <v>28</v>
      </c>
      <c r="I44" s="136" t="s">
        <v>28</v>
      </c>
      <c r="J44" s="178" t="s">
        <v>28</v>
      </c>
    </row>
    <row r="45" spans="1:10" x14ac:dyDescent="0.3">
      <c r="A45" s="339"/>
      <c r="B45" s="107" t="s">
        <v>34</v>
      </c>
      <c r="C45" s="235" t="s">
        <v>28</v>
      </c>
      <c r="D45" s="178" t="s">
        <v>49</v>
      </c>
      <c r="E45" s="28" t="s">
        <v>28</v>
      </c>
      <c r="F45" s="230" t="s">
        <v>50</v>
      </c>
      <c r="G45" s="140" t="s">
        <v>50</v>
      </c>
      <c r="H45" s="89" t="s">
        <v>28</v>
      </c>
      <c r="I45" s="136" t="s">
        <v>28</v>
      </c>
      <c r="J45" s="178" t="s">
        <v>28</v>
      </c>
    </row>
    <row r="46" spans="1:10" x14ac:dyDescent="0.3">
      <c r="A46" s="339"/>
      <c r="B46" s="107" t="s">
        <v>35</v>
      </c>
      <c r="C46" s="235" t="s">
        <v>28</v>
      </c>
      <c r="D46" s="178" t="s">
        <v>49</v>
      </c>
      <c r="E46" s="28" t="s">
        <v>28</v>
      </c>
      <c r="F46" s="230" t="s">
        <v>50</v>
      </c>
      <c r="G46" s="140" t="s">
        <v>50</v>
      </c>
      <c r="H46" s="89" t="s">
        <v>28</v>
      </c>
      <c r="I46" s="136" t="s">
        <v>28</v>
      </c>
      <c r="J46" s="178" t="s">
        <v>28</v>
      </c>
    </row>
    <row r="47" spans="1:10" x14ac:dyDescent="0.3">
      <c r="A47" s="339"/>
      <c r="B47" s="107" t="s">
        <v>36</v>
      </c>
      <c r="C47" s="235" t="s">
        <v>28</v>
      </c>
      <c r="D47" s="178" t="s">
        <v>49</v>
      </c>
      <c r="E47" s="28" t="s">
        <v>28</v>
      </c>
      <c r="F47" s="230" t="s">
        <v>50</v>
      </c>
      <c r="G47" s="140" t="s">
        <v>50</v>
      </c>
      <c r="H47" s="89" t="s">
        <v>28</v>
      </c>
      <c r="I47" s="136" t="s">
        <v>28</v>
      </c>
      <c r="J47" s="178" t="s">
        <v>28</v>
      </c>
    </row>
    <row r="48" spans="1:10" x14ac:dyDescent="0.3">
      <c r="A48" s="339"/>
      <c r="B48" s="107" t="s">
        <v>37</v>
      </c>
      <c r="C48" s="235" t="s">
        <v>28</v>
      </c>
      <c r="D48" s="178" t="s">
        <v>49</v>
      </c>
      <c r="E48" s="28" t="s">
        <v>28</v>
      </c>
      <c r="F48" s="230" t="s">
        <v>50</v>
      </c>
      <c r="G48" s="140" t="s">
        <v>50</v>
      </c>
      <c r="H48" s="89" t="s">
        <v>28</v>
      </c>
      <c r="I48" s="136" t="s">
        <v>28</v>
      </c>
      <c r="J48" s="178" t="s">
        <v>28</v>
      </c>
    </row>
    <row r="49" spans="1:10" x14ac:dyDescent="0.3">
      <c r="A49" s="339"/>
      <c r="B49" s="107" t="s">
        <v>38</v>
      </c>
      <c r="C49" s="235" t="s">
        <v>28</v>
      </c>
      <c r="D49" s="178" t="s">
        <v>49</v>
      </c>
      <c r="E49" s="28" t="s">
        <v>28</v>
      </c>
      <c r="F49" s="230" t="s">
        <v>50</v>
      </c>
      <c r="G49" s="140" t="s">
        <v>50</v>
      </c>
      <c r="H49" s="89" t="s">
        <v>28</v>
      </c>
      <c r="I49" s="136" t="s">
        <v>28</v>
      </c>
      <c r="J49" s="178" t="s">
        <v>28</v>
      </c>
    </row>
    <row r="50" spans="1:10" ht="15" thickBot="1" x14ac:dyDescent="0.35">
      <c r="A50" s="340"/>
      <c r="B50" s="108" t="s">
        <v>39</v>
      </c>
      <c r="C50" s="236" t="s">
        <v>28</v>
      </c>
      <c r="D50" s="179" t="s">
        <v>49</v>
      </c>
      <c r="E50" s="35" t="s">
        <v>28</v>
      </c>
      <c r="F50" s="231" t="s">
        <v>50</v>
      </c>
      <c r="G50" s="141" t="s">
        <v>50</v>
      </c>
      <c r="H50" s="96" t="s">
        <v>28</v>
      </c>
      <c r="I50" s="137" t="s">
        <v>28</v>
      </c>
      <c r="J50" s="179" t="s">
        <v>28</v>
      </c>
    </row>
    <row r="51" spans="1:10" x14ac:dyDescent="0.3">
      <c r="A51" s="338">
        <v>2010</v>
      </c>
      <c r="B51" s="106" t="s">
        <v>27</v>
      </c>
      <c r="C51" s="234" t="s">
        <v>28</v>
      </c>
      <c r="D51" s="180" t="s">
        <v>49</v>
      </c>
      <c r="E51" s="40" t="s">
        <v>28</v>
      </c>
      <c r="F51" s="229" t="s">
        <v>50</v>
      </c>
      <c r="G51" s="142" t="s">
        <v>50</v>
      </c>
      <c r="H51" s="84" t="s">
        <v>28</v>
      </c>
      <c r="I51" s="138" t="s">
        <v>28</v>
      </c>
      <c r="J51" s="181" t="s">
        <v>28</v>
      </c>
    </row>
    <row r="52" spans="1:10" x14ac:dyDescent="0.3">
      <c r="A52" s="339"/>
      <c r="B52" s="107" t="s">
        <v>29</v>
      </c>
      <c r="C52" s="235" t="s">
        <v>28</v>
      </c>
      <c r="D52" s="178" t="s">
        <v>49</v>
      </c>
      <c r="E52" s="42" t="s">
        <v>28</v>
      </c>
      <c r="F52" s="230" t="s">
        <v>50</v>
      </c>
      <c r="G52" s="140" t="s">
        <v>50</v>
      </c>
      <c r="H52" s="89" t="s">
        <v>28</v>
      </c>
      <c r="I52" s="136" t="s">
        <v>28</v>
      </c>
      <c r="J52" s="178" t="s">
        <v>28</v>
      </c>
    </row>
    <row r="53" spans="1:10" x14ac:dyDescent="0.3">
      <c r="A53" s="339"/>
      <c r="B53" s="107" t="s">
        <v>30</v>
      </c>
      <c r="C53" s="235" t="s">
        <v>28</v>
      </c>
      <c r="D53" s="178" t="s">
        <v>49</v>
      </c>
      <c r="E53" s="42" t="s">
        <v>28</v>
      </c>
      <c r="F53" s="230" t="s">
        <v>50</v>
      </c>
      <c r="G53" s="140" t="s">
        <v>50</v>
      </c>
      <c r="H53" s="89" t="s">
        <v>28</v>
      </c>
      <c r="I53" s="136" t="s">
        <v>28</v>
      </c>
      <c r="J53" s="178" t="s">
        <v>28</v>
      </c>
    </row>
    <row r="54" spans="1:10" x14ac:dyDescent="0.3">
      <c r="A54" s="339"/>
      <c r="B54" s="107" t="s">
        <v>31</v>
      </c>
      <c r="C54" s="235" t="s">
        <v>28</v>
      </c>
      <c r="D54" s="178" t="s">
        <v>49</v>
      </c>
      <c r="E54" s="42" t="s">
        <v>28</v>
      </c>
      <c r="F54" s="230" t="s">
        <v>50</v>
      </c>
      <c r="G54" s="140" t="s">
        <v>50</v>
      </c>
      <c r="H54" s="89" t="s">
        <v>28</v>
      </c>
      <c r="I54" s="136" t="s">
        <v>28</v>
      </c>
      <c r="J54" s="178" t="s">
        <v>28</v>
      </c>
    </row>
    <row r="55" spans="1:10" x14ac:dyDescent="0.3">
      <c r="A55" s="339"/>
      <c r="B55" s="107" t="s">
        <v>32</v>
      </c>
      <c r="C55" s="235" t="s">
        <v>28</v>
      </c>
      <c r="D55" s="178" t="s">
        <v>51</v>
      </c>
      <c r="E55" s="42" t="s">
        <v>28</v>
      </c>
      <c r="F55" s="230" t="s">
        <v>50</v>
      </c>
      <c r="G55" s="140" t="s">
        <v>50</v>
      </c>
      <c r="H55" s="89" t="s">
        <v>28</v>
      </c>
      <c r="I55" s="136" t="s">
        <v>28</v>
      </c>
      <c r="J55" s="178" t="s">
        <v>28</v>
      </c>
    </row>
    <row r="56" spans="1:10" x14ac:dyDescent="0.3">
      <c r="A56" s="339"/>
      <c r="B56" s="107" t="s">
        <v>33</v>
      </c>
      <c r="C56" s="235" t="s">
        <v>28</v>
      </c>
      <c r="D56" s="178" t="s">
        <v>51</v>
      </c>
      <c r="E56" s="42" t="s">
        <v>28</v>
      </c>
      <c r="F56" s="230" t="s">
        <v>50</v>
      </c>
      <c r="G56" s="140" t="s">
        <v>50</v>
      </c>
      <c r="H56" s="89" t="s">
        <v>28</v>
      </c>
      <c r="I56" s="136" t="s">
        <v>28</v>
      </c>
      <c r="J56" s="178" t="s">
        <v>28</v>
      </c>
    </row>
    <row r="57" spans="1:10" x14ac:dyDescent="0.3">
      <c r="A57" s="339"/>
      <c r="B57" s="107" t="s">
        <v>34</v>
      </c>
      <c r="C57" s="235" t="s">
        <v>28</v>
      </c>
      <c r="D57" s="178" t="s">
        <v>51</v>
      </c>
      <c r="E57" s="42" t="s">
        <v>28</v>
      </c>
      <c r="F57" s="230" t="s">
        <v>50</v>
      </c>
      <c r="G57" s="140" t="s">
        <v>50</v>
      </c>
      <c r="H57" s="89" t="s">
        <v>28</v>
      </c>
      <c r="I57" s="136" t="s">
        <v>28</v>
      </c>
      <c r="J57" s="178" t="s">
        <v>28</v>
      </c>
    </row>
    <row r="58" spans="1:10" x14ac:dyDescent="0.3">
      <c r="A58" s="339"/>
      <c r="B58" s="107" t="s">
        <v>35</v>
      </c>
      <c r="C58" s="235" t="s">
        <v>28</v>
      </c>
      <c r="D58" s="178" t="s">
        <v>51</v>
      </c>
      <c r="E58" s="42" t="s">
        <v>28</v>
      </c>
      <c r="F58" s="230" t="s">
        <v>50</v>
      </c>
      <c r="G58" s="140" t="s">
        <v>50</v>
      </c>
      <c r="H58" s="89" t="s">
        <v>28</v>
      </c>
      <c r="I58" s="136" t="s">
        <v>28</v>
      </c>
      <c r="J58" s="178" t="s">
        <v>28</v>
      </c>
    </row>
    <row r="59" spans="1:10" x14ac:dyDescent="0.3">
      <c r="A59" s="339"/>
      <c r="B59" s="107" t="s">
        <v>36</v>
      </c>
      <c r="C59" s="235" t="s">
        <v>28</v>
      </c>
      <c r="D59" s="178" t="s">
        <v>51</v>
      </c>
      <c r="E59" s="42" t="s">
        <v>28</v>
      </c>
      <c r="F59" s="230" t="s">
        <v>50</v>
      </c>
      <c r="G59" s="140" t="s">
        <v>50</v>
      </c>
      <c r="H59" s="89" t="s">
        <v>28</v>
      </c>
      <c r="I59" s="136" t="s">
        <v>28</v>
      </c>
      <c r="J59" s="178" t="s">
        <v>28</v>
      </c>
    </row>
    <row r="60" spans="1:10" x14ac:dyDescent="0.3">
      <c r="A60" s="339"/>
      <c r="B60" s="107" t="s">
        <v>37</v>
      </c>
      <c r="C60" s="235" t="s">
        <v>28</v>
      </c>
      <c r="D60" s="178" t="s">
        <v>51</v>
      </c>
      <c r="E60" s="42" t="s">
        <v>28</v>
      </c>
      <c r="F60" s="230" t="s">
        <v>50</v>
      </c>
      <c r="G60" s="140" t="s">
        <v>50</v>
      </c>
      <c r="H60" s="89" t="s">
        <v>52</v>
      </c>
      <c r="I60" s="136" t="s">
        <v>28</v>
      </c>
      <c r="J60" s="178" t="s">
        <v>28</v>
      </c>
    </row>
    <row r="61" spans="1:10" x14ac:dyDescent="0.3">
      <c r="A61" s="339"/>
      <c r="B61" s="107" t="s">
        <v>38</v>
      </c>
      <c r="C61" s="235" t="s">
        <v>28</v>
      </c>
      <c r="D61" s="178" t="s">
        <v>51</v>
      </c>
      <c r="E61" s="42" t="s">
        <v>28</v>
      </c>
      <c r="F61" s="230" t="s">
        <v>50</v>
      </c>
      <c r="G61" s="140" t="s">
        <v>50</v>
      </c>
      <c r="H61" s="89" t="s">
        <v>52</v>
      </c>
      <c r="I61" s="136" t="s">
        <v>28</v>
      </c>
      <c r="J61" s="178" t="s">
        <v>28</v>
      </c>
    </row>
    <row r="62" spans="1:10" ht="15" thickBot="1" x14ac:dyDescent="0.35">
      <c r="A62" s="340"/>
      <c r="B62" s="108" t="s">
        <v>39</v>
      </c>
      <c r="C62" s="236" t="s">
        <v>28</v>
      </c>
      <c r="D62" s="179" t="s">
        <v>51</v>
      </c>
      <c r="E62" s="44" t="s">
        <v>28</v>
      </c>
      <c r="F62" s="231" t="s">
        <v>50</v>
      </c>
      <c r="G62" s="141" t="s">
        <v>50</v>
      </c>
      <c r="H62" s="96" t="s">
        <v>52</v>
      </c>
      <c r="I62" s="137" t="s">
        <v>28</v>
      </c>
      <c r="J62" s="179" t="s">
        <v>28</v>
      </c>
    </row>
    <row r="63" spans="1:10" x14ac:dyDescent="0.3">
      <c r="A63" s="351">
        <v>2011</v>
      </c>
      <c r="B63" s="109" t="s">
        <v>27</v>
      </c>
      <c r="C63" s="237" t="s">
        <v>28</v>
      </c>
      <c r="D63" s="181" t="s">
        <v>51</v>
      </c>
      <c r="E63" s="40" t="s">
        <v>28</v>
      </c>
      <c r="F63" s="244" t="s">
        <v>50</v>
      </c>
      <c r="G63" s="143" t="s">
        <v>50</v>
      </c>
      <c r="H63" s="114" t="s">
        <v>52</v>
      </c>
      <c r="I63" s="135" t="s">
        <v>28</v>
      </c>
      <c r="J63" s="181" t="s">
        <v>28</v>
      </c>
    </row>
    <row r="64" spans="1:10" x14ac:dyDescent="0.3">
      <c r="A64" s="339"/>
      <c r="B64" s="107" t="s">
        <v>29</v>
      </c>
      <c r="C64" s="235" t="s">
        <v>28</v>
      </c>
      <c r="D64" s="178" t="s">
        <v>51</v>
      </c>
      <c r="E64" s="42" t="s">
        <v>28</v>
      </c>
      <c r="F64" s="230" t="s">
        <v>50</v>
      </c>
      <c r="G64" s="140" t="s">
        <v>50</v>
      </c>
      <c r="H64" s="89" t="s">
        <v>52</v>
      </c>
      <c r="I64" s="136" t="s">
        <v>28</v>
      </c>
      <c r="J64" s="178" t="s">
        <v>28</v>
      </c>
    </row>
    <row r="65" spans="1:10" x14ac:dyDescent="0.3">
      <c r="A65" s="339"/>
      <c r="B65" s="107" t="s">
        <v>30</v>
      </c>
      <c r="C65" s="235" t="s">
        <v>28</v>
      </c>
      <c r="D65" s="178" t="s">
        <v>51</v>
      </c>
      <c r="E65" s="42" t="s">
        <v>28</v>
      </c>
      <c r="F65" s="230" t="s">
        <v>50</v>
      </c>
      <c r="G65" s="140" t="s">
        <v>50</v>
      </c>
      <c r="H65" s="89" t="s">
        <v>52</v>
      </c>
      <c r="I65" s="136" t="s">
        <v>28</v>
      </c>
      <c r="J65" s="178" t="s">
        <v>28</v>
      </c>
    </row>
    <row r="66" spans="1:10" x14ac:dyDescent="0.3">
      <c r="A66" s="339"/>
      <c r="B66" s="107" t="s">
        <v>31</v>
      </c>
      <c r="C66" s="235" t="s">
        <v>28</v>
      </c>
      <c r="D66" s="178" t="s">
        <v>51</v>
      </c>
      <c r="E66" s="42" t="s">
        <v>28</v>
      </c>
      <c r="F66" s="230" t="s">
        <v>50</v>
      </c>
      <c r="G66" s="140" t="s">
        <v>50</v>
      </c>
      <c r="H66" s="89" t="s">
        <v>52</v>
      </c>
      <c r="I66" s="136" t="s">
        <v>28</v>
      </c>
      <c r="J66" s="178" t="s">
        <v>28</v>
      </c>
    </row>
    <row r="67" spans="1:10" x14ac:dyDescent="0.3">
      <c r="A67" s="339"/>
      <c r="B67" s="107" t="s">
        <v>32</v>
      </c>
      <c r="C67" s="235" t="s">
        <v>28</v>
      </c>
      <c r="D67" s="178" t="s">
        <v>51</v>
      </c>
      <c r="E67" s="42" t="s">
        <v>28</v>
      </c>
      <c r="F67" s="230" t="s">
        <v>50</v>
      </c>
      <c r="G67" s="140" t="s">
        <v>50</v>
      </c>
      <c r="H67" s="89" t="s">
        <v>52</v>
      </c>
      <c r="I67" s="136" t="s">
        <v>52</v>
      </c>
      <c r="J67" s="178" t="s">
        <v>28</v>
      </c>
    </row>
    <row r="68" spans="1:10" x14ac:dyDescent="0.3">
      <c r="A68" s="339">
        <v>2011</v>
      </c>
      <c r="B68" s="107" t="s">
        <v>33</v>
      </c>
      <c r="C68" s="235" t="s">
        <v>28</v>
      </c>
      <c r="D68" s="178" t="s">
        <v>51</v>
      </c>
      <c r="E68" s="42" t="s">
        <v>28</v>
      </c>
      <c r="F68" s="230" t="s">
        <v>50</v>
      </c>
      <c r="G68" s="140" t="s">
        <v>50</v>
      </c>
      <c r="H68" s="89" t="s">
        <v>52</v>
      </c>
      <c r="I68" s="136" t="s">
        <v>52</v>
      </c>
      <c r="J68" s="178" t="s">
        <v>28</v>
      </c>
    </row>
    <row r="69" spans="1:10" x14ac:dyDescent="0.3">
      <c r="A69" s="339"/>
      <c r="B69" s="107" t="s">
        <v>34</v>
      </c>
      <c r="C69" s="235" t="s">
        <v>28</v>
      </c>
      <c r="D69" s="178" t="s">
        <v>51</v>
      </c>
      <c r="E69" s="42" t="s">
        <v>28</v>
      </c>
      <c r="F69" s="230" t="s">
        <v>50</v>
      </c>
      <c r="G69" s="140" t="s">
        <v>50</v>
      </c>
      <c r="H69" s="89" t="s">
        <v>52</v>
      </c>
      <c r="I69" s="136" t="s">
        <v>52</v>
      </c>
      <c r="J69" s="178" t="s">
        <v>28</v>
      </c>
    </row>
    <row r="70" spans="1:10" x14ac:dyDescent="0.3">
      <c r="A70" s="339"/>
      <c r="B70" s="107" t="s">
        <v>35</v>
      </c>
      <c r="C70" s="235" t="s">
        <v>28</v>
      </c>
      <c r="D70" s="178" t="s">
        <v>51</v>
      </c>
      <c r="E70" s="42" t="s">
        <v>28</v>
      </c>
      <c r="F70" s="230" t="s">
        <v>50</v>
      </c>
      <c r="G70" s="140" t="s">
        <v>50</v>
      </c>
      <c r="H70" s="89" t="s">
        <v>52</v>
      </c>
      <c r="I70" s="136" t="s">
        <v>52</v>
      </c>
      <c r="J70" s="178" t="s">
        <v>28</v>
      </c>
    </row>
    <row r="71" spans="1:10" x14ac:dyDescent="0.3">
      <c r="A71" s="339"/>
      <c r="B71" s="107" t="s">
        <v>36</v>
      </c>
      <c r="C71" s="235" t="s">
        <v>28</v>
      </c>
      <c r="D71" s="178" t="s">
        <v>51</v>
      </c>
      <c r="E71" s="42" t="s">
        <v>28</v>
      </c>
      <c r="F71" s="230" t="s">
        <v>50</v>
      </c>
      <c r="G71" s="140" t="s">
        <v>50</v>
      </c>
      <c r="H71" s="89" t="s">
        <v>52</v>
      </c>
      <c r="I71" s="136" t="s">
        <v>52</v>
      </c>
      <c r="J71" s="178" t="s">
        <v>28</v>
      </c>
    </row>
    <row r="72" spans="1:10" x14ac:dyDescent="0.3">
      <c r="A72" s="339"/>
      <c r="B72" s="107" t="s">
        <v>37</v>
      </c>
      <c r="C72" s="235" t="s">
        <v>28</v>
      </c>
      <c r="D72" s="178" t="s">
        <v>51</v>
      </c>
      <c r="E72" s="42" t="s">
        <v>28</v>
      </c>
      <c r="F72" s="230" t="s">
        <v>50</v>
      </c>
      <c r="G72" s="140" t="s">
        <v>50</v>
      </c>
      <c r="H72" s="89" t="s">
        <v>52</v>
      </c>
      <c r="I72" s="136" t="s">
        <v>52</v>
      </c>
      <c r="J72" s="178" t="s">
        <v>28</v>
      </c>
    </row>
    <row r="73" spans="1:10" x14ac:dyDescent="0.3">
      <c r="A73" s="339"/>
      <c r="B73" s="107" t="s">
        <v>38</v>
      </c>
      <c r="C73" s="235" t="s">
        <v>28</v>
      </c>
      <c r="D73" s="178" t="s">
        <v>51</v>
      </c>
      <c r="E73" s="42" t="s">
        <v>28</v>
      </c>
      <c r="F73" s="230" t="s">
        <v>50</v>
      </c>
      <c r="G73" s="140" t="s">
        <v>50</v>
      </c>
      <c r="H73" s="89" t="s">
        <v>52</v>
      </c>
      <c r="I73" s="136" t="s">
        <v>52</v>
      </c>
      <c r="J73" s="178" t="s">
        <v>28</v>
      </c>
    </row>
    <row r="74" spans="1:10" ht="15" thickBot="1" x14ac:dyDescent="0.35">
      <c r="A74" s="340"/>
      <c r="B74" s="108" t="s">
        <v>39</v>
      </c>
      <c r="C74" s="236" t="s">
        <v>28</v>
      </c>
      <c r="D74" s="179" t="s">
        <v>51</v>
      </c>
      <c r="E74" s="44" t="s">
        <v>28</v>
      </c>
      <c r="F74" s="231" t="s">
        <v>50</v>
      </c>
      <c r="G74" s="141" t="s">
        <v>50</v>
      </c>
      <c r="H74" s="96" t="s">
        <v>52</v>
      </c>
      <c r="I74" s="137" t="s">
        <v>52</v>
      </c>
      <c r="J74" s="179" t="s">
        <v>28</v>
      </c>
    </row>
    <row r="75" spans="1:10" x14ac:dyDescent="0.3">
      <c r="A75" s="351">
        <v>2012</v>
      </c>
      <c r="B75" s="109" t="s">
        <v>27</v>
      </c>
      <c r="C75" s="237" t="s">
        <v>28</v>
      </c>
      <c r="D75" s="181" t="s">
        <v>51</v>
      </c>
      <c r="E75" s="40" t="s">
        <v>28</v>
      </c>
      <c r="F75" s="244" t="s">
        <v>50</v>
      </c>
      <c r="G75" s="143" t="s">
        <v>50</v>
      </c>
      <c r="H75" s="114" t="s">
        <v>52</v>
      </c>
      <c r="I75" s="135" t="s">
        <v>52</v>
      </c>
      <c r="J75" s="181" t="s">
        <v>28</v>
      </c>
    </row>
    <row r="76" spans="1:10" x14ac:dyDescent="0.3">
      <c r="A76" s="339"/>
      <c r="B76" s="107" t="s">
        <v>29</v>
      </c>
      <c r="C76" s="235" t="s">
        <v>28</v>
      </c>
      <c r="D76" s="178" t="s">
        <v>51</v>
      </c>
      <c r="E76" s="42" t="s">
        <v>28</v>
      </c>
      <c r="F76" s="230" t="s">
        <v>50</v>
      </c>
      <c r="G76" s="140" t="s">
        <v>50</v>
      </c>
      <c r="H76" s="89" t="s">
        <v>52</v>
      </c>
      <c r="I76" s="136" t="s">
        <v>52</v>
      </c>
      <c r="J76" s="178" t="s">
        <v>28</v>
      </c>
    </row>
    <row r="77" spans="1:10" x14ac:dyDescent="0.3">
      <c r="A77" s="339"/>
      <c r="B77" s="107" t="s">
        <v>30</v>
      </c>
      <c r="C77" s="235" t="s">
        <v>28</v>
      </c>
      <c r="D77" s="178" t="s">
        <v>51</v>
      </c>
      <c r="E77" s="42" t="s">
        <v>28</v>
      </c>
      <c r="F77" s="230" t="s">
        <v>50</v>
      </c>
      <c r="G77" s="140" t="s">
        <v>50</v>
      </c>
      <c r="H77" s="89" t="s">
        <v>52</v>
      </c>
      <c r="I77" s="136" t="s">
        <v>52</v>
      </c>
      <c r="J77" s="178" t="s">
        <v>28</v>
      </c>
    </row>
    <row r="78" spans="1:10" x14ac:dyDescent="0.3">
      <c r="A78" s="339"/>
      <c r="B78" s="107" t="s">
        <v>31</v>
      </c>
      <c r="C78" s="235" t="s">
        <v>28</v>
      </c>
      <c r="D78" s="178" t="s">
        <v>51</v>
      </c>
      <c r="E78" s="42" t="s">
        <v>28</v>
      </c>
      <c r="F78" s="230" t="s">
        <v>50</v>
      </c>
      <c r="G78" s="140" t="s">
        <v>50</v>
      </c>
      <c r="H78" s="89" t="s">
        <v>52</v>
      </c>
      <c r="I78" s="136" t="s">
        <v>52</v>
      </c>
      <c r="J78" s="178" t="s">
        <v>28</v>
      </c>
    </row>
    <row r="79" spans="1:10" x14ac:dyDescent="0.3">
      <c r="A79" s="339"/>
      <c r="B79" s="107" t="s">
        <v>32</v>
      </c>
      <c r="C79" s="235" t="s">
        <v>28</v>
      </c>
      <c r="D79" s="178" t="s">
        <v>51</v>
      </c>
      <c r="E79" s="42" t="s">
        <v>28</v>
      </c>
      <c r="F79" s="230" t="s">
        <v>50</v>
      </c>
      <c r="G79" s="140" t="s">
        <v>50</v>
      </c>
      <c r="H79" s="89" t="s">
        <v>52</v>
      </c>
      <c r="I79" s="136" t="s">
        <v>52</v>
      </c>
      <c r="J79" s="178" t="s">
        <v>28</v>
      </c>
    </row>
    <row r="80" spans="1:10" x14ac:dyDescent="0.3">
      <c r="A80" s="339">
        <v>2011</v>
      </c>
      <c r="B80" s="107" t="s">
        <v>33</v>
      </c>
      <c r="C80" s="235" t="s">
        <v>28</v>
      </c>
      <c r="D80" s="178" t="s">
        <v>51</v>
      </c>
      <c r="E80" s="42" t="s">
        <v>28</v>
      </c>
      <c r="F80" s="230" t="s">
        <v>50</v>
      </c>
      <c r="G80" s="139" t="s">
        <v>50</v>
      </c>
      <c r="H80" s="89" t="s">
        <v>52</v>
      </c>
      <c r="I80" s="136" t="s">
        <v>52</v>
      </c>
      <c r="J80" s="178" t="s">
        <v>28</v>
      </c>
    </row>
    <row r="81" spans="1:10" x14ac:dyDescent="0.3">
      <c r="A81" s="339"/>
      <c r="B81" s="107" t="s">
        <v>34</v>
      </c>
      <c r="C81" s="238" t="s">
        <v>51</v>
      </c>
      <c r="D81" s="178" t="s">
        <v>51</v>
      </c>
      <c r="E81" s="42" t="s">
        <v>28</v>
      </c>
      <c r="F81" s="230" t="s">
        <v>50</v>
      </c>
      <c r="G81" s="140" t="s">
        <v>28</v>
      </c>
      <c r="H81" s="89" t="s">
        <v>52</v>
      </c>
      <c r="I81" s="136" t="s">
        <v>52</v>
      </c>
      <c r="J81" s="178" t="s">
        <v>28</v>
      </c>
    </row>
    <row r="82" spans="1:10" x14ac:dyDescent="0.3">
      <c r="A82" s="339"/>
      <c r="B82" s="107" t="s">
        <v>35</v>
      </c>
      <c r="C82" s="238" t="s">
        <v>51</v>
      </c>
      <c r="D82" s="178" t="s">
        <v>51</v>
      </c>
      <c r="E82" s="42" t="s">
        <v>28</v>
      </c>
      <c r="F82" s="230" t="s">
        <v>50</v>
      </c>
      <c r="G82" s="140" t="s">
        <v>28</v>
      </c>
      <c r="H82" s="89" t="s">
        <v>52</v>
      </c>
      <c r="I82" s="136" t="s">
        <v>52</v>
      </c>
      <c r="J82" s="178" t="s">
        <v>28</v>
      </c>
    </row>
    <row r="83" spans="1:10" x14ac:dyDescent="0.3">
      <c r="A83" s="339"/>
      <c r="B83" s="107" t="s">
        <v>36</v>
      </c>
      <c r="C83" s="238" t="s">
        <v>51</v>
      </c>
      <c r="D83" s="178" t="s">
        <v>51</v>
      </c>
      <c r="E83" s="42" t="s">
        <v>28</v>
      </c>
      <c r="F83" s="230" t="s">
        <v>50</v>
      </c>
      <c r="G83" s="140" t="s">
        <v>28</v>
      </c>
      <c r="H83" s="89" t="s">
        <v>52</v>
      </c>
      <c r="I83" s="136" t="s">
        <v>52</v>
      </c>
      <c r="J83" s="178" t="s">
        <v>28</v>
      </c>
    </row>
    <row r="84" spans="1:10" x14ac:dyDescent="0.3">
      <c r="A84" s="339"/>
      <c r="B84" s="107" t="s">
        <v>37</v>
      </c>
      <c r="C84" s="238" t="s">
        <v>51</v>
      </c>
      <c r="D84" s="178" t="s">
        <v>51</v>
      </c>
      <c r="E84" s="42" t="s">
        <v>28</v>
      </c>
      <c r="F84" s="230" t="s">
        <v>50</v>
      </c>
      <c r="G84" s="140" t="s">
        <v>28</v>
      </c>
      <c r="H84" s="89" t="s">
        <v>52</v>
      </c>
      <c r="I84" s="136" t="s">
        <v>52</v>
      </c>
      <c r="J84" s="178" t="s">
        <v>28</v>
      </c>
    </row>
    <row r="85" spans="1:10" x14ac:dyDescent="0.3">
      <c r="A85" s="339"/>
      <c r="B85" s="107" t="s">
        <v>38</v>
      </c>
      <c r="C85" s="238" t="s">
        <v>51</v>
      </c>
      <c r="D85" s="178" t="s">
        <v>51</v>
      </c>
      <c r="E85" s="42" t="s">
        <v>28</v>
      </c>
      <c r="F85" s="230" t="s">
        <v>50</v>
      </c>
      <c r="G85" s="140" t="s">
        <v>28</v>
      </c>
      <c r="H85" s="89" t="s">
        <v>52</v>
      </c>
      <c r="I85" s="136" t="s">
        <v>52</v>
      </c>
      <c r="J85" s="178" t="s">
        <v>28</v>
      </c>
    </row>
    <row r="86" spans="1:10" ht="15" thickBot="1" x14ac:dyDescent="0.35">
      <c r="A86" s="340"/>
      <c r="B86" s="108" t="s">
        <v>39</v>
      </c>
      <c r="C86" s="239" t="s">
        <v>51</v>
      </c>
      <c r="D86" s="179" t="s">
        <v>51</v>
      </c>
      <c r="E86" s="44" t="s">
        <v>28</v>
      </c>
      <c r="F86" s="231" t="s">
        <v>50</v>
      </c>
      <c r="G86" s="141" t="s">
        <v>28</v>
      </c>
      <c r="H86" s="96" t="s">
        <v>52</v>
      </c>
      <c r="I86" s="137" t="s">
        <v>52</v>
      </c>
      <c r="J86" s="179" t="s">
        <v>28</v>
      </c>
    </row>
    <row r="87" spans="1:10" x14ac:dyDescent="0.3">
      <c r="A87" s="351">
        <v>2013</v>
      </c>
      <c r="B87" s="109" t="s">
        <v>27</v>
      </c>
      <c r="C87" s="240" t="s">
        <v>51</v>
      </c>
      <c r="D87" s="181" t="s">
        <v>51</v>
      </c>
      <c r="E87" s="245" t="s">
        <v>28</v>
      </c>
      <c r="F87" s="244" t="s">
        <v>50</v>
      </c>
      <c r="G87" s="143" t="s">
        <v>28</v>
      </c>
      <c r="H87" s="114" t="s">
        <v>52</v>
      </c>
      <c r="I87" s="135" t="s">
        <v>52</v>
      </c>
      <c r="J87" s="181" t="s">
        <v>28</v>
      </c>
    </row>
    <row r="88" spans="1:10" x14ac:dyDescent="0.3">
      <c r="A88" s="339"/>
      <c r="B88" s="107" t="s">
        <v>29</v>
      </c>
      <c r="C88" s="238" t="s">
        <v>51</v>
      </c>
      <c r="D88" s="178" t="s">
        <v>51</v>
      </c>
      <c r="E88" s="42" t="s">
        <v>28</v>
      </c>
      <c r="F88" s="230" t="s">
        <v>50</v>
      </c>
      <c r="G88" s="140" t="s">
        <v>28</v>
      </c>
      <c r="H88" s="89" t="s">
        <v>52</v>
      </c>
      <c r="I88" s="136" t="s">
        <v>52</v>
      </c>
      <c r="J88" s="178" t="s">
        <v>28</v>
      </c>
    </row>
    <row r="89" spans="1:10" x14ac:dyDescent="0.3">
      <c r="A89" s="339"/>
      <c r="B89" s="107" t="s">
        <v>30</v>
      </c>
      <c r="C89" s="238" t="s">
        <v>51</v>
      </c>
      <c r="D89" s="178" t="s">
        <v>51</v>
      </c>
      <c r="E89" s="42" t="s">
        <v>28</v>
      </c>
      <c r="F89" s="230" t="s">
        <v>50</v>
      </c>
      <c r="G89" s="140" t="s">
        <v>28</v>
      </c>
      <c r="H89" s="89" t="s">
        <v>52</v>
      </c>
      <c r="I89" s="136" t="s">
        <v>52</v>
      </c>
      <c r="J89" s="178" t="s">
        <v>28</v>
      </c>
    </row>
    <row r="90" spans="1:10" x14ac:dyDescent="0.3">
      <c r="A90" s="339"/>
      <c r="B90" s="107" t="s">
        <v>31</v>
      </c>
      <c r="C90" s="238" t="s">
        <v>51</v>
      </c>
      <c r="D90" s="178" t="s">
        <v>51</v>
      </c>
      <c r="E90" s="42" t="s">
        <v>28</v>
      </c>
      <c r="F90" s="230" t="s">
        <v>50</v>
      </c>
      <c r="G90" s="140" t="s">
        <v>28</v>
      </c>
      <c r="H90" s="89" t="s">
        <v>52</v>
      </c>
      <c r="I90" s="136" t="s">
        <v>52</v>
      </c>
      <c r="J90" s="178" t="s">
        <v>28</v>
      </c>
    </row>
    <row r="91" spans="1:10" x14ac:dyDescent="0.3">
      <c r="A91" s="339"/>
      <c r="B91" s="107" t="s">
        <v>32</v>
      </c>
      <c r="C91" s="238" t="s">
        <v>51</v>
      </c>
      <c r="D91" s="178" t="s">
        <v>51</v>
      </c>
      <c r="E91" s="42" t="s">
        <v>28</v>
      </c>
      <c r="F91" s="230" t="s">
        <v>50</v>
      </c>
      <c r="G91" s="140" t="s">
        <v>28</v>
      </c>
      <c r="H91" s="89" t="s">
        <v>52</v>
      </c>
      <c r="I91" s="136" t="s">
        <v>52</v>
      </c>
      <c r="J91" s="178" t="s">
        <v>28</v>
      </c>
    </row>
    <row r="92" spans="1:10" x14ac:dyDescent="0.3">
      <c r="A92" s="339">
        <v>2011</v>
      </c>
      <c r="B92" s="107" t="s">
        <v>33</v>
      </c>
      <c r="C92" s="238" t="s">
        <v>51</v>
      </c>
      <c r="D92" s="178" t="s">
        <v>51</v>
      </c>
      <c r="E92" s="42" t="s">
        <v>28</v>
      </c>
      <c r="F92" s="230" t="s">
        <v>50</v>
      </c>
      <c r="G92" s="140" t="s">
        <v>28</v>
      </c>
      <c r="H92" s="89" t="s">
        <v>52</v>
      </c>
      <c r="I92" s="136" t="s">
        <v>52</v>
      </c>
      <c r="J92" s="178" t="s">
        <v>28</v>
      </c>
    </row>
    <row r="93" spans="1:10" x14ac:dyDescent="0.3">
      <c r="A93" s="339"/>
      <c r="B93" s="107" t="s">
        <v>34</v>
      </c>
      <c r="C93" s="238" t="s">
        <v>51</v>
      </c>
      <c r="D93" s="178" t="s">
        <v>51</v>
      </c>
      <c r="E93" s="42" t="s">
        <v>28</v>
      </c>
      <c r="F93" s="230" t="s">
        <v>50</v>
      </c>
      <c r="G93" s="140" t="s">
        <v>28</v>
      </c>
      <c r="H93" s="89" t="s">
        <v>52</v>
      </c>
      <c r="I93" s="136" t="s">
        <v>52</v>
      </c>
      <c r="J93" s="178" t="s">
        <v>28</v>
      </c>
    </row>
    <row r="94" spans="1:10" x14ac:dyDescent="0.3">
      <c r="A94" s="339"/>
      <c r="B94" s="107" t="s">
        <v>35</v>
      </c>
      <c r="C94" s="238" t="s">
        <v>51</v>
      </c>
      <c r="D94" s="178" t="s">
        <v>51</v>
      </c>
      <c r="E94" s="42" t="s">
        <v>28</v>
      </c>
      <c r="F94" s="230" t="s">
        <v>50</v>
      </c>
      <c r="G94" s="140" t="s">
        <v>28</v>
      </c>
      <c r="H94" s="230" t="s">
        <v>52</v>
      </c>
      <c r="I94" s="136" t="s">
        <v>52</v>
      </c>
      <c r="J94" s="178" t="s">
        <v>28</v>
      </c>
    </row>
    <row r="95" spans="1:10" x14ac:dyDescent="0.3">
      <c r="A95" s="339"/>
      <c r="B95" s="107" t="s">
        <v>36</v>
      </c>
      <c r="C95" s="238" t="s">
        <v>51</v>
      </c>
      <c r="D95" s="178" t="s">
        <v>51</v>
      </c>
      <c r="E95" s="42" t="s">
        <v>28</v>
      </c>
      <c r="F95" s="230" t="s">
        <v>50</v>
      </c>
      <c r="G95" s="140" t="s">
        <v>28</v>
      </c>
      <c r="H95" s="230" t="s">
        <v>51</v>
      </c>
      <c r="I95" s="140" t="s">
        <v>51</v>
      </c>
      <c r="J95" s="178" t="s">
        <v>28</v>
      </c>
    </row>
    <row r="96" spans="1:10" x14ac:dyDescent="0.3">
      <c r="A96" s="339"/>
      <c r="B96" s="107" t="s">
        <v>37</v>
      </c>
      <c r="C96" s="238" t="s">
        <v>51</v>
      </c>
      <c r="D96" s="178" t="s">
        <v>51</v>
      </c>
      <c r="E96" s="42" t="s">
        <v>28</v>
      </c>
      <c r="F96" s="230" t="s">
        <v>50</v>
      </c>
      <c r="G96" s="140" t="s">
        <v>28</v>
      </c>
      <c r="H96" s="230" t="s">
        <v>51</v>
      </c>
      <c r="I96" s="140" t="s">
        <v>51</v>
      </c>
      <c r="J96" s="178" t="s">
        <v>28</v>
      </c>
    </row>
    <row r="97" spans="1:10" x14ac:dyDescent="0.3">
      <c r="A97" s="339"/>
      <c r="B97" s="107" t="s">
        <v>38</v>
      </c>
      <c r="C97" s="238" t="s">
        <v>51</v>
      </c>
      <c r="D97" s="178" t="s">
        <v>51</v>
      </c>
      <c r="E97" s="42" t="s">
        <v>28</v>
      </c>
      <c r="F97" s="230" t="s">
        <v>50</v>
      </c>
      <c r="G97" s="140" t="s">
        <v>28</v>
      </c>
      <c r="H97" s="230" t="s">
        <v>51</v>
      </c>
      <c r="I97" s="140" t="s">
        <v>51</v>
      </c>
      <c r="J97" s="178" t="s">
        <v>28</v>
      </c>
    </row>
    <row r="98" spans="1:10" ht="15" thickBot="1" x14ac:dyDescent="0.35">
      <c r="A98" s="340"/>
      <c r="B98" s="108" t="s">
        <v>39</v>
      </c>
      <c r="C98" s="239" t="s">
        <v>51</v>
      </c>
      <c r="D98" s="179" t="s">
        <v>51</v>
      </c>
      <c r="E98" s="44" t="s">
        <v>28</v>
      </c>
      <c r="F98" s="231" t="s">
        <v>50</v>
      </c>
      <c r="G98" s="141" t="s">
        <v>28</v>
      </c>
      <c r="H98" s="231" t="s">
        <v>51</v>
      </c>
      <c r="I98" s="141" t="s">
        <v>51</v>
      </c>
      <c r="J98" s="179" t="s">
        <v>28</v>
      </c>
    </row>
    <row r="99" spans="1:10" x14ac:dyDescent="0.3">
      <c r="A99" s="351">
        <v>2014</v>
      </c>
      <c r="B99" s="109" t="s">
        <v>27</v>
      </c>
      <c r="C99" s="240" t="s">
        <v>51</v>
      </c>
      <c r="D99" s="181" t="s">
        <v>51</v>
      </c>
      <c r="E99" s="245" t="s">
        <v>28</v>
      </c>
      <c r="F99" s="244" t="s">
        <v>50</v>
      </c>
      <c r="G99" s="143" t="s">
        <v>28</v>
      </c>
      <c r="H99" s="244" t="s">
        <v>51</v>
      </c>
      <c r="I99" s="143" t="s">
        <v>51</v>
      </c>
      <c r="J99" s="181" t="s">
        <v>28</v>
      </c>
    </row>
    <row r="100" spans="1:10" x14ac:dyDescent="0.3">
      <c r="A100" s="339"/>
      <c r="B100" s="107" t="s">
        <v>29</v>
      </c>
      <c r="C100" s="238" t="s">
        <v>51</v>
      </c>
      <c r="D100" s="178" t="s">
        <v>51</v>
      </c>
      <c r="E100" s="42" t="s">
        <v>28</v>
      </c>
      <c r="F100" s="230" t="s">
        <v>50</v>
      </c>
      <c r="G100" s="140" t="s">
        <v>28</v>
      </c>
      <c r="H100" s="230" t="s">
        <v>51</v>
      </c>
      <c r="I100" s="178" t="s">
        <v>51</v>
      </c>
      <c r="J100" s="178" t="s">
        <v>28</v>
      </c>
    </row>
    <row r="101" spans="1:10" x14ac:dyDescent="0.3">
      <c r="A101" s="339"/>
      <c r="B101" s="107" t="s">
        <v>30</v>
      </c>
      <c r="C101" s="238" t="s">
        <v>51</v>
      </c>
      <c r="D101" s="178" t="s">
        <v>51</v>
      </c>
      <c r="E101" s="42" t="s">
        <v>28</v>
      </c>
      <c r="F101" s="230" t="s">
        <v>50</v>
      </c>
      <c r="G101" s="140" t="s">
        <v>28</v>
      </c>
      <c r="H101" s="230" t="s">
        <v>51</v>
      </c>
      <c r="I101" s="178" t="s">
        <v>51</v>
      </c>
      <c r="J101" s="178" t="s">
        <v>28</v>
      </c>
    </row>
    <row r="102" spans="1:10" x14ac:dyDescent="0.3">
      <c r="A102" s="339"/>
      <c r="B102" s="107" t="s">
        <v>31</v>
      </c>
      <c r="C102" s="238" t="s">
        <v>51</v>
      </c>
      <c r="D102" s="178" t="s">
        <v>51</v>
      </c>
      <c r="E102" s="42" t="s">
        <v>28</v>
      </c>
      <c r="F102" s="230" t="s">
        <v>50</v>
      </c>
      <c r="G102" s="140" t="s">
        <v>28</v>
      </c>
      <c r="H102" s="230" t="s">
        <v>51</v>
      </c>
      <c r="I102" s="178" t="s">
        <v>51</v>
      </c>
      <c r="J102" s="178" t="s">
        <v>28</v>
      </c>
    </row>
    <row r="103" spans="1:10" x14ac:dyDescent="0.3">
      <c r="A103" s="339"/>
      <c r="B103" s="107" t="s">
        <v>32</v>
      </c>
      <c r="C103" s="238" t="s">
        <v>51</v>
      </c>
      <c r="D103" s="178" t="s">
        <v>51</v>
      </c>
      <c r="E103" s="42" t="s">
        <v>28</v>
      </c>
      <c r="F103" s="230" t="s">
        <v>50</v>
      </c>
      <c r="G103" s="140" t="s">
        <v>28</v>
      </c>
      <c r="H103" s="230" t="s">
        <v>51</v>
      </c>
      <c r="I103" s="178" t="s">
        <v>51</v>
      </c>
      <c r="J103" s="178" t="s">
        <v>28</v>
      </c>
    </row>
    <row r="104" spans="1:10" x14ac:dyDescent="0.3">
      <c r="A104" s="339">
        <v>2011</v>
      </c>
      <c r="B104" s="107" t="s">
        <v>33</v>
      </c>
      <c r="C104" s="238" t="s">
        <v>51</v>
      </c>
      <c r="D104" s="178" t="s">
        <v>51</v>
      </c>
      <c r="E104" s="42" t="s">
        <v>28</v>
      </c>
      <c r="F104" s="230" t="s">
        <v>50</v>
      </c>
      <c r="G104" s="140" t="s">
        <v>28</v>
      </c>
      <c r="H104" s="230" t="s">
        <v>51</v>
      </c>
      <c r="I104" s="178" t="s">
        <v>51</v>
      </c>
      <c r="J104" s="178" t="s">
        <v>28</v>
      </c>
    </row>
    <row r="105" spans="1:10" x14ac:dyDescent="0.3">
      <c r="A105" s="339"/>
      <c r="B105" s="107" t="s">
        <v>34</v>
      </c>
      <c r="C105" s="238" t="s">
        <v>51</v>
      </c>
      <c r="D105" s="178" t="s">
        <v>51</v>
      </c>
      <c r="E105" s="42" t="s">
        <v>28</v>
      </c>
      <c r="F105" s="230" t="s">
        <v>50</v>
      </c>
      <c r="G105" s="140" t="s">
        <v>28</v>
      </c>
      <c r="H105" s="230" t="s">
        <v>51</v>
      </c>
      <c r="I105" s="178" t="s">
        <v>51</v>
      </c>
      <c r="J105" s="178" t="s">
        <v>28</v>
      </c>
    </row>
    <row r="106" spans="1:10" x14ac:dyDescent="0.3">
      <c r="A106" s="339"/>
      <c r="B106" s="107" t="s">
        <v>35</v>
      </c>
      <c r="C106" s="238" t="s">
        <v>51</v>
      </c>
      <c r="D106" s="178" t="s">
        <v>51</v>
      </c>
      <c r="E106" s="42" t="s">
        <v>28</v>
      </c>
      <c r="F106" s="230" t="s">
        <v>50</v>
      </c>
      <c r="G106" s="140" t="s">
        <v>28</v>
      </c>
      <c r="H106" s="230" t="s">
        <v>51</v>
      </c>
      <c r="I106" s="178" t="s">
        <v>51</v>
      </c>
      <c r="J106" s="178" t="s">
        <v>28</v>
      </c>
    </row>
    <row r="107" spans="1:10" x14ac:dyDescent="0.3">
      <c r="A107" s="339"/>
      <c r="B107" s="107" t="s">
        <v>36</v>
      </c>
      <c r="C107" s="238" t="s">
        <v>51</v>
      </c>
      <c r="D107" s="178" t="s">
        <v>51</v>
      </c>
      <c r="E107" s="42" t="s">
        <v>28</v>
      </c>
      <c r="F107" s="230" t="s">
        <v>50</v>
      </c>
      <c r="G107" s="140" t="s">
        <v>28</v>
      </c>
      <c r="H107" s="230" t="s">
        <v>51</v>
      </c>
      <c r="I107" s="178" t="s">
        <v>51</v>
      </c>
      <c r="J107" s="178" t="s">
        <v>28</v>
      </c>
    </row>
    <row r="108" spans="1:10" x14ac:dyDescent="0.3">
      <c r="A108" s="339"/>
      <c r="B108" s="107" t="s">
        <v>37</v>
      </c>
      <c r="C108" s="238" t="s">
        <v>51</v>
      </c>
      <c r="D108" s="178" t="s">
        <v>51</v>
      </c>
      <c r="E108" s="42" t="s">
        <v>28</v>
      </c>
      <c r="F108" s="230" t="s">
        <v>51</v>
      </c>
      <c r="G108" s="140" t="s">
        <v>28</v>
      </c>
      <c r="H108" s="230" t="s">
        <v>51</v>
      </c>
      <c r="I108" s="178" t="s">
        <v>51</v>
      </c>
      <c r="J108" s="178" t="s">
        <v>28</v>
      </c>
    </row>
    <row r="109" spans="1:10" x14ac:dyDescent="0.3">
      <c r="A109" s="339"/>
      <c r="B109" s="107" t="s">
        <v>38</v>
      </c>
      <c r="C109" s="238" t="s">
        <v>51</v>
      </c>
      <c r="D109" s="178" t="s">
        <v>51</v>
      </c>
      <c r="E109" s="42" t="s">
        <v>28</v>
      </c>
      <c r="F109" s="144" t="s">
        <v>51</v>
      </c>
      <c r="G109" s="140" t="s">
        <v>28</v>
      </c>
      <c r="H109" s="230" t="s">
        <v>51</v>
      </c>
      <c r="I109" s="178" t="s">
        <v>51</v>
      </c>
      <c r="J109" s="178" t="s">
        <v>28</v>
      </c>
    </row>
    <row r="110" spans="1:10" ht="15" thickBot="1" x14ac:dyDescent="0.35">
      <c r="A110" s="340"/>
      <c r="B110" s="108" t="s">
        <v>39</v>
      </c>
      <c r="C110" s="239" t="s">
        <v>51</v>
      </c>
      <c r="D110" s="179" t="s">
        <v>51</v>
      </c>
      <c r="E110" s="44" t="s">
        <v>28</v>
      </c>
      <c r="F110" s="145" t="s">
        <v>51</v>
      </c>
      <c r="G110" s="141" t="s">
        <v>28</v>
      </c>
      <c r="H110" s="231" t="s">
        <v>51</v>
      </c>
      <c r="I110" s="179" t="s">
        <v>51</v>
      </c>
      <c r="J110" s="179" t="s">
        <v>28</v>
      </c>
    </row>
    <row r="111" spans="1:10" x14ac:dyDescent="0.3">
      <c r="A111" s="324">
        <v>2015</v>
      </c>
      <c r="B111" s="106" t="s">
        <v>27</v>
      </c>
      <c r="C111" s="241" t="s">
        <v>51</v>
      </c>
      <c r="D111" s="180" t="s">
        <v>51</v>
      </c>
      <c r="E111" s="40" t="s">
        <v>28</v>
      </c>
      <c r="F111" s="229" t="s">
        <v>51</v>
      </c>
      <c r="G111" s="142" t="s">
        <v>28</v>
      </c>
      <c r="H111" s="229" t="s">
        <v>51</v>
      </c>
      <c r="I111" s="142" t="s">
        <v>51</v>
      </c>
      <c r="J111" s="180" t="s">
        <v>28</v>
      </c>
    </row>
    <row r="112" spans="1:10" x14ac:dyDescent="0.3">
      <c r="A112" s="324"/>
      <c r="B112" s="107" t="s">
        <v>29</v>
      </c>
      <c r="C112" s="238" t="s">
        <v>51</v>
      </c>
      <c r="D112" s="178" t="s">
        <v>51</v>
      </c>
      <c r="E112" s="42" t="s">
        <v>28</v>
      </c>
      <c r="F112" s="230" t="s">
        <v>51</v>
      </c>
      <c r="G112" s="140" t="s">
        <v>28</v>
      </c>
      <c r="H112" s="230" t="s">
        <v>51</v>
      </c>
      <c r="I112" s="140" t="s">
        <v>51</v>
      </c>
      <c r="J112" s="178" t="s">
        <v>70</v>
      </c>
    </row>
    <row r="113" spans="1:10" x14ac:dyDescent="0.3">
      <c r="A113" s="324"/>
      <c r="B113" s="107" t="s">
        <v>30</v>
      </c>
      <c r="C113" s="238" t="s">
        <v>51</v>
      </c>
      <c r="D113" s="178" t="s">
        <v>51</v>
      </c>
      <c r="E113" s="42" t="s">
        <v>28</v>
      </c>
      <c r="F113" s="230" t="s">
        <v>51</v>
      </c>
      <c r="G113" s="140" t="s">
        <v>28</v>
      </c>
      <c r="H113" s="230" t="s">
        <v>51</v>
      </c>
      <c r="I113" s="140" t="s">
        <v>51</v>
      </c>
      <c r="J113" s="178" t="s">
        <v>70</v>
      </c>
    </row>
    <row r="114" spans="1:10" x14ac:dyDescent="0.3">
      <c r="A114" s="324"/>
      <c r="B114" s="107" t="s">
        <v>31</v>
      </c>
      <c r="C114" s="238" t="s">
        <v>69</v>
      </c>
      <c r="D114" s="178" t="s">
        <v>69</v>
      </c>
      <c r="E114" s="42" t="s">
        <v>28</v>
      </c>
      <c r="F114" s="230" t="s">
        <v>69</v>
      </c>
      <c r="G114" s="140" t="s">
        <v>28</v>
      </c>
      <c r="H114" s="230" t="s">
        <v>69</v>
      </c>
      <c r="I114" s="140" t="s">
        <v>69</v>
      </c>
      <c r="J114" s="178" t="s">
        <v>70</v>
      </c>
    </row>
    <row r="115" spans="1:10" x14ac:dyDescent="0.3">
      <c r="A115" s="324"/>
      <c r="B115" s="107" t="s">
        <v>32</v>
      </c>
      <c r="C115" s="238" t="s">
        <v>69</v>
      </c>
      <c r="D115" s="178" t="s">
        <v>69</v>
      </c>
      <c r="E115" s="42" t="s">
        <v>28</v>
      </c>
      <c r="F115" s="230" t="s">
        <v>69</v>
      </c>
      <c r="G115" s="140" t="s">
        <v>28</v>
      </c>
      <c r="H115" s="230" t="s">
        <v>69</v>
      </c>
      <c r="I115" s="140" t="s">
        <v>69</v>
      </c>
      <c r="J115" s="178" t="s">
        <v>70</v>
      </c>
    </row>
    <row r="116" spans="1:10" x14ac:dyDescent="0.3">
      <c r="A116" s="324"/>
      <c r="B116" s="107" t="s">
        <v>33</v>
      </c>
      <c r="C116" s="238" t="s">
        <v>69</v>
      </c>
      <c r="D116" s="178" t="s">
        <v>69</v>
      </c>
      <c r="E116" s="42" t="s">
        <v>28</v>
      </c>
      <c r="F116" s="230" t="s">
        <v>69</v>
      </c>
      <c r="G116" s="140" t="s">
        <v>28</v>
      </c>
      <c r="H116" s="230" t="s">
        <v>69</v>
      </c>
      <c r="I116" s="140" t="s">
        <v>69</v>
      </c>
      <c r="J116" s="178" t="s">
        <v>70</v>
      </c>
    </row>
    <row r="117" spans="1:10" x14ac:dyDescent="0.3">
      <c r="A117" s="324"/>
      <c r="B117" s="107" t="s">
        <v>34</v>
      </c>
      <c r="C117" s="238" t="s">
        <v>69</v>
      </c>
      <c r="D117" s="178" t="s">
        <v>69</v>
      </c>
      <c r="E117" s="178" t="s">
        <v>69</v>
      </c>
      <c r="F117" s="230" t="s">
        <v>69</v>
      </c>
      <c r="G117" s="140" t="s">
        <v>28</v>
      </c>
      <c r="H117" s="140" t="s">
        <v>28</v>
      </c>
      <c r="I117" s="140" t="s">
        <v>69</v>
      </c>
      <c r="J117" s="178" t="s">
        <v>70</v>
      </c>
    </row>
    <row r="118" spans="1:10" x14ac:dyDescent="0.3">
      <c r="A118" s="324"/>
      <c r="B118" s="107" t="s">
        <v>35</v>
      </c>
      <c r="C118" s="238" t="s">
        <v>69</v>
      </c>
      <c r="D118" s="178" t="s">
        <v>69</v>
      </c>
      <c r="E118" s="178" t="s">
        <v>69</v>
      </c>
      <c r="F118" s="230" t="s">
        <v>69</v>
      </c>
      <c r="G118" s="140" t="s">
        <v>28</v>
      </c>
      <c r="H118" s="140" t="s">
        <v>28</v>
      </c>
      <c r="I118" s="140" t="s">
        <v>69</v>
      </c>
      <c r="J118" s="178" t="s">
        <v>70</v>
      </c>
    </row>
    <row r="119" spans="1:10" x14ac:dyDescent="0.3">
      <c r="A119" s="324"/>
      <c r="B119" s="107" t="s">
        <v>36</v>
      </c>
      <c r="C119" s="238" t="s">
        <v>69</v>
      </c>
      <c r="D119" s="178" t="s">
        <v>69</v>
      </c>
      <c r="E119" s="178" t="s">
        <v>69</v>
      </c>
      <c r="F119" s="230" t="s">
        <v>69</v>
      </c>
      <c r="G119" s="140" t="s">
        <v>28</v>
      </c>
      <c r="H119" s="140" t="s">
        <v>28</v>
      </c>
      <c r="I119" s="140" t="s">
        <v>69</v>
      </c>
      <c r="J119" s="178" t="s">
        <v>70</v>
      </c>
    </row>
    <row r="120" spans="1:10" x14ac:dyDescent="0.3">
      <c r="A120" s="324"/>
      <c r="B120" s="107" t="s">
        <v>37</v>
      </c>
      <c r="C120" s="238" t="s">
        <v>69</v>
      </c>
      <c r="D120" s="178" t="s">
        <v>69</v>
      </c>
      <c r="E120" s="178" t="s">
        <v>69</v>
      </c>
      <c r="F120" s="230" t="s">
        <v>69</v>
      </c>
      <c r="G120" s="140" t="s">
        <v>28</v>
      </c>
      <c r="H120" s="140" t="s">
        <v>28</v>
      </c>
      <c r="I120" s="140" t="s">
        <v>69</v>
      </c>
      <c r="J120" s="178" t="s">
        <v>70</v>
      </c>
    </row>
    <row r="121" spans="1:10" x14ac:dyDescent="0.3">
      <c r="A121" s="324"/>
      <c r="B121" s="107" t="s">
        <v>38</v>
      </c>
      <c r="C121" s="238" t="s">
        <v>69</v>
      </c>
      <c r="D121" s="178" t="s">
        <v>69</v>
      </c>
      <c r="E121" s="178" t="s">
        <v>69</v>
      </c>
      <c r="F121" s="230" t="s">
        <v>69</v>
      </c>
      <c r="G121" s="140" t="s">
        <v>28</v>
      </c>
      <c r="H121" s="140" t="s">
        <v>28</v>
      </c>
      <c r="I121" s="140" t="s">
        <v>69</v>
      </c>
      <c r="J121" s="178" t="s">
        <v>70</v>
      </c>
    </row>
    <row r="122" spans="1:10" ht="15" thickBot="1" x14ac:dyDescent="0.35">
      <c r="A122" s="324"/>
      <c r="B122" s="203" t="s">
        <v>39</v>
      </c>
      <c r="C122" s="253" t="s">
        <v>69</v>
      </c>
      <c r="D122" s="254" t="s">
        <v>69</v>
      </c>
      <c r="E122" s="254" t="s">
        <v>69</v>
      </c>
      <c r="F122" s="255" t="s">
        <v>69</v>
      </c>
      <c r="G122" s="256" t="s">
        <v>28</v>
      </c>
      <c r="H122" s="256" t="s">
        <v>28</v>
      </c>
      <c r="I122" s="256" t="s">
        <v>69</v>
      </c>
      <c r="J122" s="254" t="s">
        <v>70</v>
      </c>
    </row>
    <row r="123" spans="1:10" x14ac:dyDescent="0.3">
      <c r="A123" s="330">
        <v>2016</v>
      </c>
      <c r="B123" s="21" t="s">
        <v>27</v>
      </c>
      <c r="C123" s="240" t="s">
        <v>69</v>
      </c>
      <c r="D123" s="181" t="s">
        <v>69</v>
      </c>
      <c r="E123" s="245" t="s">
        <v>69</v>
      </c>
      <c r="F123" s="244" t="s">
        <v>69</v>
      </c>
      <c r="G123" s="143" t="s">
        <v>28</v>
      </c>
      <c r="H123" s="143" t="s">
        <v>28</v>
      </c>
      <c r="I123" s="143" t="s">
        <v>69</v>
      </c>
      <c r="J123" s="181" t="s">
        <v>70</v>
      </c>
    </row>
    <row r="124" spans="1:10" x14ac:dyDescent="0.3">
      <c r="A124" s="324"/>
      <c r="B124" s="27" t="s">
        <v>29</v>
      </c>
      <c r="C124" s="238" t="s">
        <v>69</v>
      </c>
      <c r="D124" s="178" t="s">
        <v>69</v>
      </c>
      <c r="E124" s="42" t="s">
        <v>69</v>
      </c>
      <c r="F124" s="230" t="s">
        <v>69</v>
      </c>
      <c r="G124" s="140" t="s">
        <v>28</v>
      </c>
      <c r="H124" s="140" t="s">
        <v>28</v>
      </c>
      <c r="I124" s="140" t="s">
        <v>69</v>
      </c>
      <c r="J124" s="178" t="s">
        <v>70</v>
      </c>
    </row>
    <row r="125" spans="1:10" x14ac:dyDescent="0.3">
      <c r="A125" s="324"/>
      <c r="B125" s="27" t="s">
        <v>30</v>
      </c>
      <c r="C125" s="238" t="s">
        <v>69</v>
      </c>
      <c r="D125" s="178" t="s">
        <v>69</v>
      </c>
      <c r="E125" s="42" t="s">
        <v>69</v>
      </c>
      <c r="F125" s="230" t="s">
        <v>69</v>
      </c>
      <c r="G125" s="140" t="s">
        <v>28</v>
      </c>
      <c r="H125" s="140" t="s">
        <v>28</v>
      </c>
      <c r="I125" s="140" t="s">
        <v>69</v>
      </c>
      <c r="J125" s="178" t="s">
        <v>70</v>
      </c>
    </row>
    <row r="126" spans="1:10" x14ac:dyDescent="0.3">
      <c r="A126" s="324"/>
      <c r="B126" s="259" t="s">
        <v>31</v>
      </c>
      <c r="C126" s="253" t="s">
        <v>69</v>
      </c>
      <c r="D126" s="254" t="s">
        <v>69</v>
      </c>
      <c r="E126" s="265" t="s">
        <v>69</v>
      </c>
      <c r="F126" s="255" t="s">
        <v>69</v>
      </c>
      <c r="G126" s="256" t="s">
        <v>28</v>
      </c>
      <c r="H126" s="140" t="s">
        <v>28</v>
      </c>
      <c r="I126" s="256" t="s">
        <v>69</v>
      </c>
      <c r="J126" s="254" t="s">
        <v>70</v>
      </c>
    </row>
    <row r="127" spans="1:10" x14ac:dyDescent="0.3">
      <c r="A127" s="324"/>
      <c r="B127" s="259" t="s">
        <v>32</v>
      </c>
      <c r="C127" s="253" t="s">
        <v>69</v>
      </c>
      <c r="D127" s="254" t="s">
        <v>69</v>
      </c>
      <c r="E127" s="265" t="s">
        <v>69</v>
      </c>
      <c r="F127" s="255" t="s">
        <v>69</v>
      </c>
      <c r="G127" s="256" t="s">
        <v>28</v>
      </c>
      <c r="H127" s="140" t="s">
        <v>28</v>
      </c>
      <c r="I127" s="256" t="s">
        <v>69</v>
      </c>
      <c r="J127" s="254" t="s">
        <v>70</v>
      </c>
    </row>
    <row r="128" spans="1:10" x14ac:dyDescent="0.3">
      <c r="A128" s="324"/>
      <c r="B128" s="259" t="s">
        <v>33</v>
      </c>
      <c r="C128" s="253" t="s">
        <v>69</v>
      </c>
      <c r="D128" s="254" t="s">
        <v>69</v>
      </c>
      <c r="E128" s="265" t="s">
        <v>69</v>
      </c>
      <c r="F128" s="255" t="s">
        <v>69</v>
      </c>
      <c r="G128" s="256" t="s">
        <v>28</v>
      </c>
      <c r="H128" s="140" t="s">
        <v>28</v>
      </c>
      <c r="I128" s="256" t="s">
        <v>69</v>
      </c>
      <c r="J128" s="254" t="s">
        <v>70</v>
      </c>
    </row>
    <row r="129" spans="1:10" x14ac:dyDescent="0.3">
      <c r="A129" s="324"/>
      <c r="B129" s="27" t="s">
        <v>34</v>
      </c>
      <c r="C129" s="238" t="s">
        <v>69</v>
      </c>
      <c r="D129" s="178" t="s">
        <v>69</v>
      </c>
      <c r="E129" s="42" t="s">
        <v>69</v>
      </c>
      <c r="F129" s="230" t="s">
        <v>69</v>
      </c>
      <c r="G129" s="256" t="s">
        <v>28</v>
      </c>
      <c r="H129" s="140" t="s">
        <v>28</v>
      </c>
      <c r="I129" s="140" t="s">
        <v>69</v>
      </c>
      <c r="J129" s="178" t="s">
        <v>70</v>
      </c>
    </row>
    <row r="130" spans="1:10" x14ac:dyDescent="0.3">
      <c r="A130" s="324"/>
      <c r="B130" s="27" t="s">
        <v>35</v>
      </c>
      <c r="C130" s="238" t="s">
        <v>69</v>
      </c>
      <c r="D130" s="178" t="s">
        <v>69</v>
      </c>
      <c r="E130" s="42" t="s">
        <v>69</v>
      </c>
      <c r="F130" s="230" t="s">
        <v>69</v>
      </c>
      <c r="G130" s="256" t="s">
        <v>28</v>
      </c>
      <c r="H130" s="140" t="s">
        <v>28</v>
      </c>
      <c r="I130" s="140" t="s">
        <v>69</v>
      </c>
      <c r="J130" s="178" t="s">
        <v>70</v>
      </c>
    </row>
    <row r="131" spans="1:10" x14ac:dyDescent="0.3">
      <c r="A131" s="324"/>
      <c r="B131" s="27" t="s">
        <v>36</v>
      </c>
      <c r="C131" s="238" t="s">
        <v>69</v>
      </c>
      <c r="D131" s="178" t="s">
        <v>69</v>
      </c>
      <c r="E131" s="42" t="s">
        <v>69</v>
      </c>
      <c r="F131" s="230" t="s">
        <v>69</v>
      </c>
      <c r="G131" s="256" t="s">
        <v>28</v>
      </c>
      <c r="H131" s="140" t="s">
        <v>28</v>
      </c>
      <c r="I131" s="140" t="s">
        <v>69</v>
      </c>
      <c r="J131" s="178" t="s">
        <v>70</v>
      </c>
    </row>
    <row r="132" spans="1:10" x14ac:dyDescent="0.3">
      <c r="A132" s="324"/>
      <c r="B132" s="27" t="s">
        <v>37</v>
      </c>
      <c r="C132" s="238" t="s">
        <v>69</v>
      </c>
      <c r="D132" s="178" t="s">
        <v>69</v>
      </c>
      <c r="E132" s="42" t="s">
        <v>69</v>
      </c>
      <c r="F132" s="230" t="s">
        <v>69</v>
      </c>
      <c r="G132" s="256" t="s">
        <v>28</v>
      </c>
      <c r="H132" s="140" t="s">
        <v>28</v>
      </c>
      <c r="I132" s="140" t="s">
        <v>69</v>
      </c>
      <c r="J132" s="178" t="s">
        <v>70</v>
      </c>
    </row>
    <row r="133" spans="1:10" x14ac:dyDescent="0.3">
      <c r="A133" s="324"/>
      <c r="B133" s="27" t="s">
        <v>38</v>
      </c>
      <c r="C133" s="238" t="s">
        <v>69</v>
      </c>
      <c r="D133" s="178" t="s">
        <v>69</v>
      </c>
      <c r="E133" s="42" t="s">
        <v>69</v>
      </c>
      <c r="F133" s="230" t="s">
        <v>69</v>
      </c>
      <c r="G133" s="256" t="s">
        <v>28</v>
      </c>
      <c r="H133" s="140" t="s">
        <v>28</v>
      </c>
      <c r="I133" s="140" t="s">
        <v>69</v>
      </c>
      <c r="J133" s="178" t="s">
        <v>70</v>
      </c>
    </row>
    <row r="134" spans="1:10" ht="15" thickBot="1" x14ac:dyDescent="0.35">
      <c r="A134" s="325"/>
      <c r="B134" s="34" t="s">
        <v>39</v>
      </c>
      <c r="C134" s="239" t="s">
        <v>69</v>
      </c>
      <c r="D134" s="179" t="s">
        <v>69</v>
      </c>
      <c r="E134" s="44" t="s">
        <v>69</v>
      </c>
      <c r="F134" s="231" t="s">
        <v>69</v>
      </c>
      <c r="G134" s="141" t="s">
        <v>28</v>
      </c>
      <c r="H134" s="141" t="s">
        <v>28</v>
      </c>
      <c r="I134" s="141" t="s">
        <v>69</v>
      </c>
      <c r="J134" s="179" t="s">
        <v>70</v>
      </c>
    </row>
    <row r="135" spans="1:10" x14ac:dyDescent="0.3">
      <c r="A135" s="330">
        <v>2017</v>
      </c>
      <c r="B135" s="21" t="s">
        <v>27</v>
      </c>
      <c r="C135" s="240" t="s">
        <v>69</v>
      </c>
      <c r="D135" s="181" t="s">
        <v>69</v>
      </c>
      <c r="E135" s="245" t="s">
        <v>69</v>
      </c>
      <c r="F135" s="244" t="s">
        <v>69</v>
      </c>
      <c r="G135" s="143" t="s">
        <v>28</v>
      </c>
      <c r="H135" s="143" t="s">
        <v>28</v>
      </c>
      <c r="I135" s="143" t="s">
        <v>69</v>
      </c>
      <c r="J135" s="181" t="s">
        <v>70</v>
      </c>
    </row>
    <row r="136" spans="1:10" x14ac:dyDescent="0.3">
      <c r="A136" s="324"/>
      <c r="B136" s="27" t="s">
        <v>29</v>
      </c>
      <c r="C136" s="238" t="s">
        <v>69</v>
      </c>
      <c r="D136" s="178" t="s">
        <v>69</v>
      </c>
      <c r="E136" s="42" t="s">
        <v>69</v>
      </c>
      <c r="F136" s="230" t="s">
        <v>69</v>
      </c>
      <c r="G136" s="140" t="s">
        <v>28</v>
      </c>
      <c r="H136" s="140" t="s">
        <v>28</v>
      </c>
      <c r="I136" s="140" t="s">
        <v>69</v>
      </c>
      <c r="J136" s="178" t="s">
        <v>76</v>
      </c>
    </row>
    <row r="137" spans="1:10" x14ac:dyDescent="0.3">
      <c r="A137" s="324"/>
      <c r="B137" s="27" t="s">
        <v>30</v>
      </c>
      <c r="C137" s="238" t="s">
        <v>69</v>
      </c>
      <c r="D137" s="178" t="s">
        <v>69</v>
      </c>
      <c r="E137" s="42" t="s">
        <v>69</v>
      </c>
      <c r="F137" s="230" t="s">
        <v>69</v>
      </c>
      <c r="G137" s="140" t="s">
        <v>28</v>
      </c>
      <c r="H137" s="140" t="s">
        <v>28</v>
      </c>
      <c r="I137" s="140" t="s">
        <v>69</v>
      </c>
      <c r="J137" s="178" t="s">
        <v>76</v>
      </c>
    </row>
    <row r="138" spans="1:10" x14ac:dyDescent="0.3">
      <c r="A138" s="324"/>
      <c r="B138" s="259" t="s">
        <v>31</v>
      </c>
      <c r="C138" s="253" t="s">
        <v>69</v>
      </c>
      <c r="D138" s="254" t="s">
        <v>28</v>
      </c>
      <c r="E138" s="265" t="s">
        <v>69</v>
      </c>
      <c r="F138" s="255" t="s">
        <v>69</v>
      </c>
      <c r="G138" s="256" t="s">
        <v>28</v>
      </c>
      <c r="H138" s="140" t="s">
        <v>28</v>
      </c>
      <c r="I138" s="256" t="s">
        <v>69</v>
      </c>
      <c r="J138" s="254" t="s">
        <v>76</v>
      </c>
    </row>
    <row r="139" spans="1:10" x14ac:dyDescent="0.3">
      <c r="A139" s="324"/>
      <c r="B139" s="259" t="s">
        <v>32</v>
      </c>
      <c r="C139" s="253" t="s">
        <v>69</v>
      </c>
      <c r="D139" s="254" t="s">
        <v>28</v>
      </c>
      <c r="E139" s="265" t="s">
        <v>69</v>
      </c>
      <c r="F139" s="255" t="s">
        <v>69</v>
      </c>
      <c r="G139" s="256" t="s">
        <v>28</v>
      </c>
      <c r="H139" s="140" t="s">
        <v>28</v>
      </c>
      <c r="I139" s="256" t="s">
        <v>69</v>
      </c>
      <c r="J139" s="254" t="s">
        <v>76</v>
      </c>
    </row>
    <row r="140" spans="1:10" x14ac:dyDescent="0.3">
      <c r="A140" s="324"/>
      <c r="B140" s="259" t="s">
        <v>33</v>
      </c>
      <c r="C140" s="253" t="s">
        <v>69</v>
      </c>
      <c r="D140" s="254" t="s">
        <v>28</v>
      </c>
      <c r="E140" s="265" t="s">
        <v>69</v>
      </c>
      <c r="F140" s="255" t="s">
        <v>69</v>
      </c>
      <c r="G140" s="256" t="s">
        <v>28</v>
      </c>
      <c r="H140" s="140" t="s">
        <v>28</v>
      </c>
      <c r="I140" s="256" t="s">
        <v>69</v>
      </c>
      <c r="J140" s="254" t="s">
        <v>76</v>
      </c>
    </row>
    <row r="141" spans="1:10" x14ac:dyDescent="0.3">
      <c r="A141" s="324"/>
      <c r="B141" s="27" t="s">
        <v>34</v>
      </c>
      <c r="C141" s="238" t="s">
        <v>69</v>
      </c>
      <c r="D141" s="178" t="s">
        <v>28</v>
      </c>
      <c r="E141" s="42" t="s">
        <v>69</v>
      </c>
      <c r="F141" s="230" t="s">
        <v>69</v>
      </c>
      <c r="G141" s="256" t="s">
        <v>28</v>
      </c>
      <c r="H141" s="140" t="s">
        <v>28</v>
      </c>
      <c r="I141" s="140" t="s">
        <v>69</v>
      </c>
      <c r="J141" s="178" t="s">
        <v>76</v>
      </c>
    </row>
    <row r="142" spans="1:10" x14ac:dyDescent="0.3">
      <c r="A142" s="324"/>
      <c r="B142" s="27" t="s">
        <v>35</v>
      </c>
      <c r="C142" s="238" t="s">
        <v>69</v>
      </c>
      <c r="D142" s="178" t="s">
        <v>28</v>
      </c>
      <c r="E142" s="42" t="s">
        <v>69</v>
      </c>
      <c r="F142" s="230" t="s">
        <v>69</v>
      </c>
      <c r="G142" s="256" t="s">
        <v>28</v>
      </c>
      <c r="H142" s="140" t="s">
        <v>28</v>
      </c>
      <c r="I142" s="140" t="s">
        <v>69</v>
      </c>
      <c r="J142" s="178" t="s">
        <v>76</v>
      </c>
    </row>
    <row r="143" spans="1:10" x14ac:dyDescent="0.3">
      <c r="A143" s="324"/>
      <c r="B143" s="27" t="s">
        <v>36</v>
      </c>
      <c r="C143" s="238" t="s">
        <v>69</v>
      </c>
      <c r="D143" s="178" t="s">
        <v>28</v>
      </c>
      <c r="E143" s="42" t="s">
        <v>69</v>
      </c>
      <c r="F143" s="230" t="s">
        <v>69</v>
      </c>
      <c r="G143" s="256" t="s">
        <v>28</v>
      </c>
      <c r="H143" s="140" t="s">
        <v>28</v>
      </c>
      <c r="I143" s="140" t="s">
        <v>69</v>
      </c>
      <c r="J143" s="178" t="s">
        <v>76</v>
      </c>
    </row>
    <row r="144" spans="1:10" x14ac:dyDescent="0.3">
      <c r="A144" s="324"/>
      <c r="B144" s="27" t="s">
        <v>37</v>
      </c>
      <c r="C144" s="238" t="s">
        <v>69</v>
      </c>
      <c r="D144" s="178" t="s">
        <v>28</v>
      </c>
      <c r="E144" s="42" t="s">
        <v>69</v>
      </c>
      <c r="F144" s="230" t="s">
        <v>69</v>
      </c>
      <c r="G144" s="256" t="s">
        <v>28</v>
      </c>
      <c r="H144" s="140" t="s">
        <v>28</v>
      </c>
      <c r="I144" s="140" t="s">
        <v>69</v>
      </c>
      <c r="J144" s="178" t="s">
        <v>76</v>
      </c>
    </row>
    <row r="145" spans="1:10" x14ac:dyDescent="0.3">
      <c r="A145" s="324"/>
      <c r="B145" s="27" t="s">
        <v>38</v>
      </c>
      <c r="C145" s="238" t="s">
        <v>69</v>
      </c>
      <c r="D145" s="178" t="s">
        <v>28</v>
      </c>
      <c r="E145" s="42" t="s">
        <v>69</v>
      </c>
      <c r="F145" s="230" t="s">
        <v>69</v>
      </c>
      <c r="G145" s="256" t="s">
        <v>28</v>
      </c>
      <c r="H145" s="140" t="s">
        <v>28</v>
      </c>
      <c r="I145" s="140" t="s">
        <v>69</v>
      </c>
      <c r="J145" s="178" t="s">
        <v>76</v>
      </c>
    </row>
    <row r="146" spans="1:10" ht="15" thickBot="1" x14ac:dyDescent="0.35">
      <c r="A146" s="324"/>
      <c r="B146" s="34" t="s">
        <v>39</v>
      </c>
      <c r="C146" s="239" t="s">
        <v>69</v>
      </c>
      <c r="D146" s="179" t="s">
        <v>28</v>
      </c>
      <c r="E146" s="44" t="s">
        <v>69</v>
      </c>
      <c r="F146" s="231" t="s">
        <v>69</v>
      </c>
      <c r="G146" s="141" t="s">
        <v>28</v>
      </c>
      <c r="H146" s="141" t="s">
        <v>28</v>
      </c>
      <c r="I146" s="141" t="s">
        <v>69</v>
      </c>
      <c r="J146" s="179" t="s">
        <v>76</v>
      </c>
    </row>
    <row r="147" spans="1:10" x14ac:dyDescent="0.3">
      <c r="A147" s="336" t="s">
        <v>78</v>
      </c>
      <c r="B147" s="27" t="s">
        <v>27</v>
      </c>
      <c r="C147" s="238" t="s">
        <v>69</v>
      </c>
      <c r="D147" s="178" t="s">
        <v>28</v>
      </c>
      <c r="E147" s="42" t="s">
        <v>69</v>
      </c>
      <c r="F147" s="230" t="s">
        <v>69</v>
      </c>
      <c r="G147" s="256" t="s">
        <v>28</v>
      </c>
      <c r="H147" s="140" t="s">
        <v>28</v>
      </c>
      <c r="I147" s="140" t="s">
        <v>69</v>
      </c>
      <c r="J147" s="178" t="s">
        <v>76</v>
      </c>
    </row>
    <row r="148" spans="1:10" x14ac:dyDescent="0.3">
      <c r="A148" s="337"/>
      <c r="B148" s="27" t="s">
        <v>29</v>
      </c>
      <c r="C148" s="238" t="s">
        <v>69</v>
      </c>
      <c r="D148" s="178" t="s">
        <v>28</v>
      </c>
      <c r="E148" s="42" t="s">
        <v>69</v>
      </c>
      <c r="F148" s="230" t="s">
        <v>69</v>
      </c>
      <c r="G148" s="256" t="s">
        <v>28</v>
      </c>
      <c r="H148" s="140" t="s">
        <v>28</v>
      </c>
      <c r="I148" s="140" t="s">
        <v>69</v>
      </c>
      <c r="J148" s="178" t="s">
        <v>76</v>
      </c>
    </row>
    <row r="149" spans="1:10" x14ac:dyDescent="0.3">
      <c r="A149" s="337"/>
      <c r="B149" s="27" t="s">
        <v>30</v>
      </c>
      <c r="C149" s="238" t="s">
        <v>69</v>
      </c>
      <c r="D149" s="178" t="s">
        <v>28</v>
      </c>
      <c r="E149" s="42" t="s">
        <v>69</v>
      </c>
      <c r="F149" s="230" t="s">
        <v>69</v>
      </c>
      <c r="G149" s="256" t="s">
        <v>28</v>
      </c>
      <c r="H149" s="140" t="s">
        <v>28</v>
      </c>
      <c r="I149" s="140" t="s">
        <v>69</v>
      </c>
      <c r="J149" s="178" t="s">
        <v>76</v>
      </c>
    </row>
    <row r="150" spans="1:10" x14ac:dyDescent="0.3">
      <c r="A150" s="337"/>
      <c r="B150" s="27" t="s">
        <v>31</v>
      </c>
      <c r="C150" s="238" t="s">
        <v>69</v>
      </c>
      <c r="D150" s="178" t="s">
        <v>28</v>
      </c>
      <c r="E150" s="42" t="s">
        <v>69</v>
      </c>
      <c r="F150" s="230" t="s">
        <v>69</v>
      </c>
      <c r="G150" s="256" t="s">
        <v>28</v>
      </c>
      <c r="H150" s="140" t="s">
        <v>28</v>
      </c>
      <c r="I150" s="140" t="s">
        <v>69</v>
      </c>
      <c r="J150" s="178" t="s">
        <v>76</v>
      </c>
    </row>
    <row r="151" spans="1:10" x14ac:dyDescent="0.3">
      <c r="A151" s="337"/>
      <c r="B151" s="27" t="s">
        <v>32</v>
      </c>
      <c r="C151" s="238" t="s">
        <v>69</v>
      </c>
      <c r="D151" s="178" t="s">
        <v>28</v>
      </c>
      <c r="E151" s="42" t="s">
        <v>69</v>
      </c>
      <c r="F151" s="230" t="s">
        <v>69</v>
      </c>
      <c r="G151" s="256" t="s">
        <v>28</v>
      </c>
      <c r="H151" s="140" t="s">
        <v>28</v>
      </c>
      <c r="I151" s="140" t="s">
        <v>69</v>
      </c>
      <c r="J151" s="178" t="s">
        <v>76</v>
      </c>
    </row>
    <row r="152" spans="1:10" x14ac:dyDescent="0.3">
      <c r="A152" s="337"/>
      <c r="B152" s="27" t="s">
        <v>33</v>
      </c>
      <c r="C152" s="238" t="s">
        <v>69</v>
      </c>
      <c r="D152" s="178" t="s">
        <v>28</v>
      </c>
      <c r="E152" s="42" t="s">
        <v>69</v>
      </c>
      <c r="F152" s="230" t="s">
        <v>69</v>
      </c>
      <c r="G152" s="256" t="s">
        <v>28</v>
      </c>
      <c r="H152" s="140" t="s">
        <v>28</v>
      </c>
      <c r="I152" s="140" t="s">
        <v>69</v>
      </c>
      <c r="J152" s="178" t="s">
        <v>76</v>
      </c>
    </row>
    <row r="153" spans="1:10" x14ac:dyDescent="0.3">
      <c r="A153" s="337"/>
      <c r="B153" s="27" t="s">
        <v>34</v>
      </c>
      <c r="C153" s="238" t="s">
        <v>69</v>
      </c>
      <c r="D153" s="178" t="s">
        <v>28</v>
      </c>
      <c r="E153" s="42" t="s">
        <v>69</v>
      </c>
      <c r="F153" s="230" t="s">
        <v>69</v>
      </c>
      <c r="G153" s="256" t="s">
        <v>28</v>
      </c>
      <c r="H153" s="140" t="s">
        <v>28</v>
      </c>
      <c r="I153" s="140" t="s">
        <v>69</v>
      </c>
      <c r="J153" s="178" t="s">
        <v>76</v>
      </c>
    </row>
    <row r="154" spans="1:10" x14ac:dyDescent="0.3">
      <c r="A154" s="337"/>
      <c r="B154" s="27" t="s">
        <v>35</v>
      </c>
      <c r="C154" s="238" t="s">
        <v>69</v>
      </c>
      <c r="D154" s="178" t="s">
        <v>28</v>
      </c>
      <c r="E154" s="42" t="s">
        <v>69</v>
      </c>
      <c r="F154" s="230" t="s">
        <v>69</v>
      </c>
      <c r="G154" s="256" t="s">
        <v>28</v>
      </c>
      <c r="H154" s="140" t="s">
        <v>28</v>
      </c>
      <c r="I154" s="140" t="s">
        <v>69</v>
      </c>
      <c r="J154" s="178" t="s">
        <v>76</v>
      </c>
    </row>
    <row r="155" spans="1:10" x14ac:dyDescent="0.3">
      <c r="A155" s="337"/>
      <c r="B155" s="27" t="s">
        <v>36</v>
      </c>
      <c r="C155" s="238" t="s">
        <v>69</v>
      </c>
      <c r="D155" s="178" t="s">
        <v>28</v>
      </c>
      <c r="E155" s="42" t="s">
        <v>69</v>
      </c>
      <c r="F155" s="230" t="s">
        <v>69</v>
      </c>
      <c r="G155" s="256" t="s">
        <v>28</v>
      </c>
      <c r="H155" s="140" t="s">
        <v>28</v>
      </c>
      <c r="I155" s="140" t="s">
        <v>69</v>
      </c>
      <c r="J155" s="178" t="s">
        <v>76</v>
      </c>
    </row>
    <row r="156" spans="1:10" x14ac:dyDescent="0.3">
      <c r="A156" s="337"/>
      <c r="B156" s="27" t="s">
        <v>37</v>
      </c>
      <c r="C156" s="238" t="s">
        <v>69</v>
      </c>
      <c r="D156" s="178" t="s">
        <v>28</v>
      </c>
      <c r="E156" s="42" t="s">
        <v>69</v>
      </c>
      <c r="F156" s="230" t="s">
        <v>69</v>
      </c>
      <c r="G156" s="256" t="s">
        <v>28</v>
      </c>
      <c r="H156" s="140" t="s">
        <v>28</v>
      </c>
      <c r="I156" s="140" t="s">
        <v>69</v>
      </c>
      <c r="J156" s="178" t="s">
        <v>76</v>
      </c>
    </row>
    <row r="157" spans="1:10" x14ac:dyDescent="0.3">
      <c r="A157" s="337"/>
      <c r="B157" s="27" t="s">
        <v>38</v>
      </c>
      <c r="C157" s="238" t="s">
        <v>69</v>
      </c>
      <c r="D157" s="178" t="s">
        <v>28</v>
      </c>
      <c r="E157" s="42" t="s">
        <v>69</v>
      </c>
      <c r="F157" s="230" t="s">
        <v>69</v>
      </c>
      <c r="G157" s="256" t="s">
        <v>28</v>
      </c>
      <c r="H157" s="140" t="s">
        <v>28</v>
      </c>
      <c r="I157" s="140" t="s">
        <v>69</v>
      </c>
      <c r="J157" s="178" t="s">
        <v>76</v>
      </c>
    </row>
    <row r="158" spans="1:10" ht="15" thickBot="1" x14ac:dyDescent="0.35">
      <c r="A158" s="337"/>
      <c r="B158" s="51" t="s">
        <v>39</v>
      </c>
      <c r="C158" s="239" t="s">
        <v>69</v>
      </c>
      <c r="D158" s="179" t="s">
        <v>28</v>
      </c>
      <c r="E158" s="44" t="s">
        <v>69</v>
      </c>
      <c r="F158" s="231" t="s">
        <v>69</v>
      </c>
      <c r="G158" s="141" t="s">
        <v>28</v>
      </c>
      <c r="H158" s="141" t="s">
        <v>28</v>
      </c>
      <c r="I158" s="141" t="s">
        <v>69</v>
      </c>
      <c r="J158" s="179" t="s">
        <v>76</v>
      </c>
    </row>
    <row r="159" spans="1:10" x14ac:dyDescent="0.3">
      <c r="A159" s="336" t="s">
        <v>80</v>
      </c>
      <c r="B159" s="33" t="s">
        <v>27</v>
      </c>
      <c r="C159" s="241" t="s">
        <v>69</v>
      </c>
      <c r="D159" s="180" t="s">
        <v>28</v>
      </c>
      <c r="E159" s="40" t="s">
        <v>69</v>
      </c>
      <c r="F159" s="229" t="s">
        <v>69</v>
      </c>
      <c r="G159" s="302" t="s">
        <v>28</v>
      </c>
      <c r="H159" s="142" t="s">
        <v>28</v>
      </c>
      <c r="I159" s="142" t="s">
        <v>69</v>
      </c>
      <c r="J159" s="180" t="s">
        <v>76</v>
      </c>
    </row>
    <row r="160" spans="1:10" x14ac:dyDescent="0.3">
      <c r="A160" s="337"/>
      <c r="B160" s="27" t="s">
        <v>29</v>
      </c>
      <c r="C160" s="238" t="s">
        <v>69</v>
      </c>
      <c r="D160" s="178" t="s">
        <v>28</v>
      </c>
      <c r="E160" s="42" t="s">
        <v>69</v>
      </c>
      <c r="F160" s="230" t="s">
        <v>69</v>
      </c>
      <c r="G160" s="256" t="s">
        <v>28</v>
      </c>
      <c r="H160" s="140" t="s">
        <v>28</v>
      </c>
      <c r="I160" s="140" t="s">
        <v>69</v>
      </c>
      <c r="J160" s="178" t="s">
        <v>76</v>
      </c>
    </row>
    <row r="161" spans="1:10" x14ac:dyDescent="0.3">
      <c r="A161" s="337"/>
      <c r="B161" s="27" t="s">
        <v>30</v>
      </c>
      <c r="C161" s="238" t="s">
        <v>69</v>
      </c>
      <c r="D161" s="178" t="s">
        <v>28</v>
      </c>
      <c r="E161" s="42" t="s">
        <v>69</v>
      </c>
      <c r="F161" s="230" t="s">
        <v>69</v>
      </c>
      <c r="G161" s="256" t="s">
        <v>28</v>
      </c>
      <c r="H161" s="140" t="s">
        <v>28</v>
      </c>
      <c r="I161" s="140" t="s">
        <v>69</v>
      </c>
      <c r="J161" s="178" t="s">
        <v>76</v>
      </c>
    </row>
    <row r="162" spans="1:10" x14ac:dyDescent="0.3">
      <c r="A162" s="337"/>
      <c r="B162" s="27" t="s">
        <v>31</v>
      </c>
      <c r="C162" s="238" t="s">
        <v>69</v>
      </c>
      <c r="D162" s="178" t="s">
        <v>28</v>
      </c>
      <c r="E162" s="42" t="s">
        <v>69</v>
      </c>
      <c r="F162" s="230" t="s">
        <v>69</v>
      </c>
      <c r="G162" s="256" t="s">
        <v>28</v>
      </c>
      <c r="H162" s="140" t="s">
        <v>28</v>
      </c>
      <c r="I162" s="140" t="s">
        <v>69</v>
      </c>
      <c r="J162" s="178" t="s">
        <v>76</v>
      </c>
    </row>
    <row r="163" spans="1:10" x14ac:dyDescent="0.3">
      <c r="A163" s="337"/>
      <c r="B163" s="27" t="s">
        <v>32</v>
      </c>
      <c r="C163" s="238" t="s">
        <v>69</v>
      </c>
      <c r="D163" s="178" t="s">
        <v>28</v>
      </c>
      <c r="E163" s="42" t="s">
        <v>69</v>
      </c>
      <c r="F163" s="230" t="s">
        <v>69</v>
      </c>
      <c r="G163" s="256" t="s">
        <v>28</v>
      </c>
      <c r="H163" s="140" t="s">
        <v>28</v>
      </c>
      <c r="I163" s="140" t="s">
        <v>69</v>
      </c>
      <c r="J163" s="178" t="s">
        <v>76</v>
      </c>
    </row>
    <row r="164" spans="1:10" x14ac:dyDescent="0.3">
      <c r="A164" s="337"/>
      <c r="B164" s="27" t="s">
        <v>33</v>
      </c>
      <c r="C164" s="238" t="s">
        <v>69</v>
      </c>
      <c r="D164" s="178" t="s">
        <v>28</v>
      </c>
      <c r="E164" s="42" t="s">
        <v>69</v>
      </c>
      <c r="F164" s="230" t="s">
        <v>69</v>
      </c>
      <c r="G164" s="256" t="s">
        <v>28</v>
      </c>
      <c r="H164" s="140" t="s">
        <v>28</v>
      </c>
      <c r="I164" s="140" t="s">
        <v>69</v>
      </c>
      <c r="J164" s="178" t="s">
        <v>76</v>
      </c>
    </row>
    <row r="165" spans="1:10" x14ac:dyDescent="0.3">
      <c r="A165" s="337"/>
      <c r="B165" s="27" t="s">
        <v>34</v>
      </c>
      <c r="C165" s="238" t="s">
        <v>69</v>
      </c>
      <c r="D165" s="178" t="s">
        <v>28</v>
      </c>
      <c r="E165" s="42" t="s">
        <v>69</v>
      </c>
      <c r="F165" s="230" t="s">
        <v>69</v>
      </c>
      <c r="G165" s="256" t="s">
        <v>28</v>
      </c>
      <c r="H165" s="140" t="s">
        <v>28</v>
      </c>
      <c r="I165" s="140" t="s">
        <v>69</v>
      </c>
      <c r="J165" s="178" t="s">
        <v>76</v>
      </c>
    </row>
    <row r="166" spans="1:10" ht="15" thickBot="1" x14ac:dyDescent="0.35">
      <c r="A166" s="341"/>
      <c r="B166" s="34" t="s">
        <v>35</v>
      </c>
      <c r="C166" s="239" t="s">
        <v>69</v>
      </c>
      <c r="D166" s="179" t="s">
        <v>28</v>
      </c>
      <c r="E166" s="44" t="s">
        <v>69</v>
      </c>
      <c r="F166" s="231" t="s">
        <v>69</v>
      </c>
      <c r="G166" s="141" t="s">
        <v>28</v>
      </c>
      <c r="H166" s="141" t="s">
        <v>28</v>
      </c>
      <c r="I166" s="141" t="s">
        <v>69</v>
      </c>
      <c r="J166" s="179" t="s">
        <v>76</v>
      </c>
    </row>
    <row r="167" spans="1:10" x14ac:dyDescent="0.3">
      <c r="A167" s="275"/>
      <c r="B167" s="276"/>
      <c r="C167" s="280"/>
      <c r="D167" s="280"/>
      <c r="E167" s="281"/>
      <c r="F167" s="280"/>
      <c r="G167" s="280"/>
      <c r="H167" s="280"/>
      <c r="I167" s="280"/>
      <c r="J167" s="280"/>
    </row>
    <row r="168" spans="1:10" x14ac:dyDescent="0.3">
      <c r="A168" s="366" t="s">
        <v>84</v>
      </c>
    </row>
    <row r="169" spans="1:10" x14ac:dyDescent="0.3">
      <c r="A169" s="367" t="s">
        <v>85</v>
      </c>
    </row>
    <row r="171" spans="1:10" x14ac:dyDescent="0.3">
      <c r="A171" s="268" t="s">
        <v>48</v>
      </c>
    </row>
  </sheetData>
  <mergeCells count="19">
    <mergeCell ref="A159:A166"/>
    <mergeCell ref="A12:A14"/>
    <mergeCell ref="B12:B14"/>
    <mergeCell ref="A147:A158"/>
    <mergeCell ref="F12:G12"/>
    <mergeCell ref="A135:A146"/>
    <mergeCell ref="A123:A134"/>
    <mergeCell ref="H12:I12"/>
    <mergeCell ref="F13:G13"/>
    <mergeCell ref="H13:I13"/>
    <mergeCell ref="A111:A122"/>
    <mergeCell ref="A87:A98"/>
    <mergeCell ref="A99:A110"/>
    <mergeCell ref="A15:A26"/>
    <mergeCell ref="A27:A38"/>
    <mergeCell ref="A39:A50"/>
    <mergeCell ref="A51:A62"/>
    <mergeCell ref="A63:A74"/>
    <mergeCell ref="A75:A86"/>
  </mergeCells>
  <hyperlinks>
    <hyperlink ref="A171" location="Indice!A1" display="Volver al índice" xr:uid="{00000000-0004-0000-0600-000000000000}"/>
    <hyperlink ref="A169" r:id="rId1" xr:uid="{7BA36B7A-C6F4-42B3-B3F4-63B3D506769B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4.2.4.1</vt:lpstr>
      <vt:lpstr>4.2.4.2</vt:lpstr>
      <vt:lpstr>4.2.4.3</vt:lpstr>
      <vt:lpstr>4.2.4.4</vt:lpstr>
      <vt:lpstr>4.2.4.5</vt:lpstr>
      <vt:lpstr>4.2.4.6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PLANEAMIENTO</dc:creator>
  <cp:lastModifiedBy>Julia</cp:lastModifiedBy>
  <dcterms:created xsi:type="dcterms:W3CDTF">2015-06-29T16:31:50Z</dcterms:created>
  <dcterms:modified xsi:type="dcterms:W3CDTF">2025-09-08T18:00:07Z</dcterms:modified>
</cp:coreProperties>
</file>