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xr:revisionPtr revIDLastSave="0" documentId="13_ncr:1_{501EF878-0064-4D20-9BDE-A2D4A82E17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Índice" sheetId="4" r:id="rId1"/>
    <sheet name="4.2.1.1.1" sheetId="2" r:id="rId2"/>
    <sheet name="4.2.1.1.2" sheetId="3" r:id="rId3"/>
    <sheet name="4.2.1.1.3" sheetId="5" r:id="rId4"/>
    <sheet name="4.2.1.1.4" sheetId="8" r:id="rId5"/>
    <sheet name="4.2.1.1.5" sheetId="9" r:id="rId6"/>
  </sheets>
  <calcPr calcId="191029"/>
</workbook>
</file>

<file path=xl/calcChain.xml><?xml version="1.0" encoding="utf-8"?>
<calcChain xmlns="http://schemas.openxmlformats.org/spreadsheetml/2006/main">
  <c r="C118" i="2" l="1"/>
  <c r="D118" i="2"/>
  <c r="E118" i="2"/>
  <c r="F118" i="2"/>
  <c r="G118" i="2"/>
  <c r="I118" i="2"/>
  <c r="B118" i="2"/>
  <c r="C323" i="8" l="1"/>
  <c r="D323" i="8"/>
  <c r="E323" i="8"/>
  <c r="F323" i="8"/>
  <c r="G323" i="8"/>
  <c r="H323" i="8"/>
  <c r="J323" i="8"/>
  <c r="C335" i="5"/>
  <c r="D335" i="5"/>
  <c r="E335" i="5"/>
  <c r="F335" i="5"/>
  <c r="G335" i="5"/>
  <c r="H335" i="5"/>
  <c r="J335" i="5"/>
  <c r="I335" i="3"/>
  <c r="K335" i="3" s="1"/>
  <c r="C335" i="9" s="1"/>
  <c r="I335" i="9" l="1"/>
  <c r="H335" i="9"/>
  <c r="G335" i="9"/>
  <c r="F335" i="9"/>
  <c r="E335" i="9"/>
  <c r="D335" i="9"/>
  <c r="C322" i="8"/>
  <c r="D322" i="8"/>
  <c r="E322" i="8"/>
  <c r="F322" i="8"/>
  <c r="G322" i="8"/>
  <c r="H322" i="8"/>
  <c r="J322" i="8"/>
  <c r="C334" i="5"/>
  <c r="D334" i="5"/>
  <c r="E334" i="5"/>
  <c r="F334" i="5"/>
  <c r="G334" i="5"/>
  <c r="H334" i="5"/>
  <c r="J334" i="5"/>
  <c r="I334" i="3"/>
  <c r="K334" i="3" s="1"/>
  <c r="C334" i="9" s="1"/>
  <c r="J335" i="9" l="1"/>
  <c r="I335" i="5"/>
  <c r="K335" i="5"/>
  <c r="I334" i="9"/>
  <c r="H334" i="9"/>
  <c r="G334" i="9"/>
  <c r="F334" i="9"/>
  <c r="E334" i="9"/>
  <c r="D334" i="9"/>
  <c r="J334" i="9" l="1"/>
  <c r="C321" i="8"/>
  <c r="D321" i="8"/>
  <c r="E321" i="8"/>
  <c r="F321" i="8"/>
  <c r="G321" i="8"/>
  <c r="H321" i="8"/>
  <c r="J321" i="8"/>
  <c r="C333" i="5"/>
  <c r="D333" i="5"/>
  <c r="E333" i="5"/>
  <c r="F333" i="5"/>
  <c r="G333" i="5"/>
  <c r="H333" i="5"/>
  <c r="J333" i="5"/>
  <c r="I333" i="3"/>
  <c r="K333" i="3" l="1"/>
  <c r="H333" i="9" s="1"/>
  <c r="I334" i="5"/>
  <c r="I331" i="3"/>
  <c r="K331" i="3" s="1"/>
  <c r="C331" i="9" s="1"/>
  <c r="C320" i="8"/>
  <c r="D320" i="8"/>
  <c r="E320" i="8"/>
  <c r="F320" i="8"/>
  <c r="G320" i="8"/>
  <c r="H320" i="8"/>
  <c r="J320" i="8"/>
  <c r="C332" i="5"/>
  <c r="D332" i="5"/>
  <c r="E332" i="5"/>
  <c r="F332" i="5"/>
  <c r="G332" i="5"/>
  <c r="H332" i="5"/>
  <c r="J332" i="5"/>
  <c r="I332" i="3"/>
  <c r="K332" i="3" s="1"/>
  <c r="C332" i="9" s="1"/>
  <c r="C319" i="8"/>
  <c r="D319" i="8"/>
  <c r="E319" i="8"/>
  <c r="F319" i="8"/>
  <c r="G319" i="8"/>
  <c r="H319" i="8"/>
  <c r="J319" i="8"/>
  <c r="C331" i="5"/>
  <c r="D331" i="5"/>
  <c r="E331" i="5"/>
  <c r="F331" i="5"/>
  <c r="G331" i="5"/>
  <c r="H331" i="5"/>
  <c r="J331" i="5"/>
  <c r="G333" i="9" l="1"/>
  <c r="I333" i="9"/>
  <c r="D333" i="9"/>
  <c r="E333" i="9"/>
  <c r="F333" i="9"/>
  <c r="C333" i="9"/>
  <c r="K334" i="5"/>
  <c r="I333" i="5"/>
  <c r="K333" i="5"/>
  <c r="K332" i="5"/>
  <c r="I332" i="5"/>
  <c r="I332" i="9"/>
  <c r="H332" i="9"/>
  <c r="G332" i="9"/>
  <c r="F332" i="9"/>
  <c r="E332" i="9"/>
  <c r="D332" i="9"/>
  <c r="I331" i="9"/>
  <c r="H331" i="9"/>
  <c r="G331" i="9"/>
  <c r="F331" i="9"/>
  <c r="E331" i="9"/>
  <c r="D331" i="9"/>
  <c r="J331" i="9" s="1"/>
  <c r="C318" i="8"/>
  <c r="D318" i="8"/>
  <c r="E318" i="8"/>
  <c r="F318" i="8"/>
  <c r="G318" i="8"/>
  <c r="H318" i="8"/>
  <c r="J318" i="8"/>
  <c r="C330" i="5"/>
  <c r="D330" i="5"/>
  <c r="E330" i="5"/>
  <c r="F330" i="5"/>
  <c r="G330" i="5"/>
  <c r="H330" i="5"/>
  <c r="J330" i="5"/>
  <c r="I330" i="3"/>
  <c r="I331" i="5" s="1"/>
  <c r="J332" i="9" l="1"/>
  <c r="J333" i="9"/>
  <c r="K330" i="3"/>
  <c r="I330" i="9" s="1"/>
  <c r="C317" i="8"/>
  <c r="D317" i="8"/>
  <c r="E317" i="8"/>
  <c r="F317" i="8"/>
  <c r="G317" i="8"/>
  <c r="H317" i="8"/>
  <c r="J317" i="8"/>
  <c r="C329" i="5"/>
  <c r="D329" i="5"/>
  <c r="E329" i="5"/>
  <c r="F329" i="5"/>
  <c r="G329" i="5"/>
  <c r="H329" i="5"/>
  <c r="J329" i="5"/>
  <c r="I329" i="3"/>
  <c r="K329" i="3" s="1"/>
  <c r="C329" i="9" s="1"/>
  <c r="E330" i="9" l="1"/>
  <c r="F330" i="9"/>
  <c r="D330" i="9"/>
  <c r="G330" i="9"/>
  <c r="H330" i="9"/>
  <c r="C330" i="9"/>
  <c r="K331" i="5"/>
  <c r="I330" i="5"/>
  <c r="K330" i="5"/>
  <c r="I329" i="9"/>
  <c r="H329" i="9"/>
  <c r="G329" i="9"/>
  <c r="F329" i="9"/>
  <c r="E329" i="9"/>
  <c r="D329" i="9"/>
  <c r="C316" i="8"/>
  <c r="D316" i="8"/>
  <c r="E316" i="8"/>
  <c r="F316" i="8"/>
  <c r="G316" i="8"/>
  <c r="H316" i="8"/>
  <c r="J316" i="8"/>
  <c r="C328" i="5"/>
  <c r="D328" i="5"/>
  <c r="E328" i="5"/>
  <c r="F328" i="5"/>
  <c r="G328" i="5"/>
  <c r="H328" i="5"/>
  <c r="J328" i="5"/>
  <c r="I328" i="3"/>
  <c r="K328" i="3" s="1"/>
  <c r="C328" i="9" s="1"/>
  <c r="J330" i="9" l="1"/>
  <c r="J329" i="9"/>
  <c r="I329" i="5"/>
  <c r="K329" i="5"/>
  <c r="I328" i="9"/>
  <c r="H328" i="9"/>
  <c r="G328" i="9"/>
  <c r="F328" i="9"/>
  <c r="E328" i="9"/>
  <c r="D328" i="9"/>
  <c r="C315" i="8"/>
  <c r="D315" i="8"/>
  <c r="E315" i="8"/>
  <c r="F315" i="8"/>
  <c r="G315" i="8"/>
  <c r="H315" i="8"/>
  <c r="J315" i="8"/>
  <c r="C327" i="5"/>
  <c r="D327" i="5"/>
  <c r="E327" i="5"/>
  <c r="F327" i="5"/>
  <c r="G327" i="5"/>
  <c r="H327" i="5"/>
  <c r="J327" i="5"/>
  <c r="I327" i="3"/>
  <c r="K327" i="3" s="1"/>
  <c r="C327" i="9" s="1"/>
  <c r="J328" i="9" l="1"/>
  <c r="I328" i="5"/>
  <c r="K328" i="5"/>
  <c r="I327" i="9"/>
  <c r="H327" i="9"/>
  <c r="G327" i="9"/>
  <c r="F327" i="9"/>
  <c r="E327" i="9"/>
  <c r="D327" i="9"/>
  <c r="C314" i="8"/>
  <c r="D314" i="8"/>
  <c r="E314" i="8"/>
  <c r="F314" i="8"/>
  <c r="G314" i="8"/>
  <c r="H314" i="8"/>
  <c r="J314" i="8"/>
  <c r="C326" i="5"/>
  <c r="D326" i="5"/>
  <c r="E326" i="5"/>
  <c r="F326" i="5"/>
  <c r="G326" i="5"/>
  <c r="H326" i="5"/>
  <c r="J326" i="5"/>
  <c r="I326" i="3"/>
  <c r="K326" i="3" s="1"/>
  <c r="C326" i="9" s="1"/>
  <c r="C313" i="8"/>
  <c r="D313" i="8"/>
  <c r="E313" i="8"/>
  <c r="F313" i="8"/>
  <c r="G313" i="8"/>
  <c r="H313" i="8"/>
  <c r="J313" i="8"/>
  <c r="C325" i="5"/>
  <c r="D325" i="5"/>
  <c r="E325" i="5"/>
  <c r="F325" i="5"/>
  <c r="G325" i="5"/>
  <c r="H325" i="5"/>
  <c r="J325" i="5"/>
  <c r="I325" i="3"/>
  <c r="K325" i="3" s="1"/>
  <c r="C325" i="9" s="1"/>
  <c r="C312" i="8"/>
  <c r="D312" i="8"/>
  <c r="E312" i="8"/>
  <c r="F312" i="8"/>
  <c r="G312" i="8"/>
  <c r="H312" i="8"/>
  <c r="J312" i="8"/>
  <c r="C324" i="5"/>
  <c r="D324" i="5"/>
  <c r="E324" i="5"/>
  <c r="F324" i="5"/>
  <c r="G324" i="5"/>
  <c r="H324" i="5"/>
  <c r="J324" i="5"/>
  <c r="I324" i="3"/>
  <c r="J327" i="9" l="1"/>
  <c r="K324" i="3"/>
  <c r="D324" i="9" s="1"/>
  <c r="H118" i="2"/>
  <c r="I327" i="5"/>
  <c r="K327" i="5"/>
  <c r="K326" i="5"/>
  <c r="I326" i="5"/>
  <c r="I326" i="9"/>
  <c r="H326" i="9"/>
  <c r="G326" i="9"/>
  <c r="F326" i="9"/>
  <c r="E326" i="9"/>
  <c r="D326" i="9"/>
  <c r="K325" i="5"/>
  <c r="I325" i="5"/>
  <c r="I325" i="9"/>
  <c r="H325" i="9"/>
  <c r="G325" i="9"/>
  <c r="F325" i="9"/>
  <c r="E325" i="9"/>
  <c r="D325" i="9"/>
  <c r="D117" i="2"/>
  <c r="E117" i="2"/>
  <c r="F117" i="2"/>
  <c r="G117" i="2"/>
  <c r="I117" i="2"/>
  <c r="C117" i="2"/>
  <c r="B117" i="2"/>
  <c r="C311" i="8"/>
  <c r="D311" i="8"/>
  <c r="E311" i="8"/>
  <c r="F311" i="8"/>
  <c r="G311" i="8"/>
  <c r="H311" i="8"/>
  <c r="J311" i="8"/>
  <c r="C323" i="5"/>
  <c r="D323" i="5"/>
  <c r="E323" i="5"/>
  <c r="F323" i="5"/>
  <c r="G323" i="5"/>
  <c r="H323" i="5"/>
  <c r="J323" i="5"/>
  <c r="I323" i="3"/>
  <c r="E324" i="9" l="1"/>
  <c r="G324" i="9"/>
  <c r="I324" i="9"/>
  <c r="F324" i="9"/>
  <c r="J326" i="9"/>
  <c r="H324" i="9"/>
  <c r="J325" i="9"/>
  <c r="C324" i="9"/>
  <c r="J118" i="2"/>
  <c r="K323" i="3"/>
  <c r="D323" i="9" s="1"/>
  <c r="I323" i="8"/>
  <c r="I324" i="5"/>
  <c r="C310" i="8"/>
  <c r="D310" i="8"/>
  <c r="E310" i="8"/>
  <c r="F310" i="8"/>
  <c r="G310" i="8"/>
  <c r="H310" i="8"/>
  <c r="J310" i="8"/>
  <c r="C322" i="5"/>
  <c r="D322" i="5"/>
  <c r="E322" i="5"/>
  <c r="F322" i="5"/>
  <c r="G322" i="5"/>
  <c r="H322" i="5"/>
  <c r="J322" i="5"/>
  <c r="I322" i="3"/>
  <c r="E323" i="9" l="1"/>
  <c r="F323" i="9"/>
  <c r="G323" i="9"/>
  <c r="H323" i="9"/>
  <c r="I323" i="9"/>
  <c r="K324" i="5"/>
  <c r="J324" i="9"/>
  <c r="C323" i="9"/>
  <c r="K323" i="8"/>
  <c r="K322" i="3"/>
  <c r="K323" i="5" s="1"/>
  <c r="I322" i="8"/>
  <c r="I323" i="5"/>
  <c r="I322" i="9"/>
  <c r="E322" i="9" l="1"/>
  <c r="F322" i="9"/>
  <c r="D322" i="9"/>
  <c r="G322" i="9"/>
  <c r="H322" i="9"/>
  <c r="J323" i="9"/>
  <c r="C322" i="9"/>
  <c r="K322" i="8"/>
  <c r="C309" i="8"/>
  <c r="D309" i="8"/>
  <c r="E309" i="8"/>
  <c r="F309" i="8"/>
  <c r="G309" i="8"/>
  <c r="H309" i="8"/>
  <c r="J309" i="8"/>
  <c r="C321" i="5"/>
  <c r="D321" i="5"/>
  <c r="E321" i="5"/>
  <c r="F321" i="5"/>
  <c r="G321" i="5"/>
  <c r="H321" i="5"/>
  <c r="J321" i="5"/>
  <c r="I321" i="3"/>
  <c r="I321" i="8" s="1"/>
  <c r="J322" i="9" l="1"/>
  <c r="K321" i="3"/>
  <c r="K321" i="8" s="1"/>
  <c r="I322" i="5"/>
  <c r="C308" i="8"/>
  <c r="D308" i="8"/>
  <c r="E308" i="8"/>
  <c r="F308" i="8"/>
  <c r="G308" i="8"/>
  <c r="H308" i="8"/>
  <c r="J308" i="8"/>
  <c r="C320" i="5"/>
  <c r="D320" i="5"/>
  <c r="E320" i="5"/>
  <c r="F320" i="5"/>
  <c r="G320" i="5"/>
  <c r="H320" i="5"/>
  <c r="J320" i="5"/>
  <c r="I320" i="3"/>
  <c r="D321" i="9" l="1"/>
  <c r="F321" i="9"/>
  <c r="G321" i="9"/>
  <c r="E321" i="9"/>
  <c r="H321" i="9"/>
  <c r="I321" i="9"/>
  <c r="K320" i="3"/>
  <c r="F320" i="9" s="1"/>
  <c r="I320" i="8"/>
  <c r="C321" i="9"/>
  <c r="K322" i="5"/>
  <c r="I321" i="5"/>
  <c r="I320" i="9"/>
  <c r="C307" i="8"/>
  <c r="D307" i="8"/>
  <c r="E307" i="8"/>
  <c r="F307" i="8"/>
  <c r="G307" i="8"/>
  <c r="H307" i="8"/>
  <c r="J307" i="8"/>
  <c r="C319" i="5"/>
  <c r="D319" i="5"/>
  <c r="E319" i="5"/>
  <c r="F319" i="5"/>
  <c r="G319" i="5"/>
  <c r="H319" i="5"/>
  <c r="J319" i="5"/>
  <c r="I319" i="3"/>
  <c r="H320" i="9" l="1"/>
  <c r="G320" i="9"/>
  <c r="J321" i="9"/>
  <c r="K321" i="5"/>
  <c r="D320" i="9"/>
  <c r="E320" i="9"/>
  <c r="K319" i="3"/>
  <c r="F319" i="9" s="1"/>
  <c r="I319" i="8"/>
  <c r="C320" i="9"/>
  <c r="K320" i="8"/>
  <c r="I320" i="5"/>
  <c r="K320" i="5"/>
  <c r="C306" i="8"/>
  <c r="D306" i="8"/>
  <c r="E306" i="8"/>
  <c r="F306" i="8"/>
  <c r="G306" i="8"/>
  <c r="H306" i="8"/>
  <c r="J306" i="8"/>
  <c r="C318" i="5"/>
  <c r="D318" i="5"/>
  <c r="E318" i="5"/>
  <c r="F318" i="5"/>
  <c r="G318" i="5"/>
  <c r="H318" i="5"/>
  <c r="J318" i="5"/>
  <c r="I318" i="3"/>
  <c r="I319" i="9" l="1"/>
  <c r="G319" i="9"/>
  <c r="E319" i="9"/>
  <c r="H319" i="9"/>
  <c r="D319" i="9"/>
  <c r="J320" i="9"/>
  <c r="C319" i="9"/>
  <c r="K319" i="8"/>
  <c r="K318" i="3"/>
  <c r="D318" i="9" s="1"/>
  <c r="I318" i="8"/>
  <c r="I319" i="5"/>
  <c r="K319" i="5"/>
  <c r="C305" i="8"/>
  <c r="D305" i="8"/>
  <c r="E305" i="8"/>
  <c r="F305" i="8"/>
  <c r="G305" i="8"/>
  <c r="H305" i="8"/>
  <c r="J305" i="8"/>
  <c r="C317" i="5"/>
  <c r="D317" i="5"/>
  <c r="E317" i="5"/>
  <c r="F317" i="5"/>
  <c r="G317" i="5"/>
  <c r="H317" i="5"/>
  <c r="J317" i="5"/>
  <c r="I317" i="3"/>
  <c r="I318" i="9" l="1"/>
  <c r="F318" i="9"/>
  <c r="G318" i="9"/>
  <c r="E318" i="9"/>
  <c r="H318" i="9"/>
  <c r="J319" i="9"/>
  <c r="C318" i="9"/>
  <c r="K318" i="8"/>
  <c r="K317" i="3"/>
  <c r="D317" i="9" s="1"/>
  <c r="I317" i="8"/>
  <c r="I318" i="5"/>
  <c r="K318" i="5"/>
  <c r="C304" i="8"/>
  <c r="D304" i="8"/>
  <c r="E304" i="8"/>
  <c r="F304" i="8"/>
  <c r="G304" i="8"/>
  <c r="H304" i="8"/>
  <c r="J304" i="8"/>
  <c r="C316" i="5"/>
  <c r="D316" i="5"/>
  <c r="E316" i="5"/>
  <c r="F316" i="5"/>
  <c r="G316" i="5"/>
  <c r="H316" i="5"/>
  <c r="J316" i="5"/>
  <c r="I316" i="3"/>
  <c r="H317" i="9" l="1"/>
  <c r="I317" i="9"/>
  <c r="J318" i="9"/>
  <c r="E317" i="9"/>
  <c r="F317" i="9"/>
  <c r="G317" i="9"/>
  <c r="C317" i="9"/>
  <c r="J317" i="9" s="1"/>
  <c r="K317" i="8"/>
  <c r="K316" i="3"/>
  <c r="F316" i="9" s="1"/>
  <c r="I316" i="8"/>
  <c r="I317" i="5"/>
  <c r="K317" i="5"/>
  <c r="B116" i="2"/>
  <c r="G316" i="9" l="1"/>
  <c r="H316" i="9"/>
  <c r="I316" i="9"/>
  <c r="D316" i="9"/>
  <c r="E316" i="9"/>
  <c r="C316" i="9"/>
  <c r="K316" i="8"/>
  <c r="I313" i="3"/>
  <c r="I312" i="3"/>
  <c r="I312" i="8" s="1"/>
  <c r="C303" i="8"/>
  <c r="D303" i="8"/>
  <c r="E303" i="8"/>
  <c r="F303" i="8"/>
  <c r="G303" i="8"/>
  <c r="H303" i="8"/>
  <c r="J303" i="8"/>
  <c r="C315" i="5"/>
  <c r="D315" i="5"/>
  <c r="E315" i="5"/>
  <c r="F315" i="5"/>
  <c r="G315" i="5"/>
  <c r="H315" i="5"/>
  <c r="J315" i="5"/>
  <c r="I315" i="3"/>
  <c r="I315" i="8" s="1"/>
  <c r="C302" i="8"/>
  <c r="D302" i="8"/>
  <c r="E302" i="8"/>
  <c r="F302" i="8"/>
  <c r="G302" i="8"/>
  <c r="H302" i="8"/>
  <c r="J302" i="8"/>
  <c r="C314" i="5"/>
  <c r="D314" i="5"/>
  <c r="E314" i="5"/>
  <c r="F314" i="5"/>
  <c r="G314" i="5"/>
  <c r="H314" i="5"/>
  <c r="J314" i="5"/>
  <c r="I314" i="3"/>
  <c r="C301" i="8"/>
  <c r="D301" i="8"/>
  <c r="E301" i="8"/>
  <c r="F301" i="8"/>
  <c r="G301" i="8"/>
  <c r="H301" i="8"/>
  <c r="J301" i="8"/>
  <c r="C313" i="5"/>
  <c r="D313" i="5"/>
  <c r="E313" i="5"/>
  <c r="F313" i="5"/>
  <c r="G313" i="5"/>
  <c r="H313" i="5"/>
  <c r="J313" i="5"/>
  <c r="C300" i="8"/>
  <c r="D300" i="8"/>
  <c r="E300" i="8"/>
  <c r="F300" i="8"/>
  <c r="G300" i="8"/>
  <c r="H300" i="8"/>
  <c r="J300" i="8"/>
  <c r="C312" i="5"/>
  <c r="D312" i="5"/>
  <c r="E312" i="5"/>
  <c r="F312" i="5"/>
  <c r="G312" i="5"/>
  <c r="H312" i="5"/>
  <c r="J312" i="5"/>
  <c r="J316" i="9" l="1"/>
  <c r="K314" i="3"/>
  <c r="I314" i="8"/>
  <c r="K313" i="3"/>
  <c r="E313" i="9" s="1"/>
  <c r="I313" i="8"/>
  <c r="H117" i="2"/>
  <c r="K315" i="3"/>
  <c r="K315" i="8" s="1"/>
  <c r="I316" i="5"/>
  <c r="K312" i="3"/>
  <c r="E312" i="9" s="1"/>
  <c r="K315" i="5"/>
  <c r="I315" i="5"/>
  <c r="I315" i="9"/>
  <c r="I314" i="5"/>
  <c r="I314" i="9"/>
  <c r="H314" i="9"/>
  <c r="G314" i="9"/>
  <c r="F314" i="9"/>
  <c r="E314" i="9"/>
  <c r="D314" i="9"/>
  <c r="I313" i="5"/>
  <c r="I313" i="9"/>
  <c r="H313" i="9"/>
  <c r="G313" i="9"/>
  <c r="F313" i="9"/>
  <c r="D313" i="9" l="1"/>
  <c r="H315" i="9"/>
  <c r="G312" i="9"/>
  <c r="I312" i="9"/>
  <c r="K313" i="5"/>
  <c r="H312" i="9"/>
  <c r="F312" i="9"/>
  <c r="K314" i="5"/>
  <c r="D315" i="9"/>
  <c r="E315" i="9"/>
  <c r="F315" i="9"/>
  <c r="D312" i="9"/>
  <c r="G315" i="9"/>
  <c r="J117" i="2"/>
  <c r="K312" i="8"/>
  <c r="C313" i="9"/>
  <c r="J313" i="9" s="1"/>
  <c r="K313" i="8"/>
  <c r="C314" i="9"/>
  <c r="J314" i="9" s="1"/>
  <c r="K314" i="8"/>
  <c r="C315" i="9"/>
  <c r="K316" i="5"/>
  <c r="C312" i="9"/>
  <c r="C116" i="2"/>
  <c r="D116" i="2"/>
  <c r="E116" i="2"/>
  <c r="F116" i="2"/>
  <c r="G116" i="2"/>
  <c r="I116" i="2"/>
  <c r="J315" i="9" l="1"/>
  <c r="J312" i="9"/>
  <c r="C299" i="8"/>
  <c r="D299" i="8"/>
  <c r="E299" i="8"/>
  <c r="F299" i="8"/>
  <c r="G299" i="8"/>
  <c r="H299" i="8"/>
  <c r="J299" i="8"/>
  <c r="C311" i="5"/>
  <c r="D311" i="5"/>
  <c r="E311" i="5"/>
  <c r="F311" i="5"/>
  <c r="G311" i="5"/>
  <c r="H311" i="5"/>
  <c r="J311" i="5"/>
  <c r="I311" i="3"/>
  <c r="I312" i="5" l="1"/>
  <c r="I311" i="8"/>
  <c r="K311" i="3"/>
  <c r="I311" i="9" s="1"/>
  <c r="H311" i="9"/>
  <c r="G311" i="9"/>
  <c r="F311" i="9"/>
  <c r="E311" i="9"/>
  <c r="D311" i="9"/>
  <c r="C298" i="8"/>
  <c r="D298" i="8"/>
  <c r="E298" i="8"/>
  <c r="F298" i="8"/>
  <c r="G298" i="8"/>
  <c r="H298" i="8"/>
  <c r="J298" i="8"/>
  <c r="C310" i="5"/>
  <c r="D310" i="5"/>
  <c r="E310" i="5"/>
  <c r="F310" i="5"/>
  <c r="G310" i="5"/>
  <c r="H310" i="5"/>
  <c r="J310" i="5"/>
  <c r="I310" i="3"/>
  <c r="K312" i="5" l="1"/>
  <c r="K311" i="8"/>
  <c r="K310" i="3"/>
  <c r="D310" i="9" s="1"/>
  <c r="I310" i="8"/>
  <c r="C311" i="9"/>
  <c r="J311" i="9" s="1"/>
  <c r="I311" i="5"/>
  <c r="K311" i="5"/>
  <c r="I310" i="9"/>
  <c r="H310" i="9"/>
  <c r="G310" i="9"/>
  <c r="F310" i="9"/>
  <c r="E310" i="9"/>
  <c r="C297" i="8"/>
  <c r="D297" i="8"/>
  <c r="E297" i="8"/>
  <c r="F297" i="8"/>
  <c r="G297" i="8"/>
  <c r="H297" i="8"/>
  <c r="J297" i="8"/>
  <c r="C309" i="5"/>
  <c r="D309" i="5"/>
  <c r="E309" i="5"/>
  <c r="F309" i="5"/>
  <c r="G309" i="5"/>
  <c r="H309" i="5"/>
  <c r="J309" i="5"/>
  <c r="I309" i="3"/>
  <c r="C296" i="8"/>
  <c r="D296" i="8"/>
  <c r="E296" i="8"/>
  <c r="F296" i="8"/>
  <c r="G296" i="8"/>
  <c r="H296" i="8"/>
  <c r="J296" i="8"/>
  <c r="C308" i="5"/>
  <c r="D308" i="5"/>
  <c r="E308" i="5"/>
  <c r="F308" i="5"/>
  <c r="G308" i="5"/>
  <c r="H308" i="5"/>
  <c r="J308" i="5"/>
  <c r="I308" i="3"/>
  <c r="C310" i="9" l="1"/>
  <c r="J310" i="9" s="1"/>
  <c r="K310" i="8"/>
  <c r="K309" i="3"/>
  <c r="G309" i="9" s="1"/>
  <c r="I309" i="8"/>
  <c r="K308" i="3"/>
  <c r="I308" i="9" s="1"/>
  <c r="I308" i="8"/>
  <c r="I310" i="5"/>
  <c r="K310" i="5"/>
  <c r="K309" i="5"/>
  <c r="I309" i="5"/>
  <c r="I309" i="9"/>
  <c r="H309" i="9"/>
  <c r="C295" i="8"/>
  <c r="D295" i="8"/>
  <c r="E295" i="8"/>
  <c r="F295" i="8"/>
  <c r="G295" i="8"/>
  <c r="H295" i="8"/>
  <c r="J295" i="8"/>
  <c r="C307" i="5"/>
  <c r="D307" i="5"/>
  <c r="E307" i="5"/>
  <c r="F307" i="5"/>
  <c r="G307" i="5"/>
  <c r="H307" i="5"/>
  <c r="J307" i="5"/>
  <c r="I307" i="3"/>
  <c r="E308" i="9" l="1"/>
  <c r="D308" i="9"/>
  <c r="F308" i="9"/>
  <c r="G308" i="9"/>
  <c r="D309" i="9"/>
  <c r="H308" i="9"/>
  <c r="E309" i="9"/>
  <c r="F309" i="9"/>
  <c r="C309" i="9"/>
  <c r="K309" i="8"/>
  <c r="C308" i="9"/>
  <c r="J308" i="9" s="1"/>
  <c r="K308" i="8"/>
  <c r="K307" i="3"/>
  <c r="F307" i="9" s="1"/>
  <c r="I307" i="8"/>
  <c r="I308" i="5"/>
  <c r="I306" i="3"/>
  <c r="J309" i="9" l="1"/>
  <c r="I307" i="9"/>
  <c r="K308" i="5"/>
  <c r="G307" i="9"/>
  <c r="H307" i="9"/>
  <c r="D307" i="9"/>
  <c r="E307" i="9"/>
  <c r="C307" i="9"/>
  <c r="J307" i="9" s="1"/>
  <c r="K307" i="8"/>
  <c r="K306" i="3"/>
  <c r="C306" i="9" s="1"/>
  <c r="I306" i="8"/>
  <c r="I307" i="5"/>
  <c r="C294" i="8"/>
  <c r="D294" i="8"/>
  <c r="E294" i="8"/>
  <c r="F294" i="8"/>
  <c r="G294" i="8"/>
  <c r="H294" i="8"/>
  <c r="J294" i="8"/>
  <c r="C306" i="5"/>
  <c r="D306" i="5"/>
  <c r="E306" i="5"/>
  <c r="F306" i="5"/>
  <c r="G306" i="5"/>
  <c r="H306" i="5"/>
  <c r="J306" i="5"/>
  <c r="K307" i="5" l="1"/>
  <c r="K306" i="8"/>
  <c r="I306" i="9"/>
  <c r="H306" i="9"/>
  <c r="G306" i="9"/>
  <c r="F306" i="9"/>
  <c r="E306" i="9"/>
  <c r="D306" i="9"/>
  <c r="C293" i="8"/>
  <c r="D293" i="8"/>
  <c r="E293" i="8"/>
  <c r="F293" i="8"/>
  <c r="G293" i="8"/>
  <c r="H293" i="8"/>
  <c r="J293" i="8"/>
  <c r="C305" i="5"/>
  <c r="D305" i="5"/>
  <c r="E305" i="5"/>
  <c r="F305" i="5"/>
  <c r="G305" i="5"/>
  <c r="H305" i="5"/>
  <c r="J305" i="5"/>
  <c r="I305" i="3"/>
  <c r="J306" i="9" l="1"/>
  <c r="K305" i="3"/>
  <c r="K306" i="5" s="1"/>
  <c r="I305" i="8"/>
  <c r="I306" i="5"/>
  <c r="I305" i="9"/>
  <c r="H305" i="9"/>
  <c r="G305" i="9"/>
  <c r="F305" i="9"/>
  <c r="E305" i="9"/>
  <c r="D305" i="9"/>
  <c r="C292" i="8"/>
  <c r="D292" i="8"/>
  <c r="E292" i="8"/>
  <c r="F292" i="8"/>
  <c r="G292" i="8"/>
  <c r="H292" i="8"/>
  <c r="J292" i="8"/>
  <c r="C304" i="5"/>
  <c r="D304" i="5"/>
  <c r="E304" i="5"/>
  <c r="F304" i="5"/>
  <c r="G304" i="5"/>
  <c r="H304" i="5"/>
  <c r="J304" i="5"/>
  <c r="I304" i="3"/>
  <c r="C291" i="8"/>
  <c r="D291" i="8"/>
  <c r="E291" i="8"/>
  <c r="F291" i="8"/>
  <c r="G291" i="8"/>
  <c r="H291" i="8"/>
  <c r="J291" i="8"/>
  <c r="C303" i="5"/>
  <c r="D303" i="5"/>
  <c r="E303" i="5"/>
  <c r="F303" i="5"/>
  <c r="G303" i="5"/>
  <c r="H303" i="5"/>
  <c r="J303" i="5"/>
  <c r="I303" i="3"/>
  <c r="C290" i="8"/>
  <c r="D290" i="8"/>
  <c r="E290" i="8"/>
  <c r="F290" i="8"/>
  <c r="G290" i="8"/>
  <c r="H290" i="8"/>
  <c r="J290" i="8"/>
  <c r="C302" i="5"/>
  <c r="D302" i="5"/>
  <c r="E302" i="5"/>
  <c r="F302" i="5"/>
  <c r="G302" i="5"/>
  <c r="H302" i="5"/>
  <c r="J302" i="5"/>
  <c r="I302" i="3"/>
  <c r="C289" i="8"/>
  <c r="D289" i="8"/>
  <c r="E289" i="8"/>
  <c r="F289" i="8"/>
  <c r="G289" i="8"/>
  <c r="H289" i="8"/>
  <c r="J289" i="8"/>
  <c r="C301" i="5"/>
  <c r="D301" i="5"/>
  <c r="E301" i="5"/>
  <c r="F301" i="5"/>
  <c r="G301" i="5"/>
  <c r="H301" i="5"/>
  <c r="J301" i="5"/>
  <c r="I301" i="3"/>
  <c r="C305" i="9" l="1"/>
  <c r="J305" i="9" s="1"/>
  <c r="K305" i="8"/>
  <c r="K304" i="3"/>
  <c r="H304" i="9" s="1"/>
  <c r="I304" i="8"/>
  <c r="K301" i="3"/>
  <c r="I301" i="9" s="1"/>
  <c r="I301" i="8"/>
  <c r="K302" i="3"/>
  <c r="K302" i="5" s="1"/>
  <c r="I302" i="8"/>
  <c r="K303" i="3"/>
  <c r="G303" i="9" s="1"/>
  <c r="I303" i="8"/>
  <c r="I305" i="5"/>
  <c r="K305" i="5"/>
  <c r="I304" i="5"/>
  <c r="F304" i="9"/>
  <c r="E304" i="9"/>
  <c r="D304" i="9"/>
  <c r="I303" i="5"/>
  <c r="I302" i="5"/>
  <c r="I302" i="9"/>
  <c r="F301" i="9"/>
  <c r="C115" i="2"/>
  <c r="D115" i="2"/>
  <c r="E115" i="2"/>
  <c r="F115" i="2"/>
  <c r="G115" i="2"/>
  <c r="I115" i="2"/>
  <c r="B115" i="2"/>
  <c r="G304" i="9" l="1"/>
  <c r="H303" i="9"/>
  <c r="I303" i="9"/>
  <c r="D301" i="9"/>
  <c r="E301" i="9"/>
  <c r="E302" i="9"/>
  <c r="F302" i="9"/>
  <c r="K304" i="5"/>
  <c r="G302" i="9"/>
  <c r="I304" i="9"/>
  <c r="D302" i="9"/>
  <c r="H302" i="9"/>
  <c r="K303" i="5"/>
  <c r="D303" i="9"/>
  <c r="G301" i="9"/>
  <c r="E303" i="9"/>
  <c r="H301" i="9"/>
  <c r="F303" i="9"/>
  <c r="C304" i="9"/>
  <c r="K304" i="8"/>
  <c r="C303" i="9"/>
  <c r="K303" i="8"/>
  <c r="C302" i="9"/>
  <c r="K302" i="8"/>
  <c r="C301" i="9"/>
  <c r="K301" i="8"/>
  <c r="C288" i="8"/>
  <c r="D288" i="8"/>
  <c r="E288" i="8"/>
  <c r="F288" i="8"/>
  <c r="G288" i="8"/>
  <c r="H288" i="8"/>
  <c r="J288" i="8"/>
  <c r="C300" i="5"/>
  <c r="D300" i="5"/>
  <c r="E300" i="5"/>
  <c r="F300" i="5"/>
  <c r="G300" i="5"/>
  <c r="H300" i="5"/>
  <c r="J300" i="5"/>
  <c r="I300" i="3"/>
  <c r="J302" i="9" l="1"/>
  <c r="J303" i="9"/>
  <c r="J304" i="9"/>
  <c r="J301" i="9"/>
  <c r="I301" i="5"/>
  <c r="I300" i="8"/>
  <c r="H116" i="2"/>
  <c r="K300" i="3"/>
  <c r="J116" i="2" s="1"/>
  <c r="I300" i="9"/>
  <c r="H300" i="9"/>
  <c r="G300" i="9"/>
  <c r="F300" i="9"/>
  <c r="E300" i="9"/>
  <c r="C287" i="8"/>
  <c r="D287" i="8"/>
  <c r="E287" i="8"/>
  <c r="F287" i="8"/>
  <c r="G287" i="8"/>
  <c r="H287" i="8"/>
  <c r="J287" i="8"/>
  <c r="C299" i="5"/>
  <c r="D299" i="5"/>
  <c r="E299" i="5"/>
  <c r="F299" i="5"/>
  <c r="G299" i="5"/>
  <c r="H299" i="5"/>
  <c r="J299" i="5"/>
  <c r="I299" i="3"/>
  <c r="D300" i="9" l="1"/>
  <c r="K301" i="5"/>
  <c r="K300" i="8"/>
  <c r="K299" i="3"/>
  <c r="D299" i="9" s="1"/>
  <c r="I299" i="8"/>
  <c r="I300" i="5"/>
  <c r="K300" i="5"/>
  <c r="C300" i="9"/>
  <c r="J300" i="9" s="1"/>
  <c r="I299" i="9"/>
  <c r="H299" i="9"/>
  <c r="G299" i="9"/>
  <c r="F299" i="9"/>
  <c r="C286" i="8"/>
  <c r="D286" i="8"/>
  <c r="E286" i="8"/>
  <c r="F286" i="8"/>
  <c r="G286" i="8"/>
  <c r="H286" i="8"/>
  <c r="J286" i="8"/>
  <c r="C298" i="5"/>
  <c r="D298" i="5"/>
  <c r="E298" i="5"/>
  <c r="F298" i="5"/>
  <c r="G298" i="5"/>
  <c r="H298" i="5"/>
  <c r="J298" i="5"/>
  <c r="I298" i="3"/>
  <c r="E299" i="9" l="1"/>
  <c r="C299" i="9"/>
  <c r="J299" i="9" s="1"/>
  <c r="K299" i="8"/>
  <c r="K298" i="3"/>
  <c r="D298" i="9" s="1"/>
  <c r="I298" i="8"/>
  <c r="I299" i="5"/>
  <c r="K299" i="5"/>
  <c r="I298" i="9"/>
  <c r="H298" i="9"/>
  <c r="G298" i="9"/>
  <c r="F298" i="9"/>
  <c r="E298" i="9"/>
  <c r="C285" i="8"/>
  <c r="D285" i="8"/>
  <c r="E285" i="8"/>
  <c r="F285" i="8"/>
  <c r="G285" i="8"/>
  <c r="H285" i="8"/>
  <c r="J285" i="8"/>
  <c r="C297" i="5"/>
  <c r="D297" i="5"/>
  <c r="E297" i="5"/>
  <c r="F297" i="5"/>
  <c r="G297" i="5"/>
  <c r="H297" i="5"/>
  <c r="J297" i="5"/>
  <c r="I297" i="3"/>
  <c r="K297" i="3" l="1"/>
  <c r="I297" i="8"/>
  <c r="C298" i="9"/>
  <c r="J298" i="9" s="1"/>
  <c r="K298" i="8"/>
  <c r="I298" i="5"/>
  <c r="K298" i="5"/>
  <c r="I297" i="9"/>
  <c r="H297" i="9"/>
  <c r="G297" i="9"/>
  <c r="F297" i="9"/>
  <c r="E297" i="9"/>
  <c r="D297" i="9"/>
  <c r="C284" i="8"/>
  <c r="D284" i="8"/>
  <c r="E284" i="8"/>
  <c r="F284" i="8"/>
  <c r="G284" i="8"/>
  <c r="H284" i="8"/>
  <c r="J284" i="8"/>
  <c r="C296" i="5"/>
  <c r="D296" i="5"/>
  <c r="E296" i="5"/>
  <c r="F296" i="5"/>
  <c r="G296" i="5"/>
  <c r="H296" i="5"/>
  <c r="J296" i="5"/>
  <c r="I296" i="3"/>
  <c r="K296" i="3" s="1"/>
  <c r="C283" i="8"/>
  <c r="D283" i="8"/>
  <c r="E283" i="8"/>
  <c r="F283" i="8"/>
  <c r="G283" i="8"/>
  <c r="H283" i="8"/>
  <c r="J283" i="8"/>
  <c r="C295" i="5"/>
  <c r="D295" i="5"/>
  <c r="E295" i="5"/>
  <c r="F295" i="5"/>
  <c r="G295" i="5"/>
  <c r="H295" i="5"/>
  <c r="J295" i="5"/>
  <c r="I295" i="3"/>
  <c r="I295" i="8" s="1"/>
  <c r="C282" i="8"/>
  <c r="D282" i="8"/>
  <c r="E282" i="8"/>
  <c r="F282" i="8"/>
  <c r="G282" i="8"/>
  <c r="H282" i="8"/>
  <c r="J282" i="8"/>
  <c r="C294" i="5"/>
  <c r="D294" i="5"/>
  <c r="E294" i="5"/>
  <c r="F294" i="5"/>
  <c r="G294" i="5"/>
  <c r="H294" i="5"/>
  <c r="J294" i="5"/>
  <c r="I294" i="3"/>
  <c r="C281" i="8"/>
  <c r="D281" i="8"/>
  <c r="E281" i="8"/>
  <c r="F281" i="8"/>
  <c r="G281" i="8"/>
  <c r="H281" i="8"/>
  <c r="J281" i="8"/>
  <c r="C293" i="5"/>
  <c r="D293" i="5"/>
  <c r="E293" i="5"/>
  <c r="F293" i="5"/>
  <c r="G293" i="5"/>
  <c r="H293" i="5"/>
  <c r="J293" i="5"/>
  <c r="I293" i="3"/>
  <c r="I293" i="8" s="1"/>
  <c r="C279" i="8"/>
  <c r="D279" i="8"/>
  <c r="E279" i="8"/>
  <c r="F279" i="8"/>
  <c r="G279" i="8"/>
  <c r="H279" i="8"/>
  <c r="J279" i="8"/>
  <c r="C280" i="8"/>
  <c r="D280" i="8"/>
  <c r="E280" i="8"/>
  <c r="F280" i="8"/>
  <c r="G280" i="8"/>
  <c r="H280" i="8"/>
  <c r="J280" i="8"/>
  <c r="C292" i="5"/>
  <c r="D292" i="5"/>
  <c r="E292" i="5"/>
  <c r="F292" i="5"/>
  <c r="G292" i="5"/>
  <c r="H292" i="5"/>
  <c r="J292" i="5"/>
  <c r="I292" i="3"/>
  <c r="I292" i="8" s="1"/>
  <c r="C291" i="5"/>
  <c r="D291" i="5"/>
  <c r="E291" i="5"/>
  <c r="F291" i="5"/>
  <c r="G291" i="5"/>
  <c r="H291" i="5"/>
  <c r="J291" i="5"/>
  <c r="I291" i="3"/>
  <c r="I291" i="8" s="1"/>
  <c r="H275" i="8"/>
  <c r="H287" i="5"/>
  <c r="C277" i="8"/>
  <c r="D277" i="8"/>
  <c r="E277" i="8"/>
  <c r="F277" i="8"/>
  <c r="G277" i="8"/>
  <c r="H277" i="8"/>
  <c r="J277" i="8"/>
  <c r="C278" i="8"/>
  <c r="D278" i="8"/>
  <c r="E278" i="8"/>
  <c r="F278" i="8"/>
  <c r="G278" i="8"/>
  <c r="H278" i="8"/>
  <c r="J278" i="8"/>
  <c r="C289" i="5"/>
  <c r="D289" i="5"/>
  <c r="E289" i="5"/>
  <c r="F289" i="5"/>
  <c r="G289" i="5"/>
  <c r="H289" i="5"/>
  <c r="J289" i="5"/>
  <c r="C290" i="5"/>
  <c r="D290" i="5"/>
  <c r="E290" i="5"/>
  <c r="F290" i="5"/>
  <c r="G290" i="5"/>
  <c r="H290" i="5"/>
  <c r="J290" i="5"/>
  <c r="I289" i="3"/>
  <c r="I290" i="3"/>
  <c r="I290" i="8" s="1"/>
  <c r="I288" i="3"/>
  <c r="C276" i="8"/>
  <c r="D276" i="8"/>
  <c r="E276" i="8"/>
  <c r="F276" i="8"/>
  <c r="G276" i="8"/>
  <c r="H276" i="8"/>
  <c r="J276" i="8"/>
  <c r="C288" i="5"/>
  <c r="D288" i="5"/>
  <c r="E288" i="5"/>
  <c r="F288" i="5"/>
  <c r="G288" i="5"/>
  <c r="H288" i="5"/>
  <c r="J288" i="5"/>
  <c r="K288" i="3"/>
  <c r="C288" i="9" s="1"/>
  <c r="C273" i="8"/>
  <c r="D273" i="8"/>
  <c r="E273" i="8"/>
  <c r="F273" i="8"/>
  <c r="G273" i="8"/>
  <c r="H273" i="8"/>
  <c r="J273" i="8"/>
  <c r="C274" i="8"/>
  <c r="D274" i="8"/>
  <c r="E274" i="8"/>
  <c r="F274" i="8"/>
  <c r="G274" i="8"/>
  <c r="H274" i="8"/>
  <c r="J274" i="8"/>
  <c r="C275" i="8"/>
  <c r="D275" i="8"/>
  <c r="E275" i="8"/>
  <c r="F275" i="8"/>
  <c r="G275" i="8"/>
  <c r="J275" i="8"/>
  <c r="C285" i="5"/>
  <c r="D285" i="5"/>
  <c r="E285" i="5"/>
  <c r="F285" i="5"/>
  <c r="G285" i="5"/>
  <c r="H285" i="5"/>
  <c r="J285" i="5"/>
  <c r="C286" i="5"/>
  <c r="D286" i="5"/>
  <c r="E286" i="5"/>
  <c r="F286" i="5"/>
  <c r="G286" i="5"/>
  <c r="H286" i="5"/>
  <c r="J286" i="5"/>
  <c r="C287" i="5"/>
  <c r="D287" i="5"/>
  <c r="E287" i="5"/>
  <c r="F287" i="5"/>
  <c r="G287" i="5"/>
  <c r="J287" i="5"/>
  <c r="C114" i="2"/>
  <c r="D114" i="2"/>
  <c r="E114" i="2"/>
  <c r="F114" i="2"/>
  <c r="G114" i="2"/>
  <c r="I114" i="2"/>
  <c r="B114" i="2"/>
  <c r="I285" i="3"/>
  <c r="I285" i="8" s="1"/>
  <c r="I286" i="3"/>
  <c r="I286" i="8" s="1"/>
  <c r="I287" i="3"/>
  <c r="I287" i="8" s="1"/>
  <c r="C272" i="8"/>
  <c r="D272" i="8"/>
  <c r="E272" i="8"/>
  <c r="F272" i="8"/>
  <c r="G272" i="8"/>
  <c r="H272" i="8"/>
  <c r="J272" i="8"/>
  <c r="C284" i="5"/>
  <c r="D284" i="5"/>
  <c r="E284" i="5"/>
  <c r="F284" i="5"/>
  <c r="G284" i="5"/>
  <c r="H284" i="5"/>
  <c r="J284" i="5"/>
  <c r="I284" i="3"/>
  <c r="C271" i="8"/>
  <c r="D271" i="8"/>
  <c r="E271" i="8"/>
  <c r="F271" i="8"/>
  <c r="G271" i="8"/>
  <c r="H271" i="8"/>
  <c r="J271" i="8"/>
  <c r="C283" i="5"/>
  <c r="D283" i="5"/>
  <c r="E283" i="5"/>
  <c r="F283" i="5"/>
  <c r="G283" i="5"/>
  <c r="H283" i="5"/>
  <c r="J283" i="5"/>
  <c r="I283" i="3"/>
  <c r="K283" i="3" s="1"/>
  <c r="F270" i="8"/>
  <c r="C270" i="8"/>
  <c r="D270" i="8"/>
  <c r="E270" i="8"/>
  <c r="G270" i="8"/>
  <c r="H270" i="8"/>
  <c r="J270" i="8"/>
  <c r="C282" i="5"/>
  <c r="D282" i="5"/>
  <c r="E282" i="5"/>
  <c r="F282" i="5"/>
  <c r="G282" i="5"/>
  <c r="H282" i="5"/>
  <c r="J282" i="5"/>
  <c r="I282" i="3"/>
  <c r="K282" i="3" s="1"/>
  <c r="C282" i="9" s="1"/>
  <c r="C269" i="8"/>
  <c r="D269" i="8"/>
  <c r="E269" i="8"/>
  <c r="F269" i="8"/>
  <c r="G269" i="8"/>
  <c r="H269" i="8"/>
  <c r="J269" i="8"/>
  <c r="C281" i="5"/>
  <c r="D281" i="5"/>
  <c r="E281" i="5"/>
  <c r="F281" i="5"/>
  <c r="G281" i="5"/>
  <c r="H281" i="5"/>
  <c r="J281" i="5"/>
  <c r="I281" i="3"/>
  <c r="K281" i="3" s="1"/>
  <c r="C281" i="9" s="1"/>
  <c r="C268" i="8"/>
  <c r="D268" i="8"/>
  <c r="E268" i="8"/>
  <c r="F268" i="8"/>
  <c r="G268" i="8"/>
  <c r="H268" i="8"/>
  <c r="J268" i="8"/>
  <c r="C280" i="5"/>
  <c r="D280" i="5"/>
  <c r="E280" i="5"/>
  <c r="F280" i="5"/>
  <c r="G280" i="5"/>
  <c r="H280" i="5"/>
  <c r="J280" i="5"/>
  <c r="I280" i="3"/>
  <c r="I280" i="8" s="1"/>
  <c r="C266" i="8"/>
  <c r="D266" i="8"/>
  <c r="E266" i="8"/>
  <c r="F266" i="8"/>
  <c r="G266" i="8"/>
  <c r="H266" i="8"/>
  <c r="J266" i="8"/>
  <c r="C267" i="8"/>
  <c r="D267" i="8"/>
  <c r="E267" i="8"/>
  <c r="F267" i="8"/>
  <c r="G267" i="8"/>
  <c r="H267" i="8"/>
  <c r="J267" i="8"/>
  <c r="C278" i="5"/>
  <c r="D278" i="5"/>
  <c r="E278" i="5"/>
  <c r="F278" i="5"/>
  <c r="G278" i="5"/>
  <c r="H278" i="5"/>
  <c r="J278" i="5"/>
  <c r="C279" i="5"/>
  <c r="D279" i="5"/>
  <c r="E279" i="5"/>
  <c r="F279" i="5"/>
  <c r="G279" i="5"/>
  <c r="H279" i="5"/>
  <c r="J279" i="5"/>
  <c r="I278" i="3"/>
  <c r="I278" i="8" s="1"/>
  <c r="I279" i="3"/>
  <c r="K279" i="3" s="1"/>
  <c r="C279" i="9" s="1"/>
  <c r="D113" i="2"/>
  <c r="C264" i="8"/>
  <c r="D264" i="8"/>
  <c r="E264" i="8"/>
  <c r="F264" i="8"/>
  <c r="G264" i="8"/>
  <c r="H264" i="8"/>
  <c r="J264" i="8"/>
  <c r="C265" i="8"/>
  <c r="D265" i="8"/>
  <c r="E265" i="8"/>
  <c r="F265" i="8"/>
  <c r="G265" i="8"/>
  <c r="H265" i="8"/>
  <c r="J265" i="8"/>
  <c r="C276" i="5"/>
  <c r="D276" i="5"/>
  <c r="E276" i="5"/>
  <c r="F276" i="5"/>
  <c r="G276" i="5"/>
  <c r="H276" i="5"/>
  <c r="J276" i="5"/>
  <c r="C277" i="5"/>
  <c r="D277" i="5"/>
  <c r="E277" i="5"/>
  <c r="F277" i="5"/>
  <c r="G277" i="5"/>
  <c r="H277" i="5"/>
  <c r="J277" i="5"/>
  <c r="I276" i="3"/>
  <c r="I276" i="8" s="1"/>
  <c r="I277" i="3"/>
  <c r="K277" i="3" s="1"/>
  <c r="B8" i="3"/>
  <c r="C263" i="8"/>
  <c r="D263" i="8"/>
  <c r="E263" i="8"/>
  <c r="F263" i="8"/>
  <c r="G263" i="8"/>
  <c r="H263" i="8"/>
  <c r="J263" i="8"/>
  <c r="C275" i="5"/>
  <c r="D275" i="5"/>
  <c r="E275" i="5"/>
  <c r="F275" i="5"/>
  <c r="G275" i="5"/>
  <c r="H275" i="5"/>
  <c r="J275" i="5"/>
  <c r="I275" i="3"/>
  <c r="I274" i="3"/>
  <c r="K274" i="3" s="1"/>
  <c r="C253" i="8"/>
  <c r="C262" i="8"/>
  <c r="D262" i="8"/>
  <c r="E262" i="8"/>
  <c r="F262" i="8"/>
  <c r="G262" i="8"/>
  <c r="H262" i="8"/>
  <c r="J262" i="8"/>
  <c r="C274" i="5"/>
  <c r="D274" i="5"/>
  <c r="E274" i="5"/>
  <c r="F274" i="5"/>
  <c r="G274" i="5"/>
  <c r="H274" i="5"/>
  <c r="J274" i="5"/>
  <c r="B9" i="3"/>
  <c r="C261" i="8"/>
  <c r="D261" i="8"/>
  <c r="E261" i="8"/>
  <c r="F261" i="8"/>
  <c r="G261" i="8"/>
  <c r="H261" i="8"/>
  <c r="J261" i="8"/>
  <c r="C273" i="5"/>
  <c r="D273" i="5"/>
  <c r="E273" i="5"/>
  <c r="F273" i="5"/>
  <c r="G273" i="5"/>
  <c r="H273" i="5"/>
  <c r="J273" i="5"/>
  <c r="I273" i="3"/>
  <c r="C259" i="8"/>
  <c r="D259" i="8"/>
  <c r="E259" i="8"/>
  <c r="F259" i="8"/>
  <c r="G259" i="8"/>
  <c r="H259" i="8"/>
  <c r="J259" i="8"/>
  <c r="C260" i="8"/>
  <c r="D260" i="8"/>
  <c r="E260" i="8"/>
  <c r="F260" i="8"/>
  <c r="G260" i="8"/>
  <c r="H260" i="8"/>
  <c r="J260" i="8"/>
  <c r="C271" i="5"/>
  <c r="D271" i="5"/>
  <c r="E271" i="5"/>
  <c r="F271" i="5"/>
  <c r="G271" i="5"/>
  <c r="H271" i="5"/>
  <c r="J271" i="5"/>
  <c r="C272" i="5"/>
  <c r="D272" i="5"/>
  <c r="E272" i="5"/>
  <c r="F272" i="5"/>
  <c r="G272" i="5"/>
  <c r="H272" i="5"/>
  <c r="J272" i="5"/>
  <c r="I271" i="3"/>
  <c r="I271" i="8" s="1"/>
  <c r="I272" i="3"/>
  <c r="K272" i="3"/>
  <c r="I269" i="3"/>
  <c r="I270" i="3"/>
  <c r="B9" i="9"/>
  <c r="B8" i="9"/>
  <c r="B9" i="8"/>
  <c r="B8" i="8"/>
  <c r="B9" i="5"/>
  <c r="B8" i="5"/>
  <c r="C13" i="8"/>
  <c r="D13" i="8"/>
  <c r="E13" i="8"/>
  <c r="F13" i="8"/>
  <c r="G13" i="8"/>
  <c r="C14" i="8"/>
  <c r="D14" i="8"/>
  <c r="E14" i="8"/>
  <c r="F14" i="8"/>
  <c r="G14" i="8"/>
  <c r="C15" i="8"/>
  <c r="D15" i="8"/>
  <c r="E15" i="8"/>
  <c r="F15" i="8"/>
  <c r="G15" i="8"/>
  <c r="C16" i="8"/>
  <c r="D16" i="8"/>
  <c r="E16" i="8"/>
  <c r="F16" i="8"/>
  <c r="G16" i="8"/>
  <c r="C18" i="8"/>
  <c r="D18" i="8"/>
  <c r="E18" i="8"/>
  <c r="F18" i="8"/>
  <c r="G18" i="8"/>
  <c r="J18" i="8"/>
  <c r="C19" i="8"/>
  <c r="D19" i="8"/>
  <c r="E19" i="8"/>
  <c r="F19" i="8"/>
  <c r="G19" i="8"/>
  <c r="J19" i="8"/>
  <c r="C20" i="8"/>
  <c r="D20" i="8"/>
  <c r="E20" i="8"/>
  <c r="F20" i="8"/>
  <c r="G20" i="8"/>
  <c r="J20" i="8"/>
  <c r="C21" i="8"/>
  <c r="D21" i="8"/>
  <c r="E21" i="8"/>
  <c r="F21" i="8"/>
  <c r="G21" i="8"/>
  <c r="J21" i="8"/>
  <c r="C22" i="8"/>
  <c r="D22" i="8"/>
  <c r="E22" i="8"/>
  <c r="F22" i="8"/>
  <c r="G22" i="8"/>
  <c r="J22" i="8"/>
  <c r="C23" i="8"/>
  <c r="D23" i="8"/>
  <c r="E23" i="8"/>
  <c r="F23" i="8"/>
  <c r="G23" i="8"/>
  <c r="J23" i="8"/>
  <c r="C24" i="8"/>
  <c r="D24" i="8"/>
  <c r="E24" i="8"/>
  <c r="F24" i="8"/>
  <c r="G24" i="8"/>
  <c r="C25" i="8"/>
  <c r="D25" i="8"/>
  <c r="E25" i="8"/>
  <c r="F25" i="8"/>
  <c r="G25" i="8"/>
  <c r="C26" i="8"/>
  <c r="D26" i="8"/>
  <c r="E26" i="8"/>
  <c r="F26" i="8"/>
  <c r="G26" i="8"/>
  <c r="C27" i="8"/>
  <c r="D27" i="8"/>
  <c r="E27" i="8"/>
  <c r="F27" i="8"/>
  <c r="G27" i="8"/>
  <c r="C28" i="8"/>
  <c r="D28" i="8"/>
  <c r="E28" i="8"/>
  <c r="F28" i="8"/>
  <c r="G28" i="8"/>
  <c r="C30" i="8"/>
  <c r="D30" i="8"/>
  <c r="E30" i="8"/>
  <c r="F30" i="8"/>
  <c r="G30" i="8"/>
  <c r="J30" i="8"/>
  <c r="C31" i="8"/>
  <c r="D31" i="8"/>
  <c r="E31" i="8"/>
  <c r="F31" i="8"/>
  <c r="G31" i="8"/>
  <c r="J31" i="8"/>
  <c r="C32" i="8"/>
  <c r="D32" i="8"/>
  <c r="E32" i="8"/>
  <c r="F32" i="8"/>
  <c r="G32" i="8"/>
  <c r="J32" i="8"/>
  <c r="C33" i="8"/>
  <c r="D33" i="8"/>
  <c r="E33" i="8"/>
  <c r="F33" i="8"/>
  <c r="G33" i="8"/>
  <c r="J33" i="8"/>
  <c r="C34" i="8"/>
  <c r="D34" i="8"/>
  <c r="E34" i="8"/>
  <c r="F34" i="8"/>
  <c r="G34" i="8"/>
  <c r="J34" i="8"/>
  <c r="C35" i="8"/>
  <c r="D35" i="8"/>
  <c r="E35" i="8"/>
  <c r="F35" i="8"/>
  <c r="G35" i="8"/>
  <c r="J35" i="8"/>
  <c r="C36" i="8"/>
  <c r="D36" i="8"/>
  <c r="E36" i="8"/>
  <c r="F36" i="8"/>
  <c r="G36" i="8"/>
  <c r="J36" i="8"/>
  <c r="C37" i="8"/>
  <c r="D37" i="8"/>
  <c r="E37" i="8"/>
  <c r="F37" i="8"/>
  <c r="G37" i="8"/>
  <c r="J37" i="8"/>
  <c r="C38" i="8"/>
  <c r="D38" i="8"/>
  <c r="E38" i="8"/>
  <c r="F38" i="8"/>
  <c r="G38" i="8"/>
  <c r="J38" i="8"/>
  <c r="C39" i="8"/>
  <c r="D39" i="8"/>
  <c r="E39" i="8"/>
  <c r="F39" i="8"/>
  <c r="G39" i="8"/>
  <c r="J39" i="8"/>
  <c r="C40" i="8"/>
  <c r="D40" i="8"/>
  <c r="E40" i="8"/>
  <c r="F40" i="8"/>
  <c r="G40" i="8"/>
  <c r="J40" i="8"/>
  <c r="C41" i="8"/>
  <c r="D41" i="8"/>
  <c r="E41" i="8"/>
  <c r="F41" i="8"/>
  <c r="G41" i="8"/>
  <c r="J41" i="8"/>
  <c r="C42" i="8"/>
  <c r="D42" i="8"/>
  <c r="E42" i="8"/>
  <c r="F42" i="8"/>
  <c r="G42" i="8"/>
  <c r="J42" i="8"/>
  <c r="C43" i="8"/>
  <c r="D43" i="8"/>
  <c r="E43" i="8"/>
  <c r="F43" i="8"/>
  <c r="G43" i="8"/>
  <c r="J43" i="8"/>
  <c r="C44" i="8"/>
  <c r="D44" i="8"/>
  <c r="E44" i="8"/>
  <c r="F44" i="8"/>
  <c r="G44" i="8"/>
  <c r="J44" i="8"/>
  <c r="C45" i="8"/>
  <c r="D45" i="8"/>
  <c r="E45" i="8"/>
  <c r="F45" i="8"/>
  <c r="G45" i="8"/>
  <c r="J45" i="8"/>
  <c r="C46" i="8"/>
  <c r="D46" i="8"/>
  <c r="E46" i="8"/>
  <c r="F46" i="8"/>
  <c r="G46" i="8"/>
  <c r="J46" i="8"/>
  <c r="C47" i="8"/>
  <c r="D47" i="8"/>
  <c r="E47" i="8"/>
  <c r="F47" i="8"/>
  <c r="G47" i="8"/>
  <c r="C48" i="8"/>
  <c r="D48" i="8"/>
  <c r="E48" i="8"/>
  <c r="F48" i="8"/>
  <c r="G48" i="8"/>
  <c r="J48" i="8"/>
  <c r="C49" i="8"/>
  <c r="D49" i="8"/>
  <c r="E49" i="8"/>
  <c r="F49" i="8"/>
  <c r="G49" i="8"/>
  <c r="J49" i="8"/>
  <c r="C50" i="8"/>
  <c r="D50" i="8"/>
  <c r="E50" i="8"/>
  <c r="F50" i="8"/>
  <c r="G50" i="8"/>
  <c r="J50" i="8"/>
  <c r="C51" i="8"/>
  <c r="D51" i="8"/>
  <c r="E51" i="8"/>
  <c r="F51" i="8"/>
  <c r="G51" i="8"/>
  <c r="J51" i="8"/>
  <c r="C52" i="8"/>
  <c r="D52" i="8"/>
  <c r="E52" i="8"/>
  <c r="F52" i="8"/>
  <c r="G52" i="8"/>
  <c r="J52" i="8"/>
  <c r="C53" i="8"/>
  <c r="D53" i="8"/>
  <c r="E53" i="8"/>
  <c r="F53" i="8"/>
  <c r="G53" i="8"/>
  <c r="J53" i="8"/>
  <c r="C54" i="8"/>
  <c r="D54" i="8"/>
  <c r="E54" i="8"/>
  <c r="F54" i="8"/>
  <c r="G54" i="8"/>
  <c r="J54" i="8"/>
  <c r="C55" i="8"/>
  <c r="D55" i="8"/>
  <c r="E55" i="8"/>
  <c r="F55" i="8"/>
  <c r="G55" i="8"/>
  <c r="J55" i="8"/>
  <c r="C56" i="8"/>
  <c r="D56" i="8"/>
  <c r="E56" i="8"/>
  <c r="F56" i="8"/>
  <c r="G56" i="8"/>
  <c r="J56" i="8"/>
  <c r="C57" i="8"/>
  <c r="D57" i="8"/>
  <c r="E57" i="8"/>
  <c r="F57" i="8"/>
  <c r="G57" i="8"/>
  <c r="J57" i="8"/>
  <c r="C58" i="8"/>
  <c r="D58" i="8"/>
  <c r="E58" i="8"/>
  <c r="F58" i="8"/>
  <c r="G58" i="8"/>
  <c r="J58" i="8"/>
  <c r="C59" i="8"/>
  <c r="D59" i="8"/>
  <c r="E59" i="8"/>
  <c r="F59" i="8"/>
  <c r="G59" i="8"/>
  <c r="C60" i="8"/>
  <c r="D60" i="8"/>
  <c r="E60" i="8"/>
  <c r="F60" i="8"/>
  <c r="G60" i="8"/>
  <c r="J60" i="8"/>
  <c r="C61" i="8"/>
  <c r="D61" i="8"/>
  <c r="E61" i="8"/>
  <c r="F61" i="8"/>
  <c r="G61" i="8"/>
  <c r="C62" i="8"/>
  <c r="D62" i="8"/>
  <c r="E62" i="8"/>
  <c r="F62" i="8"/>
  <c r="G62" i="8"/>
  <c r="J62" i="8"/>
  <c r="C63" i="8"/>
  <c r="D63" i="8"/>
  <c r="E63" i="8"/>
  <c r="F63" i="8"/>
  <c r="G63" i="8"/>
  <c r="J63" i="8"/>
  <c r="C64" i="8"/>
  <c r="D64" i="8"/>
  <c r="E64" i="8"/>
  <c r="F64" i="8"/>
  <c r="G64" i="8"/>
  <c r="J64" i="8"/>
  <c r="C65" i="8"/>
  <c r="D65" i="8"/>
  <c r="E65" i="8"/>
  <c r="F65" i="8"/>
  <c r="G65" i="8"/>
  <c r="J65" i="8"/>
  <c r="C66" i="8"/>
  <c r="D66" i="8"/>
  <c r="E66" i="8"/>
  <c r="F66" i="8"/>
  <c r="G66" i="8"/>
  <c r="J66" i="8"/>
  <c r="C67" i="8"/>
  <c r="D67" i="8"/>
  <c r="E67" i="8"/>
  <c r="F67" i="8"/>
  <c r="G67" i="8"/>
  <c r="J67" i="8"/>
  <c r="C68" i="8"/>
  <c r="D68" i="8"/>
  <c r="E68" i="8"/>
  <c r="F68" i="8"/>
  <c r="G68" i="8"/>
  <c r="C69" i="8"/>
  <c r="D69" i="8"/>
  <c r="E69" i="8"/>
  <c r="F69" i="8"/>
  <c r="G69" i="8"/>
  <c r="J69" i="8"/>
  <c r="C70" i="8"/>
  <c r="D70" i="8"/>
  <c r="E70" i="8"/>
  <c r="F70" i="8"/>
  <c r="G70" i="8"/>
  <c r="C71" i="8"/>
  <c r="D71" i="8"/>
  <c r="E71" i="8"/>
  <c r="F71" i="8"/>
  <c r="G71" i="8"/>
  <c r="C72" i="8"/>
  <c r="D72" i="8"/>
  <c r="E72" i="8"/>
  <c r="F72" i="8"/>
  <c r="G72" i="8"/>
  <c r="J72" i="8"/>
  <c r="C73" i="8"/>
  <c r="D73" i="8"/>
  <c r="E73" i="8"/>
  <c r="F73" i="8"/>
  <c r="G73" i="8"/>
  <c r="C74" i="8"/>
  <c r="D74" i="8"/>
  <c r="E74" i="8"/>
  <c r="F74" i="8"/>
  <c r="G74" i="8"/>
  <c r="J74" i="8"/>
  <c r="C75" i="8"/>
  <c r="D75" i="8"/>
  <c r="E75" i="8"/>
  <c r="F75" i="8"/>
  <c r="G75" i="8"/>
  <c r="J75" i="8"/>
  <c r="C76" i="8"/>
  <c r="D76" i="8"/>
  <c r="E76" i="8"/>
  <c r="F76" i="8"/>
  <c r="G76" i="8"/>
  <c r="J76" i="8"/>
  <c r="C77" i="8"/>
  <c r="D77" i="8"/>
  <c r="E77" i="8"/>
  <c r="F77" i="8"/>
  <c r="G77" i="8"/>
  <c r="J77" i="8"/>
  <c r="C78" i="8"/>
  <c r="D78" i="8"/>
  <c r="E78" i="8"/>
  <c r="F78" i="8"/>
  <c r="G78" i="8"/>
  <c r="J78" i="8"/>
  <c r="C79" i="8"/>
  <c r="D79" i="8"/>
  <c r="E79" i="8"/>
  <c r="F79" i="8"/>
  <c r="G79" i="8"/>
  <c r="C80" i="8"/>
  <c r="D80" i="8"/>
  <c r="E80" i="8"/>
  <c r="F80" i="8"/>
  <c r="G80" i="8"/>
  <c r="C81" i="8"/>
  <c r="D81" i="8"/>
  <c r="E81" i="8"/>
  <c r="F81" i="8"/>
  <c r="G81" i="8"/>
  <c r="J81" i="8"/>
  <c r="C82" i="8"/>
  <c r="D82" i="8"/>
  <c r="E82" i="8"/>
  <c r="F82" i="8"/>
  <c r="G82" i="8"/>
  <c r="C83" i="8"/>
  <c r="D83" i="8"/>
  <c r="E83" i="8"/>
  <c r="F83" i="8"/>
  <c r="G83" i="8"/>
  <c r="C84" i="8"/>
  <c r="D84" i="8"/>
  <c r="E84" i="8"/>
  <c r="F84" i="8"/>
  <c r="G84" i="8"/>
  <c r="J84" i="8"/>
  <c r="C85" i="8"/>
  <c r="D85" i="8"/>
  <c r="E85" i="8"/>
  <c r="F85" i="8"/>
  <c r="G85" i="8"/>
  <c r="J85" i="8"/>
  <c r="C86" i="8"/>
  <c r="D86" i="8"/>
  <c r="E86" i="8"/>
  <c r="F86" i="8"/>
  <c r="G86" i="8"/>
  <c r="J86" i="8"/>
  <c r="C87" i="8"/>
  <c r="D87" i="8"/>
  <c r="E87" i="8"/>
  <c r="F87" i="8"/>
  <c r="G87" i="8"/>
  <c r="J87" i="8"/>
  <c r="C88" i="8"/>
  <c r="D88" i="8"/>
  <c r="E88" i="8"/>
  <c r="F88" i="8"/>
  <c r="G88" i="8"/>
  <c r="J88" i="8"/>
  <c r="C89" i="8"/>
  <c r="D89" i="8"/>
  <c r="E89" i="8"/>
  <c r="F89" i="8"/>
  <c r="G89" i="8"/>
  <c r="J89" i="8"/>
  <c r="C90" i="8"/>
  <c r="D90" i="8"/>
  <c r="E90" i="8"/>
  <c r="F90" i="8"/>
  <c r="G90" i="8"/>
  <c r="C91" i="8"/>
  <c r="D91" i="8"/>
  <c r="E91" i="8"/>
  <c r="F91" i="8"/>
  <c r="G91" i="8"/>
  <c r="C92" i="8"/>
  <c r="D92" i="8"/>
  <c r="E92" i="8"/>
  <c r="F92" i="8"/>
  <c r="G92" i="8"/>
  <c r="J92" i="8"/>
  <c r="C93" i="8"/>
  <c r="D93" i="8"/>
  <c r="E93" i="8"/>
  <c r="F93" i="8"/>
  <c r="G93" i="8"/>
  <c r="J93" i="8"/>
  <c r="C94" i="8"/>
  <c r="D94" i="8"/>
  <c r="E94" i="8"/>
  <c r="F94" i="8"/>
  <c r="G94" i="8"/>
  <c r="J94" i="8"/>
  <c r="C95" i="8"/>
  <c r="D95" i="8"/>
  <c r="E95" i="8"/>
  <c r="F95" i="8"/>
  <c r="G95" i="8"/>
  <c r="C96" i="8"/>
  <c r="D96" i="8"/>
  <c r="E96" i="8"/>
  <c r="F96" i="8"/>
  <c r="G96" i="8"/>
  <c r="J96" i="8"/>
  <c r="C97" i="8"/>
  <c r="D97" i="8"/>
  <c r="E97" i="8"/>
  <c r="F97" i="8"/>
  <c r="G97" i="8"/>
  <c r="J97" i="8"/>
  <c r="C98" i="8"/>
  <c r="D98" i="8"/>
  <c r="E98" i="8"/>
  <c r="F98" i="8"/>
  <c r="G98" i="8"/>
  <c r="C99" i="8"/>
  <c r="D99" i="8"/>
  <c r="E99" i="8"/>
  <c r="F99" i="8"/>
  <c r="G99" i="8"/>
  <c r="C100" i="8"/>
  <c r="D100" i="8"/>
  <c r="E100" i="8"/>
  <c r="F100" i="8"/>
  <c r="G100" i="8"/>
  <c r="C101" i="8"/>
  <c r="D101" i="8"/>
  <c r="E101" i="8"/>
  <c r="F101" i="8"/>
  <c r="G101" i="8"/>
  <c r="C102" i="8"/>
  <c r="D102" i="8"/>
  <c r="E102" i="8"/>
  <c r="F102" i="8"/>
  <c r="G102" i="8"/>
  <c r="C103" i="8"/>
  <c r="D103" i="8"/>
  <c r="E103" i="8"/>
  <c r="F103" i="8"/>
  <c r="G103" i="8"/>
  <c r="C104" i="8"/>
  <c r="D104" i="8"/>
  <c r="E104" i="8"/>
  <c r="F104" i="8"/>
  <c r="G104" i="8"/>
  <c r="C105" i="8"/>
  <c r="D105" i="8"/>
  <c r="E105" i="8"/>
  <c r="F105" i="8"/>
  <c r="G105" i="8"/>
  <c r="C106" i="8"/>
  <c r="D106" i="8"/>
  <c r="E106" i="8"/>
  <c r="F106" i="8"/>
  <c r="G106" i="8"/>
  <c r="J106" i="8"/>
  <c r="C107" i="8"/>
  <c r="D107" i="8"/>
  <c r="E107" i="8"/>
  <c r="F107" i="8"/>
  <c r="G107" i="8"/>
  <c r="C108" i="8"/>
  <c r="D108" i="8"/>
  <c r="E108" i="8"/>
  <c r="F108" i="8"/>
  <c r="G108" i="8"/>
  <c r="J108" i="8"/>
  <c r="C109" i="8"/>
  <c r="D109" i="8"/>
  <c r="E109" i="8"/>
  <c r="F109" i="8"/>
  <c r="G109" i="8"/>
  <c r="C110" i="8"/>
  <c r="D110" i="8"/>
  <c r="E110" i="8"/>
  <c r="F110" i="8"/>
  <c r="G110" i="8"/>
  <c r="C111" i="8"/>
  <c r="D111" i="8"/>
  <c r="E111" i="8"/>
  <c r="F111" i="8"/>
  <c r="G111" i="8"/>
  <c r="C112" i="8"/>
  <c r="D112" i="8"/>
  <c r="E112" i="8"/>
  <c r="F112" i="8"/>
  <c r="G112" i="8"/>
  <c r="C113" i="8"/>
  <c r="D113" i="8"/>
  <c r="E113" i="8"/>
  <c r="F113" i="8"/>
  <c r="G113" i="8"/>
  <c r="C114" i="8"/>
  <c r="D114" i="8"/>
  <c r="E114" i="8"/>
  <c r="F114" i="8"/>
  <c r="G114" i="8"/>
  <c r="C115" i="8"/>
  <c r="D115" i="8"/>
  <c r="E115" i="8"/>
  <c r="F115" i="8"/>
  <c r="G115" i="8"/>
  <c r="C116" i="8"/>
  <c r="D116" i="8"/>
  <c r="E116" i="8"/>
  <c r="F116" i="8"/>
  <c r="G116" i="8"/>
  <c r="C117" i="8"/>
  <c r="D117" i="8"/>
  <c r="E117" i="8"/>
  <c r="F117" i="8"/>
  <c r="G117" i="8"/>
  <c r="C118" i="8"/>
  <c r="D118" i="8"/>
  <c r="E118" i="8"/>
  <c r="F118" i="8"/>
  <c r="G118" i="8"/>
  <c r="J118" i="8"/>
  <c r="C119" i="8"/>
  <c r="D119" i="8"/>
  <c r="E119" i="8"/>
  <c r="F119" i="8"/>
  <c r="G119" i="8"/>
  <c r="C120" i="8"/>
  <c r="D120" i="8"/>
  <c r="E120" i="8"/>
  <c r="F120" i="8"/>
  <c r="G120" i="8"/>
  <c r="C121" i="8"/>
  <c r="D121" i="8"/>
  <c r="E121" i="8"/>
  <c r="F121" i="8"/>
  <c r="G121" i="8"/>
  <c r="C122" i="8"/>
  <c r="D122" i="8"/>
  <c r="E122" i="8"/>
  <c r="F122" i="8"/>
  <c r="G122" i="8"/>
  <c r="J122" i="8"/>
  <c r="C123" i="8"/>
  <c r="D123" i="8"/>
  <c r="E123" i="8"/>
  <c r="F123" i="8"/>
  <c r="G123" i="8"/>
  <c r="C124" i="8"/>
  <c r="D124" i="8"/>
  <c r="E124" i="8"/>
  <c r="F124" i="8"/>
  <c r="G124" i="8"/>
  <c r="C125" i="8"/>
  <c r="D125" i="8"/>
  <c r="E125" i="8"/>
  <c r="F125" i="8"/>
  <c r="G125" i="8"/>
  <c r="C126" i="8"/>
  <c r="D126" i="8"/>
  <c r="E126" i="8"/>
  <c r="F126" i="8"/>
  <c r="G126" i="8"/>
  <c r="C127" i="8"/>
  <c r="D127" i="8"/>
  <c r="E127" i="8"/>
  <c r="F127" i="8"/>
  <c r="G127" i="8"/>
  <c r="C128" i="8"/>
  <c r="D128" i="8"/>
  <c r="E128" i="8"/>
  <c r="F128" i="8"/>
  <c r="G128" i="8"/>
  <c r="C129" i="8"/>
  <c r="D129" i="8"/>
  <c r="E129" i="8"/>
  <c r="F129" i="8"/>
  <c r="G129" i="8"/>
  <c r="C130" i="8"/>
  <c r="D130" i="8"/>
  <c r="E130" i="8"/>
  <c r="F130" i="8"/>
  <c r="G130" i="8"/>
  <c r="C131" i="8"/>
  <c r="D131" i="8"/>
  <c r="E131" i="8"/>
  <c r="F131" i="8"/>
  <c r="G131" i="8"/>
  <c r="C132" i="8"/>
  <c r="D132" i="8"/>
  <c r="E132" i="8"/>
  <c r="F132" i="8"/>
  <c r="G132" i="8"/>
  <c r="C133" i="8"/>
  <c r="D133" i="8"/>
  <c r="E133" i="8"/>
  <c r="F133" i="8"/>
  <c r="G133" i="8"/>
  <c r="C134" i="8"/>
  <c r="D134" i="8"/>
  <c r="E134" i="8"/>
  <c r="F134" i="8"/>
  <c r="G134" i="8"/>
  <c r="C135" i="8"/>
  <c r="D135" i="8"/>
  <c r="E135" i="8"/>
  <c r="F135" i="8"/>
  <c r="G135" i="8"/>
  <c r="C136" i="8"/>
  <c r="D136" i="8"/>
  <c r="E136" i="8"/>
  <c r="F136" i="8"/>
  <c r="G136" i="8"/>
  <c r="C137" i="8"/>
  <c r="D137" i="8"/>
  <c r="E137" i="8"/>
  <c r="F137" i="8"/>
  <c r="G137" i="8"/>
  <c r="C138" i="8"/>
  <c r="D138" i="8"/>
  <c r="E138" i="8"/>
  <c r="F138" i="8"/>
  <c r="G138" i="8"/>
  <c r="C139" i="8"/>
  <c r="D139" i="8"/>
  <c r="E139" i="8"/>
  <c r="F139" i="8"/>
  <c r="G139" i="8"/>
  <c r="C140" i="8"/>
  <c r="D140" i="8"/>
  <c r="E140" i="8"/>
  <c r="F140" i="8"/>
  <c r="G140" i="8"/>
  <c r="C141" i="8"/>
  <c r="D141" i="8"/>
  <c r="E141" i="8"/>
  <c r="F141" i="8"/>
  <c r="G141" i="8"/>
  <c r="C142" i="8"/>
  <c r="D142" i="8"/>
  <c r="E142" i="8"/>
  <c r="F142" i="8"/>
  <c r="G142" i="8"/>
  <c r="C143" i="8"/>
  <c r="D143" i="8"/>
  <c r="E143" i="8"/>
  <c r="F143" i="8"/>
  <c r="G143" i="8"/>
  <c r="C144" i="8"/>
  <c r="D144" i="8"/>
  <c r="E144" i="8"/>
  <c r="F144" i="8"/>
  <c r="G144" i="8"/>
  <c r="C145" i="8"/>
  <c r="D145" i="8"/>
  <c r="E145" i="8"/>
  <c r="F145" i="8"/>
  <c r="G145" i="8"/>
  <c r="C146" i="8"/>
  <c r="D146" i="8"/>
  <c r="E146" i="8"/>
  <c r="F146" i="8"/>
  <c r="G146" i="8"/>
  <c r="C147" i="8"/>
  <c r="D147" i="8"/>
  <c r="E147" i="8"/>
  <c r="F147" i="8"/>
  <c r="G147" i="8"/>
  <c r="C148" i="8"/>
  <c r="D148" i="8"/>
  <c r="E148" i="8"/>
  <c r="F148" i="8"/>
  <c r="G148" i="8"/>
  <c r="C149" i="8"/>
  <c r="D149" i="8"/>
  <c r="E149" i="8"/>
  <c r="F149" i="8"/>
  <c r="G149" i="8"/>
  <c r="J149" i="8"/>
  <c r="C150" i="8"/>
  <c r="D150" i="8"/>
  <c r="E150" i="8"/>
  <c r="F150" i="8"/>
  <c r="G150" i="8"/>
  <c r="J150" i="8"/>
  <c r="C151" i="8"/>
  <c r="D151" i="8"/>
  <c r="E151" i="8"/>
  <c r="F151" i="8"/>
  <c r="G151" i="8"/>
  <c r="J151" i="8"/>
  <c r="C152" i="8"/>
  <c r="D152" i="8"/>
  <c r="E152" i="8"/>
  <c r="F152" i="8"/>
  <c r="G152" i="8"/>
  <c r="C153" i="8"/>
  <c r="D153" i="8"/>
  <c r="E153" i="8"/>
  <c r="F153" i="8"/>
  <c r="G153" i="8"/>
  <c r="C154" i="8"/>
  <c r="D154" i="8"/>
  <c r="E154" i="8"/>
  <c r="F154" i="8"/>
  <c r="G154" i="8"/>
  <c r="C155" i="8"/>
  <c r="D155" i="8"/>
  <c r="E155" i="8"/>
  <c r="F155" i="8"/>
  <c r="G155" i="8"/>
  <c r="C156" i="8"/>
  <c r="D156" i="8"/>
  <c r="E156" i="8"/>
  <c r="F156" i="8"/>
  <c r="G156" i="8"/>
  <c r="C157" i="8"/>
  <c r="D157" i="8"/>
  <c r="E157" i="8"/>
  <c r="F157" i="8"/>
  <c r="G157" i="8"/>
  <c r="C158" i="8"/>
  <c r="D158" i="8"/>
  <c r="E158" i="8"/>
  <c r="F158" i="8"/>
  <c r="G158" i="8"/>
  <c r="J158" i="8"/>
  <c r="C159" i="8"/>
  <c r="D159" i="8"/>
  <c r="E159" i="8"/>
  <c r="F159" i="8"/>
  <c r="G159" i="8"/>
  <c r="J159" i="8"/>
  <c r="C160" i="8"/>
  <c r="D160" i="8"/>
  <c r="E160" i="8"/>
  <c r="F160" i="8"/>
  <c r="G160" i="8"/>
  <c r="C161" i="8"/>
  <c r="D161" i="8"/>
  <c r="E161" i="8"/>
  <c r="F161" i="8"/>
  <c r="G161" i="8"/>
  <c r="C162" i="8"/>
  <c r="D162" i="8"/>
  <c r="E162" i="8"/>
  <c r="F162" i="8"/>
  <c r="G162" i="8"/>
  <c r="J162" i="8"/>
  <c r="C163" i="8"/>
  <c r="D163" i="8"/>
  <c r="E163" i="8"/>
  <c r="F163" i="8"/>
  <c r="G163" i="8"/>
  <c r="J163" i="8"/>
  <c r="C164" i="8"/>
  <c r="D164" i="8"/>
  <c r="E164" i="8"/>
  <c r="F164" i="8"/>
  <c r="G164" i="8"/>
  <c r="J164" i="8"/>
  <c r="C165" i="8"/>
  <c r="D165" i="8"/>
  <c r="E165" i="8"/>
  <c r="F165" i="8"/>
  <c r="G165" i="8"/>
  <c r="J165" i="8"/>
  <c r="C166" i="8"/>
  <c r="D166" i="8"/>
  <c r="E166" i="8"/>
  <c r="F166" i="8"/>
  <c r="G166" i="8"/>
  <c r="J166" i="8"/>
  <c r="C167" i="8"/>
  <c r="D167" i="8"/>
  <c r="E167" i="8"/>
  <c r="F167" i="8"/>
  <c r="G167" i="8"/>
  <c r="J167" i="8"/>
  <c r="C168" i="8"/>
  <c r="D168" i="8"/>
  <c r="E168" i="8"/>
  <c r="F168" i="8"/>
  <c r="G168" i="8"/>
  <c r="J168" i="8"/>
  <c r="C169" i="8"/>
  <c r="D169" i="8"/>
  <c r="E169" i="8"/>
  <c r="F169" i="8"/>
  <c r="G169" i="8"/>
  <c r="J169" i="8"/>
  <c r="C170" i="8"/>
  <c r="D170" i="8"/>
  <c r="E170" i="8"/>
  <c r="F170" i="8"/>
  <c r="G170" i="8"/>
  <c r="J170" i="8"/>
  <c r="C171" i="8"/>
  <c r="D171" i="8"/>
  <c r="E171" i="8"/>
  <c r="F171" i="8"/>
  <c r="G171" i="8"/>
  <c r="J171" i="8"/>
  <c r="C172" i="8"/>
  <c r="D172" i="8"/>
  <c r="E172" i="8"/>
  <c r="F172" i="8"/>
  <c r="G172" i="8"/>
  <c r="J172" i="8"/>
  <c r="C173" i="8"/>
  <c r="D173" i="8"/>
  <c r="E173" i="8"/>
  <c r="F173" i="8"/>
  <c r="G173" i="8"/>
  <c r="C174" i="8"/>
  <c r="D174" i="8"/>
  <c r="E174" i="8"/>
  <c r="F174" i="8"/>
  <c r="G174" i="8"/>
  <c r="J174" i="8"/>
  <c r="C175" i="8"/>
  <c r="D175" i="8"/>
  <c r="E175" i="8"/>
  <c r="F175" i="8"/>
  <c r="G175" i="8"/>
  <c r="J175" i="8"/>
  <c r="C176" i="8"/>
  <c r="D176" i="8"/>
  <c r="E176" i="8"/>
  <c r="F176" i="8"/>
  <c r="G176" i="8"/>
  <c r="J176" i="8"/>
  <c r="C177" i="8"/>
  <c r="D177" i="8"/>
  <c r="E177" i="8"/>
  <c r="F177" i="8"/>
  <c r="G177" i="8"/>
  <c r="J177" i="8"/>
  <c r="C178" i="8"/>
  <c r="D178" i="8"/>
  <c r="E178" i="8"/>
  <c r="F178" i="8"/>
  <c r="G178" i="8"/>
  <c r="J178" i="8"/>
  <c r="C179" i="8"/>
  <c r="D179" i="8"/>
  <c r="E179" i="8"/>
  <c r="F179" i="8"/>
  <c r="G179" i="8"/>
  <c r="J179" i="8"/>
  <c r="C180" i="8"/>
  <c r="D180" i="8"/>
  <c r="E180" i="8"/>
  <c r="F180" i="8"/>
  <c r="G180" i="8"/>
  <c r="J180" i="8"/>
  <c r="C181" i="8"/>
  <c r="D181" i="8"/>
  <c r="E181" i="8"/>
  <c r="F181" i="8"/>
  <c r="G181" i="8"/>
  <c r="J181" i="8"/>
  <c r="C182" i="8"/>
  <c r="D182" i="8"/>
  <c r="E182" i="8"/>
  <c r="F182" i="8"/>
  <c r="G182" i="8"/>
  <c r="J182" i="8"/>
  <c r="C183" i="8"/>
  <c r="D183" i="8"/>
  <c r="E183" i="8"/>
  <c r="F183" i="8"/>
  <c r="G183" i="8"/>
  <c r="J183" i="8"/>
  <c r="C184" i="8"/>
  <c r="D184" i="8"/>
  <c r="E184" i="8"/>
  <c r="F184" i="8"/>
  <c r="G184" i="8"/>
  <c r="J184" i="8"/>
  <c r="C185" i="8"/>
  <c r="D185" i="8"/>
  <c r="E185" i="8"/>
  <c r="F185" i="8"/>
  <c r="G185" i="8"/>
  <c r="J185" i="8"/>
  <c r="C186" i="8"/>
  <c r="D186" i="8"/>
  <c r="E186" i="8"/>
  <c r="F186" i="8"/>
  <c r="G186" i="8"/>
  <c r="J186" i="8"/>
  <c r="C187" i="8"/>
  <c r="D187" i="8"/>
  <c r="E187" i="8"/>
  <c r="F187" i="8"/>
  <c r="G187" i="8"/>
  <c r="J187" i="8"/>
  <c r="C188" i="8"/>
  <c r="D188" i="8"/>
  <c r="E188" i="8"/>
  <c r="F188" i="8"/>
  <c r="G188" i="8"/>
  <c r="J188" i="8"/>
  <c r="C189" i="8"/>
  <c r="D189" i="8"/>
  <c r="E189" i="8"/>
  <c r="F189" i="8"/>
  <c r="G189" i="8"/>
  <c r="H189" i="8"/>
  <c r="J189" i="8"/>
  <c r="C190" i="8"/>
  <c r="D190" i="8"/>
  <c r="E190" i="8"/>
  <c r="F190" i="8"/>
  <c r="G190" i="8"/>
  <c r="H190" i="8"/>
  <c r="J190" i="8"/>
  <c r="C191" i="8"/>
  <c r="D191" i="8"/>
  <c r="E191" i="8"/>
  <c r="F191" i="8"/>
  <c r="G191" i="8"/>
  <c r="H191" i="8"/>
  <c r="J191" i="8"/>
  <c r="C192" i="8"/>
  <c r="D192" i="8"/>
  <c r="E192" i="8"/>
  <c r="F192" i="8"/>
  <c r="G192" i="8"/>
  <c r="H192" i="8"/>
  <c r="J192" i="8"/>
  <c r="C193" i="8"/>
  <c r="D193" i="8"/>
  <c r="E193" i="8"/>
  <c r="F193" i="8"/>
  <c r="G193" i="8"/>
  <c r="H193" i="8"/>
  <c r="J193" i="8"/>
  <c r="C194" i="8"/>
  <c r="D194" i="8"/>
  <c r="E194" i="8"/>
  <c r="F194" i="8"/>
  <c r="G194" i="8"/>
  <c r="H194" i="8"/>
  <c r="J194" i="8"/>
  <c r="C195" i="8"/>
  <c r="D195" i="8"/>
  <c r="E195" i="8"/>
  <c r="F195" i="8"/>
  <c r="G195" i="8"/>
  <c r="H195" i="8"/>
  <c r="J195" i="8"/>
  <c r="C196" i="8"/>
  <c r="D196" i="8"/>
  <c r="E196" i="8"/>
  <c r="F196" i="8"/>
  <c r="G196" i="8"/>
  <c r="H196" i="8"/>
  <c r="J196" i="8"/>
  <c r="C197" i="8"/>
  <c r="D197" i="8"/>
  <c r="E197" i="8"/>
  <c r="F197" i="8"/>
  <c r="G197" i="8"/>
  <c r="H197" i="8"/>
  <c r="J197" i="8"/>
  <c r="C198" i="8"/>
  <c r="D198" i="8"/>
  <c r="E198" i="8"/>
  <c r="F198" i="8"/>
  <c r="G198" i="8"/>
  <c r="H198" i="8"/>
  <c r="J198" i="8"/>
  <c r="C199" i="8"/>
  <c r="D199" i="8"/>
  <c r="E199" i="8"/>
  <c r="F199" i="8"/>
  <c r="G199" i="8"/>
  <c r="H199" i="8"/>
  <c r="J199" i="8"/>
  <c r="C200" i="8"/>
  <c r="D200" i="8"/>
  <c r="E200" i="8"/>
  <c r="F200" i="8"/>
  <c r="G200" i="8"/>
  <c r="H200" i="8"/>
  <c r="J200" i="8"/>
  <c r="C201" i="8"/>
  <c r="D201" i="8"/>
  <c r="E201" i="8"/>
  <c r="F201" i="8"/>
  <c r="G201" i="8"/>
  <c r="H201" i="8"/>
  <c r="J201" i="8"/>
  <c r="C202" i="8"/>
  <c r="D202" i="8"/>
  <c r="E202" i="8"/>
  <c r="F202" i="8"/>
  <c r="G202" i="8"/>
  <c r="H202" i="8"/>
  <c r="J202" i="8"/>
  <c r="C203" i="8"/>
  <c r="D203" i="8"/>
  <c r="E203" i="8"/>
  <c r="F203" i="8"/>
  <c r="G203" i="8"/>
  <c r="H203" i="8"/>
  <c r="J203" i="8"/>
  <c r="C204" i="8"/>
  <c r="D204" i="8"/>
  <c r="E204" i="8"/>
  <c r="F204" i="8"/>
  <c r="G204" i="8"/>
  <c r="H204" i="8"/>
  <c r="J204" i="8"/>
  <c r="C205" i="8"/>
  <c r="D205" i="8"/>
  <c r="E205" i="8"/>
  <c r="F205" i="8"/>
  <c r="G205" i="8"/>
  <c r="H205" i="8"/>
  <c r="J205" i="8"/>
  <c r="C206" i="8"/>
  <c r="D206" i="8"/>
  <c r="E206" i="8"/>
  <c r="F206" i="8"/>
  <c r="G206" i="8"/>
  <c r="H206" i="8"/>
  <c r="J206" i="8"/>
  <c r="C207" i="8"/>
  <c r="D207" i="8"/>
  <c r="E207" i="8"/>
  <c r="F207" i="8"/>
  <c r="G207" i="8"/>
  <c r="H207" i="8"/>
  <c r="J207" i="8"/>
  <c r="C208" i="8"/>
  <c r="D208" i="8"/>
  <c r="E208" i="8"/>
  <c r="F208" i="8"/>
  <c r="G208" i="8"/>
  <c r="H208" i="8"/>
  <c r="J208" i="8"/>
  <c r="C209" i="8"/>
  <c r="D209" i="8"/>
  <c r="E209" i="8"/>
  <c r="F209" i="8"/>
  <c r="G209" i="8"/>
  <c r="H209" i="8"/>
  <c r="J209" i="8"/>
  <c r="C210" i="8"/>
  <c r="D210" i="8"/>
  <c r="E210" i="8"/>
  <c r="F210" i="8"/>
  <c r="G210" i="8"/>
  <c r="H210" i="8"/>
  <c r="J210" i="8"/>
  <c r="C211" i="8"/>
  <c r="D211" i="8"/>
  <c r="E211" i="8"/>
  <c r="F211" i="8"/>
  <c r="G211" i="8"/>
  <c r="H211" i="8"/>
  <c r="J211" i="8"/>
  <c r="C212" i="8"/>
  <c r="D212" i="8"/>
  <c r="E212" i="8"/>
  <c r="F212" i="8"/>
  <c r="G212" i="8"/>
  <c r="H212" i="8"/>
  <c r="J212" i="8"/>
  <c r="C213" i="8"/>
  <c r="D213" i="8"/>
  <c r="E213" i="8"/>
  <c r="F213" i="8"/>
  <c r="G213" i="8"/>
  <c r="H213" i="8"/>
  <c r="J213" i="8"/>
  <c r="C214" i="8"/>
  <c r="D214" i="8"/>
  <c r="E214" i="8"/>
  <c r="F214" i="8"/>
  <c r="G214" i="8"/>
  <c r="H214" i="8"/>
  <c r="J214" i="8"/>
  <c r="C215" i="8"/>
  <c r="D215" i="8"/>
  <c r="E215" i="8"/>
  <c r="F215" i="8"/>
  <c r="G215" i="8"/>
  <c r="H215" i="8"/>
  <c r="J215" i="8"/>
  <c r="C216" i="8"/>
  <c r="D216" i="8"/>
  <c r="E216" i="8"/>
  <c r="F216" i="8"/>
  <c r="G216" i="8"/>
  <c r="H216" i="8"/>
  <c r="J216" i="8"/>
  <c r="C217" i="8"/>
  <c r="D217" i="8"/>
  <c r="E217" i="8"/>
  <c r="F217" i="8"/>
  <c r="G217" i="8"/>
  <c r="H217" i="8"/>
  <c r="J217" i="8"/>
  <c r="C218" i="8"/>
  <c r="D218" i="8"/>
  <c r="E218" i="8"/>
  <c r="F218" i="8"/>
  <c r="G218" i="8"/>
  <c r="H218" i="8"/>
  <c r="J218" i="8"/>
  <c r="C219" i="8"/>
  <c r="D219" i="8"/>
  <c r="E219" i="8"/>
  <c r="F219" i="8"/>
  <c r="G219" i="8"/>
  <c r="H219" i="8"/>
  <c r="J219" i="8"/>
  <c r="C220" i="8"/>
  <c r="D220" i="8"/>
  <c r="E220" i="8"/>
  <c r="F220" i="8"/>
  <c r="G220" i="8"/>
  <c r="H220" i="8"/>
  <c r="J220" i="8"/>
  <c r="C221" i="8"/>
  <c r="D221" i="8"/>
  <c r="E221" i="8"/>
  <c r="F221" i="8"/>
  <c r="G221" i="8"/>
  <c r="H221" i="8"/>
  <c r="J221" i="8"/>
  <c r="C222" i="8"/>
  <c r="D222" i="8"/>
  <c r="E222" i="8"/>
  <c r="F222" i="8"/>
  <c r="G222" i="8"/>
  <c r="H222" i="8"/>
  <c r="J222" i="8"/>
  <c r="C223" i="8"/>
  <c r="D223" i="8"/>
  <c r="E223" i="8"/>
  <c r="F223" i="8"/>
  <c r="G223" i="8"/>
  <c r="H223" i="8"/>
  <c r="J223" i="8"/>
  <c r="C224" i="8"/>
  <c r="D224" i="8"/>
  <c r="E224" i="8"/>
  <c r="F224" i="8"/>
  <c r="G224" i="8"/>
  <c r="H224" i="8"/>
  <c r="J224" i="8"/>
  <c r="C225" i="8"/>
  <c r="D225" i="8"/>
  <c r="E225" i="8"/>
  <c r="F225" i="8"/>
  <c r="G225" i="8"/>
  <c r="H225" i="8"/>
  <c r="J225" i="8"/>
  <c r="C226" i="8"/>
  <c r="D226" i="8"/>
  <c r="E226" i="8"/>
  <c r="F226" i="8"/>
  <c r="G226" i="8"/>
  <c r="H226" i="8"/>
  <c r="J226" i="8"/>
  <c r="C227" i="8"/>
  <c r="D227" i="8"/>
  <c r="E227" i="8"/>
  <c r="F227" i="8"/>
  <c r="G227" i="8"/>
  <c r="H227" i="8"/>
  <c r="J227" i="8"/>
  <c r="C228" i="8"/>
  <c r="D228" i="8"/>
  <c r="E228" i="8"/>
  <c r="F228" i="8"/>
  <c r="G228" i="8"/>
  <c r="H228" i="8"/>
  <c r="J228" i="8"/>
  <c r="C229" i="8"/>
  <c r="D229" i="8"/>
  <c r="E229" i="8"/>
  <c r="F229" i="8"/>
  <c r="G229" i="8"/>
  <c r="H229" i="8"/>
  <c r="J229" i="8"/>
  <c r="C230" i="8"/>
  <c r="D230" i="8"/>
  <c r="E230" i="8"/>
  <c r="F230" i="8"/>
  <c r="G230" i="8"/>
  <c r="H230" i="8"/>
  <c r="J230" i="8"/>
  <c r="C231" i="8"/>
  <c r="D231" i="8"/>
  <c r="E231" i="8"/>
  <c r="F231" i="8"/>
  <c r="G231" i="8"/>
  <c r="H231" i="8"/>
  <c r="J231" i="8"/>
  <c r="C232" i="8"/>
  <c r="D232" i="8"/>
  <c r="E232" i="8"/>
  <c r="F232" i="8"/>
  <c r="G232" i="8"/>
  <c r="H232" i="8"/>
  <c r="J232" i="8"/>
  <c r="C233" i="8"/>
  <c r="D233" i="8"/>
  <c r="E233" i="8"/>
  <c r="F233" i="8"/>
  <c r="G233" i="8"/>
  <c r="H233" i="8"/>
  <c r="J233" i="8"/>
  <c r="C234" i="8"/>
  <c r="D234" i="8"/>
  <c r="E234" i="8"/>
  <c r="F234" i="8"/>
  <c r="G234" i="8"/>
  <c r="H234" i="8"/>
  <c r="J234" i="8"/>
  <c r="C235" i="8"/>
  <c r="D235" i="8"/>
  <c r="E235" i="8"/>
  <c r="F235" i="8"/>
  <c r="G235" i="8"/>
  <c r="H235" i="8"/>
  <c r="J235" i="8"/>
  <c r="C236" i="8"/>
  <c r="D236" i="8"/>
  <c r="E236" i="8"/>
  <c r="F236" i="8"/>
  <c r="G236" i="8"/>
  <c r="H236" i="8"/>
  <c r="J236" i="8"/>
  <c r="C237" i="8"/>
  <c r="D237" i="8"/>
  <c r="E237" i="8"/>
  <c r="F237" i="8"/>
  <c r="G237" i="8"/>
  <c r="H237" i="8"/>
  <c r="J237" i="8"/>
  <c r="C238" i="8"/>
  <c r="D238" i="8"/>
  <c r="E238" i="8"/>
  <c r="F238" i="8"/>
  <c r="G238" i="8"/>
  <c r="H238" i="8"/>
  <c r="J238" i="8"/>
  <c r="C239" i="8"/>
  <c r="D239" i="8"/>
  <c r="E239" i="8"/>
  <c r="F239" i="8"/>
  <c r="G239" i="8"/>
  <c r="H239" i="8"/>
  <c r="J239" i="8"/>
  <c r="C240" i="8"/>
  <c r="D240" i="8"/>
  <c r="E240" i="8"/>
  <c r="F240" i="8"/>
  <c r="G240" i="8"/>
  <c r="H240" i="8"/>
  <c r="J240" i="8"/>
  <c r="C241" i="8"/>
  <c r="D241" i="8"/>
  <c r="E241" i="8"/>
  <c r="F241" i="8"/>
  <c r="G241" i="8"/>
  <c r="H241" i="8"/>
  <c r="J241" i="8"/>
  <c r="C242" i="8"/>
  <c r="D242" i="8"/>
  <c r="E242" i="8"/>
  <c r="F242" i="8"/>
  <c r="G242" i="8"/>
  <c r="H242" i="8"/>
  <c r="J242" i="8"/>
  <c r="C243" i="8"/>
  <c r="D243" i="8"/>
  <c r="E243" i="8"/>
  <c r="F243" i="8"/>
  <c r="G243" i="8"/>
  <c r="H243" i="8"/>
  <c r="J243" i="8"/>
  <c r="C244" i="8"/>
  <c r="D244" i="8"/>
  <c r="E244" i="8"/>
  <c r="F244" i="8"/>
  <c r="G244" i="8"/>
  <c r="H244" i="8"/>
  <c r="J244" i="8"/>
  <c r="C245" i="8"/>
  <c r="D245" i="8"/>
  <c r="E245" i="8"/>
  <c r="F245" i="8"/>
  <c r="G245" i="8"/>
  <c r="H245" i="8"/>
  <c r="J245" i="8"/>
  <c r="C246" i="8"/>
  <c r="D246" i="8"/>
  <c r="E246" i="8"/>
  <c r="F246" i="8"/>
  <c r="G246" i="8"/>
  <c r="H246" i="8"/>
  <c r="J246" i="8"/>
  <c r="C247" i="8"/>
  <c r="D247" i="8"/>
  <c r="E247" i="8"/>
  <c r="F247" i="8"/>
  <c r="G247" i="8"/>
  <c r="H247" i="8"/>
  <c r="J247" i="8"/>
  <c r="C248" i="8"/>
  <c r="D248" i="8"/>
  <c r="E248" i="8"/>
  <c r="F248" i="8"/>
  <c r="G248" i="8"/>
  <c r="H248" i="8"/>
  <c r="J248" i="8"/>
  <c r="C249" i="8"/>
  <c r="D249" i="8"/>
  <c r="E249" i="8"/>
  <c r="F249" i="8"/>
  <c r="G249" i="8"/>
  <c r="H249" i="8"/>
  <c r="J249" i="8"/>
  <c r="C250" i="8"/>
  <c r="D250" i="8"/>
  <c r="E250" i="8"/>
  <c r="F250" i="8"/>
  <c r="G250" i="8"/>
  <c r="H250" i="8"/>
  <c r="J250" i="8"/>
  <c r="C251" i="8"/>
  <c r="D251" i="8"/>
  <c r="E251" i="8"/>
  <c r="F251" i="8"/>
  <c r="G251" i="8"/>
  <c r="H251" i="8"/>
  <c r="J251" i="8"/>
  <c r="C252" i="8"/>
  <c r="D252" i="8"/>
  <c r="E252" i="8"/>
  <c r="F252" i="8"/>
  <c r="G252" i="8"/>
  <c r="H252" i="8"/>
  <c r="J252" i="8"/>
  <c r="D253" i="8"/>
  <c r="E253" i="8"/>
  <c r="F253" i="8"/>
  <c r="G253" i="8"/>
  <c r="H253" i="8"/>
  <c r="J253" i="8"/>
  <c r="C254" i="8"/>
  <c r="D254" i="8"/>
  <c r="E254" i="8"/>
  <c r="F254" i="8"/>
  <c r="G254" i="8"/>
  <c r="H254" i="8"/>
  <c r="J254" i="8"/>
  <c r="C255" i="8"/>
  <c r="D255" i="8"/>
  <c r="E255" i="8"/>
  <c r="F255" i="8"/>
  <c r="G255" i="8"/>
  <c r="H255" i="8"/>
  <c r="J255" i="8"/>
  <c r="C256" i="8"/>
  <c r="D256" i="8"/>
  <c r="E256" i="8"/>
  <c r="F256" i="8"/>
  <c r="G256" i="8"/>
  <c r="H256" i="8"/>
  <c r="J256" i="8"/>
  <c r="C257" i="8"/>
  <c r="D257" i="8"/>
  <c r="E257" i="8"/>
  <c r="F257" i="8"/>
  <c r="G257" i="8"/>
  <c r="H257" i="8"/>
  <c r="J257" i="8"/>
  <c r="C258" i="8"/>
  <c r="D258" i="8"/>
  <c r="E258" i="8"/>
  <c r="F258" i="8"/>
  <c r="G258" i="8"/>
  <c r="H258" i="8"/>
  <c r="J258" i="8"/>
  <c r="D12" i="8"/>
  <c r="E12" i="8"/>
  <c r="F12" i="8"/>
  <c r="G12" i="8"/>
  <c r="C12" i="8"/>
  <c r="C14" i="5"/>
  <c r="D14" i="5"/>
  <c r="E14" i="5"/>
  <c r="F14" i="5"/>
  <c r="G14" i="5"/>
  <c r="J14" i="5"/>
  <c r="C15" i="5"/>
  <c r="D15" i="5"/>
  <c r="E15" i="5"/>
  <c r="F15" i="5"/>
  <c r="G15" i="5"/>
  <c r="J15" i="5"/>
  <c r="C16" i="5"/>
  <c r="D16" i="5"/>
  <c r="E16" i="5"/>
  <c r="F16" i="5"/>
  <c r="G16" i="5"/>
  <c r="J16" i="5"/>
  <c r="C17" i="5"/>
  <c r="D17" i="5"/>
  <c r="E17" i="5"/>
  <c r="F17" i="5"/>
  <c r="G17" i="5"/>
  <c r="J17" i="5"/>
  <c r="C18" i="5"/>
  <c r="D18" i="5"/>
  <c r="E18" i="5"/>
  <c r="F18" i="5"/>
  <c r="G18" i="5"/>
  <c r="J18" i="5"/>
  <c r="C19" i="5"/>
  <c r="D19" i="5"/>
  <c r="E19" i="5"/>
  <c r="F19" i="5"/>
  <c r="G19" i="5"/>
  <c r="J19" i="5"/>
  <c r="C20" i="5"/>
  <c r="D20" i="5"/>
  <c r="E20" i="5"/>
  <c r="F20" i="5"/>
  <c r="G20" i="5"/>
  <c r="J20" i="5"/>
  <c r="C21" i="5"/>
  <c r="D21" i="5"/>
  <c r="E21" i="5"/>
  <c r="F21" i="5"/>
  <c r="G21" i="5"/>
  <c r="J21" i="5"/>
  <c r="C22" i="5"/>
  <c r="D22" i="5"/>
  <c r="E22" i="5"/>
  <c r="F22" i="5"/>
  <c r="G22" i="5"/>
  <c r="J22" i="5"/>
  <c r="C23" i="5"/>
  <c r="D23" i="5"/>
  <c r="E23" i="5"/>
  <c r="F23" i="5"/>
  <c r="G23" i="5"/>
  <c r="J23" i="5"/>
  <c r="C24" i="5"/>
  <c r="D24" i="5"/>
  <c r="E24" i="5"/>
  <c r="F24" i="5"/>
  <c r="G24" i="5"/>
  <c r="J24" i="5"/>
  <c r="C25" i="5"/>
  <c r="D25" i="5"/>
  <c r="E25" i="5"/>
  <c r="F25" i="5"/>
  <c r="G25" i="5"/>
  <c r="C26" i="5"/>
  <c r="D26" i="5"/>
  <c r="E26" i="5"/>
  <c r="F26" i="5"/>
  <c r="G26" i="5"/>
  <c r="C27" i="5"/>
  <c r="D27" i="5"/>
  <c r="E27" i="5"/>
  <c r="F27" i="5"/>
  <c r="G27" i="5"/>
  <c r="C28" i="5"/>
  <c r="D28" i="5"/>
  <c r="E28" i="5"/>
  <c r="F28" i="5"/>
  <c r="G28" i="5"/>
  <c r="C31" i="5"/>
  <c r="D31" i="5"/>
  <c r="E31" i="5"/>
  <c r="F31" i="5"/>
  <c r="G31" i="5"/>
  <c r="J31" i="5"/>
  <c r="C32" i="5"/>
  <c r="D32" i="5"/>
  <c r="E32" i="5"/>
  <c r="F32" i="5"/>
  <c r="G32" i="5"/>
  <c r="J32" i="5"/>
  <c r="C33" i="5"/>
  <c r="D33" i="5"/>
  <c r="E33" i="5"/>
  <c r="F33" i="5"/>
  <c r="G33" i="5"/>
  <c r="J33" i="5"/>
  <c r="C34" i="5"/>
  <c r="D34" i="5"/>
  <c r="E34" i="5"/>
  <c r="F34" i="5"/>
  <c r="G34" i="5"/>
  <c r="J34" i="5"/>
  <c r="C35" i="5"/>
  <c r="D35" i="5"/>
  <c r="E35" i="5"/>
  <c r="F35" i="5"/>
  <c r="G35" i="5"/>
  <c r="J35" i="5"/>
  <c r="C36" i="5"/>
  <c r="D36" i="5"/>
  <c r="E36" i="5"/>
  <c r="F36" i="5"/>
  <c r="G36" i="5"/>
  <c r="J36" i="5"/>
  <c r="C37" i="5"/>
  <c r="D37" i="5"/>
  <c r="E37" i="5"/>
  <c r="F37" i="5"/>
  <c r="G37" i="5"/>
  <c r="J37" i="5"/>
  <c r="C38" i="5"/>
  <c r="D38" i="5"/>
  <c r="E38" i="5"/>
  <c r="F38" i="5"/>
  <c r="G38" i="5"/>
  <c r="J38" i="5"/>
  <c r="C39" i="5"/>
  <c r="D39" i="5"/>
  <c r="E39" i="5"/>
  <c r="F39" i="5"/>
  <c r="G39" i="5"/>
  <c r="J39" i="5"/>
  <c r="C40" i="5"/>
  <c r="D40" i="5"/>
  <c r="E40" i="5"/>
  <c r="F40" i="5"/>
  <c r="G40" i="5"/>
  <c r="J40" i="5"/>
  <c r="C41" i="5"/>
  <c r="D41" i="5"/>
  <c r="E41" i="5"/>
  <c r="F41" i="5"/>
  <c r="G41" i="5"/>
  <c r="J41" i="5"/>
  <c r="C42" i="5"/>
  <c r="D42" i="5"/>
  <c r="E42" i="5"/>
  <c r="F42" i="5"/>
  <c r="G42" i="5"/>
  <c r="J42" i="5"/>
  <c r="C43" i="5"/>
  <c r="D43" i="5"/>
  <c r="E43" i="5"/>
  <c r="F43" i="5"/>
  <c r="G43" i="5"/>
  <c r="J43" i="5"/>
  <c r="C44" i="5"/>
  <c r="D44" i="5"/>
  <c r="E44" i="5"/>
  <c r="F44" i="5"/>
  <c r="G44" i="5"/>
  <c r="J44" i="5"/>
  <c r="C45" i="5"/>
  <c r="D45" i="5"/>
  <c r="E45" i="5"/>
  <c r="F45" i="5"/>
  <c r="G45" i="5"/>
  <c r="J45" i="5"/>
  <c r="C46" i="5"/>
  <c r="D46" i="5"/>
  <c r="E46" i="5"/>
  <c r="F46" i="5"/>
  <c r="G46" i="5"/>
  <c r="J46" i="5"/>
  <c r="C47" i="5"/>
  <c r="D47" i="5"/>
  <c r="E47" i="5"/>
  <c r="F47" i="5"/>
  <c r="G47" i="5"/>
  <c r="J47" i="5"/>
  <c r="C48" i="5"/>
  <c r="D48" i="5"/>
  <c r="E48" i="5"/>
  <c r="F48" i="5"/>
  <c r="G48" i="5"/>
  <c r="J48" i="5"/>
  <c r="C49" i="5"/>
  <c r="D49" i="5"/>
  <c r="E49" i="5"/>
  <c r="F49" i="5"/>
  <c r="G49" i="5"/>
  <c r="J49" i="5"/>
  <c r="C50" i="5"/>
  <c r="D50" i="5"/>
  <c r="E50" i="5"/>
  <c r="F50" i="5"/>
  <c r="G50" i="5"/>
  <c r="J50" i="5"/>
  <c r="C51" i="5"/>
  <c r="D51" i="5"/>
  <c r="E51" i="5"/>
  <c r="F51" i="5"/>
  <c r="G51" i="5"/>
  <c r="J51" i="5"/>
  <c r="C52" i="5"/>
  <c r="D52" i="5"/>
  <c r="E52" i="5"/>
  <c r="F52" i="5"/>
  <c r="G52" i="5"/>
  <c r="J52" i="5"/>
  <c r="C53" i="5"/>
  <c r="D53" i="5"/>
  <c r="E53" i="5"/>
  <c r="F53" i="5"/>
  <c r="G53" i="5"/>
  <c r="J53" i="5"/>
  <c r="C54" i="5"/>
  <c r="D54" i="5"/>
  <c r="E54" i="5"/>
  <c r="F54" i="5"/>
  <c r="G54" i="5"/>
  <c r="J54" i="5"/>
  <c r="C55" i="5"/>
  <c r="D55" i="5"/>
  <c r="E55" i="5"/>
  <c r="F55" i="5"/>
  <c r="G55" i="5"/>
  <c r="J55" i="5"/>
  <c r="C56" i="5"/>
  <c r="D56" i="5"/>
  <c r="E56" i="5"/>
  <c r="F56" i="5"/>
  <c r="G56" i="5"/>
  <c r="J56" i="5"/>
  <c r="C57" i="5"/>
  <c r="D57" i="5"/>
  <c r="E57" i="5"/>
  <c r="F57" i="5"/>
  <c r="G57" i="5"/>
  <c r="J57" i="5"/>
  <c r="C58" i="5"/>
  <c r="D58" i="5"/>
  <c r="E58" i="5"/>
  <c r="F58" i="5"/>
  <c r="G58" i="5"/>
  <c r="J58" i="5"/>
  <c r="C59" i="5"/>
  <c r="D59" i="5"/>
  <c r="E59" i="5"/>
  <c r="F59" i="5"/>
  <c r="G59" i="5"/>
  <c r="C60" i="5"/>
  <c r="D60" i="5"/>
  <c r="E60" i="5"/>
  <c r="F60" i="5"/>
  <c r="G60" i="5"/>
  <c r="C61" i="5"/>
  <c r="D61" i="5"/>
  <c r="E61" i="5"/>
  <c r="F61" i="5"/>
  <c r="G61" i="5"/>
  <c r="J61" i="5"/>
  <c r="C62" i="5"/>
  <c r="D62" i="5"/>
  <c r="E62" i="5"/>
  <c r="F62" i="5"/>
  <c r="G62" i="5"/>
  <c r="J62" i="5"/>
  <c r="C63" i="5"/>
  <c r="D63" i="5"/>
  <c r="E63" i="5"/>
  <c r="F63" i="5"/>
  <c r="G63" i="5"/>
  <c r="J63" i="5"/>
  <c r="C64" i="5"/>
  <c r="D64" i="5"/>
  <c r="E64" i="5"/>
  <c r="F64" i="5"/>
  <c r="G64" i="5"/>
  <c r="J64" i="5"/>
  <c r="C65" i="5"/>
  <c r="D65" i="5"/>
  <c r="E65" i="5"/>
  <c r="F65" i="5"/>
  <c r="G65" i="5"/>
  <c r="J65" i="5"/>
  <c r="C66" i="5"/>
  <c r="D66" i="5"/>
  <c r="E66" i="5"/>
  <c r="F66" i="5"/>
  <c r="G66" i="5"/>
  <c r="J66" i="5"/>
  <c r="C67" i="5"/>
  <c r="D67" i="5"/>
  <c r="E67" i="5"/>
  <c r="F67" i="5"/>
  <c r="G67" i="5"/>
  <c r="J67" i="5"/>
  <c r="C68" i="5"/>
  <c r="D68" i="5"/>
  <c r="E68" i="5"/>
  <c r="F68" i="5"/>
  <c r="G68" i="5"/>
  <c r="J68" i="5"/>
  <c r="C69" i="5"/>
  <c r="D69" i="5"/>
  <c r="E69" i="5"/>
  <c r="F69" i="5"/>
  <c r="G69" i="5"/>
  <c r="J69" i="5"/>
  <c r="C70" i="5"/>
  <c r="D70" i="5"/>
  <c r="E70" i="5"/>
  <c r="F70" i="5"/>
  <c r="G70" i="5"/>
  <c r="J70" i="5"/>
  <c r="C71" i="5"/>
  <c r="D71" i="5"/>
  <c r="E71" i="5"/>
  <c r="F71" i="5"/>
  <c r="G71" i="5"/>
  <c r="J71" i="5"/>
  <c r="C72" i="5"/>
  <c r="D72" i="5"/>
  <c r="E72" i="5"/>
  <c r="F72" i="5"/>
  <c r="G72" i="5"/>
  <c r="J72" i="5"/>
  <c r="C73" i="5"/>
  <c r="D73" i="5"/>
  <c r="E73" i="5"/>
  <c r="F73" i="5"/>
  <c r="G73" i="5"/>
  <c r="C74" i="5"/>
  <c r="D74" i="5"/>
  <c r="E74" i="5"/>
  <c r="F74" i="5"/>
  <c r="G74" i="5"/>
  <c r="C75" i="5"/>
  <c r="D75" i="5"/>
  <c r="E75" i="5"/>
  <c r="F75" i="5"/>
  <c r="G75" i="5"/>
  <c r="J75" i="5"/>
  <c r="C76" i="5"/>
  <c r="D76" i="5"/>
  <c r="E76" i="5"/>
  <c r="F76" i="5"/>
  <c r="G76" i="5"/>
  <c r="J76" i="5"/>
  <c r="C77" i="5"/>
  <c r="D77" i="5"/>
  <c r="E77" i="5"/>
  <c r="F77" i="5"/>
  <c r="G77" i="5"/>
  <c r="J77" i="5"/>
  <c r="C78" i="5"/>
  <c r="D78" i="5"/>
  <c r="E78" i="5"/>
  <c r="F78" i="5"/>
  <c r="G78" i="5"/>
  <c r="J78" i="5"/>
  <c r="C79" i="5"/>
  <c r="D79" i="5"/>
  <c r="E79" i="5"/>
  <c r="F79" i="5"/>
  <c r="G79" i="5"/>
  <c r="J79" i="5"/>
  <c r="C80" i="5"/>
  <c r="D80" i="5"/>
  <c r="E80" i="5"/>
  <c r="F80" i="5"/>
  <c r="G80" i="5"/>
  <c r="C81" i="5"/>
  <c r="D81" i="5"/>
  <c r="E81" i="5"/>
  <c r="F81" i="5"/>
  <c r="G81" i="5"/>
  <c r="C82" i="5"/>
  <c r="D82" i="5"/>
  <c r="E82" i="5"/>
  <c r="F82" i="5"/>
  <c r="G82" i="5"/>
  <c r="C83" i="5"/>
  <c r="D83" i="5"/>
  <c r="E83" i="5"/>
  <c r="F83" i="5"/>
  <c r="G83" i="5"/>
  <c r="C84" i="5"/>
  <c r="D84" i="5"/>
  <c r="E84" i="5"/>
  <c r="F84" i="5"/>
  <c r="G84" i="5"/>
  <c r="C85" i="5"/>
  <c r="D85" i="5"/>
  <c r="E85" i="5"/>
  <c r="F85" i="5"/>
  <c r="G85" i="5"/>
  <c r="J85" i="5"/>
  <c r="C86" i="5"/>
  <c r="D86" i="5"/>
  <c r="E86" i="5"/>
  <c r="F86" i="5"/>
  <c r="G86" i="5"/>
  <c r="J86" i="5"/>
  <c r="C87" i="5"/>
  <c r="D87" i="5"/>
  <c r="E87" i="5"/>
  <c r="F87" i="5"/>
  <c r="G87" i="5"/>
  <c r="J87" i="5"/>
  <c r="C88" i="5"/>
  <c r="D88" i="5"/>
  <c r="E88" i="5"/>
  <c r="F88" i="5"/>
  <c r="G88" i="5"/>
  <c r="J88" i="5"/>
  <c r="C89" i="5"/>
  <c r="D89" i="5"/>
  <c r="E89" i="5"/>
  <c r="F89" i="5"/>
  <c r="G89" i="5"/>
  <c r="J89" i="5"/>
  <c r="C90" i="5"/>
  <c r="D90" i="5"/>
  <c r="E90" i="5"/>
  <c r="F90" i="5"/>
  <c r="G90" i="5"/>
  <c r="J90" i="5"/>
  <c r="C91" i="5"/>
  <c r="D91" i="5"/>
  <c r="E91" i="5"/>
  <c r="F91" i="5"/>
  <c r="G91" i="5"/>
  <c r="C92" i="5"/>
  <c r="D92" i="5"/>
  <c r="E92" i="5"/>
  <c r="F92" i="5"/>
  <c r="G92" i="5"/>
  <c r="C93" i="5"/>
  <c r="D93" i="5"/>
  <c r="E93" i="5"/>
  <c r="F93" i="5"/>
  <c r="G93" i="5"/>
  <c r="J93" i="5"/>
  <c r="C94" i="5"/>
  <c r="D94" i="5"/>
  <c r="E94" i="5"/>
  <c r="F94" i="5"/>
  <c r="G94" i="5"/>
  <c r="J94" i="5"/>
  <c r="C95" i="5"/>
  <c r="D95" i="5"/>
  <c r="E95" i="5"/>
  <c r="F95" i="5"/>
  <c r="G95" i="5"/>
  <c r="J95" i="5"/>
  <c r="C96" i="5"/>
  <c r="D96" i="5"/>
  <c r="E96" i="5"/>
  <c r="F96" i="5"/>
  <c r="G96" i="5"/>
  <c r="J96" i="5"/>
  <c r="C97" i="5"/>
  <c r="D97" i="5"/>
  <c r="E97" i="5"/>
  <c r="F97" i="5"/>
  <c r="G97" i="5"/>
  <c r="J97" i="5"/>
  <c r="C98" i="5"/>
  <c r="D98" i="5"/>
  <c r="E98" i="5"/>
  <c r="F98" i="5"/>
  <c r="G98" i="5"/>
  <c r="J98" i="5"/>
  <c r="C99" i="5"/>
  <c r="D99" i="5"/>
  <c r="E99" i="5"/>
  <c r="F99" i="5"/>
  <c r="G99" i="5"/>
  <c r="J99" i="5"/>
  <c r="C100" i="5"/>
  <c r="D100" i="5"/>
  <c r="E100" i="5"/>
  <c r="F100" i="5"/>
  <c r="G100" i="5"/>
  <c r="J100" i="5"/>
  <c r="C101" i="5"/>
  <c r="D101" i="5"/>
  <c r="E101" i="5"/>
  <c r="F101" i="5"/>
  <c r="G101" i="5"/>
  <c r="J101" i="5"/>
  <c r="C102" i="5"/>
  <c r="D102" i="5"/>
  <c r="E102" i="5"/>
  <c r="F102" i="5"/>
  <c r="G102" i="5"/>
  <c r="C103" i="5"/>
  <c r="D103" i="5"/>
  <c r="E103" i="5"/>
  <c r="F103" i="5"/>
  <c r="G103" i="5"/>
  <c r="C104" i="5"/>
  <c r="D104" i="5"/>
  <c r="E104" i="5"/>
  <c r="F104" i="5"/>
  <c r="G104" i="5"/>
  <c r="J104" i="5"/>
  <c r="C105" i="5"/>
  <c r="D105" i="5"/>
  <c r="E105" i="5"/>
  <c r="F105" i="5"/>
  <c r="G105" i="5"/>
  <c r="J105" i="5"/>
  <c r="C106" i="5"/>
  <c r="D106" i="5"/>
  <c r="E106" i="5"/>
  <c r="F106" i="5"/>
  <c r="G106" i="5"/>
  <c r="J106" i="5"/>
  <c r="C107" i="5"/>
  <c r="D107" i="5"/>
  <c r="E107" i="5"/>
  <c r="F107" i="5"/>
  <c r="G107" i="5"/>
  <c r="C108" i="5"/>
  <c r="D108" i="5"/>
  <c r="E108" i="5"/>
  <c r="F108" i="5"/>
  <c r="G108" i="5"/>
  <c r="C109" i="5"/>
  <c r="D109" i="5"/>
  <c r="E109" i="5"/>
  <c r="F109" i="5"/>
  <c r="G109" i="5"/>
  <c r="J109" i="5"/>
  <c r="C110" i="5"/>
  <c r="D110" i="5"/>
  <c r="E110" i="5"/>
  <c r="F110" i="5"/>
  <c r="G110" i="5"/>
  <c r="C111" i="5"/>
  <c r="D111" i="5"/>
  <c r="E111" i="5"/>
  <c r="F111" i="5"/>
  <c r="G111" i="5"/>
  <c r="C112" i="5"/>
  <c r="D112" i="5"/>
  <c r="E112" i="5"/>
  <c r="F112" i="5"/>
  <c r="G112" i="5"/>
  <c r="C113" i="5"/>
  <c r="D113" i="5"/>
  <c r="E113" i="5"/>
  <c r="F113" i="5"/>
  <c r="G113" i="5"/>
  <c r="C114" i="5"/>
  <c r="D114" i="5"/>
  <c r="E114" i="5"/>
  <c r="F114" i="5"/>
  <c r="G114" i="5"/>
  <c r="C115" i="5"/>
  <c r="D115" i="5"/>
  <c r="E115" i="5"/>
  <c r="F115" i="5"/>
  <c r="G115" i="5"/>
  <c r="C116" i="5"/>
  <c r="D116" i="5"/>
  <c r="E116" i="5"/>
  <c r="F116" i="5"/>
  <c r="G116" i="5"/>
  <c r="C117" i="5"/>
  <c r="D117" i="5"/>
  <c r="E117" i="5"/>
  <c r="F117" i="5"/>
  <c r="G117" i="5"/>
  <c r="C118" i="5"/>
  <c r="D118" i="5"/>
  <c r="E118" i="5"/>
  <c r="F118" i="5"/>
  <c r="G118" i="5"/>
  <c r="C119" i="5"/>
  <c r="D119" i="5"/>
  <c r="E119" i="5"/>
  <c r="F119" i="5"/>
  <c r="G119" i="5"/>
  <c r="C120" i="5"/>
  <c r="D120" i="5"/>
  <c r="E120" i="5"/>
  <c r="F120" i="5"/>
  <c r="G120" i="5"/>
  <c r="C121" i="5"/>
  <c r="D121" i="5"/>
  <c r="E121" i="5"/>
  <c r="F121" i="5"/>
  <c r="G121" i="5"/>
  <c r="C122" i="5"/>
  <c r="D122" i="5"/>
  <c r="E122" i="5"/>
  <c r="F122" i="5"/>
  <c r="G122" i="5"/>
  <c r="C123" i="5"/>
  <c r="D123" i="5"/>
  <c r="E123" i="5"/>
  <c r="F123" i="5"/>
  <c r="G123" i="5"/>
  <c r="J123" i="5"/>
  <c r="C124" i="5"/>
  <c r="D124" i="5"/>
  <c r="E124" i="5"/>
  <c r="F124" i="5"/>
  <c r="G124" i="5"/>
  <c r="C125" i="5"/>
  <c r="D125" i="5"/>
  <c r="E125" i="5"/>
  <c r="F125" i="5"/>
  <c r="G125" i="5"/>
  <c r="C126" i="5"/>
  <c r="D126" i="5"/>
  <c r="E126" i="5"/>
  <c r="F126" i="5"/>
  <c r="G126" i="5"/>
  <c r="C127" i="5"/>
  <c r="D127" i="5"/>
  <c r="E127" i="5"/>
  <c r="F127" i="5"/>
  <c r="G127" i="5"/>
  <c r="C128" i="5"/>
  <c r="D128" i="5"/>
  <c r="E128" i="5"/>
  <c r="F128" i="5"/>
  <c r="G128" i="5"/>
  <c r="C129" i="5"/>
  <c r="D129" i="5"/>
  <c r="E129" i="5"/>
  <c r="F129" i="5"/>
  <c r="G129" i="5"/>
  <c r="C130" i="5"/>
  <c r="D130" i="5"/>
  <c r="E130" i="5"/>
  <c r="F130" i="5"/>
  <c r="G130" i="5"/>
  <c r="C131" i="5"/>
  <c r="D131" i="5"/>
  <c r="E131" i="5"/>
  <c r="F131" i="5"/>
  <c r="G131" i="5"/>
  <c r="C132" i="5"/>
  <c r="D132" i="5"/>
  <c r="E132" i="5"/>
  <c r="F132" i="5"/>
  <c r="G132" i="5"/>
  <c r="C133" i="5"/>
  <c r="D133" i="5"/>
  <c r="E133" i="5"/>
  <c r="F133" i="5"/>
  <c r="G133" i="5"/>
  <c r="C134" i="5"/>
  <c r="D134" i="5"/>
  <c r="E134" i="5"/>
  <c r="F134" i="5"/>
  <c r="G134" i="5"/>
  <c r="C135" i="5"/>
  <c r="D135" i="5"/>
  <c r="E135" i="5"/>
  <c r="F135" i="5"/>
  <c r="G135" i="5"/>
  <c r="C136" i="5"/>
  <c r="D136" i="5"/>
  <c r="E136" i="5"/>
  <c r="F136" i="5"/>
  <c r="G136" i="5"/>
  <c r="C137" i="5"/>
  <c r="D137" i="5"/>
  <c r="E137" i="5"/>
  <c r="F137" i="5"/>
  <c r="G137" i="5"/>
  <c r="C138" i="5"/>
  <c r="D138" i="5"/>
  <c r="E138" i="5"/>
  <c r="F138" i="5"/>
  <c r="G138" i="5"/>
  <c r="C139" i="5"/>
  <c r="D139" i="5"/>
  <c r="E139" i="5"/>
  <c r="F139" i="5"/>
  <c r="G139" i="5"/>
  <c r="C140" i="5"/>
  <c r="D140" i="5"/>
  <c r="E140" i="5"/>
  <c r="F140" i="5"/>
  <c r="G140" i="5"/>
  <c r="C141" i="5"/>
  <c r="D141" i="5"/>
  <c r="E141" i="5"/>
  <c r="F141" i="5"/>
  <c r="G141" i="5"/>
  <c r="C142" i="5"/>
  <c r="D142" i="5"/>
  <c r="E142" i="5"/>
  <c r="F142" i="5"/>
  <c r="G142" i="5"/>
  <c r="C143" i="5"/>
  <c r="D143" i="5"/>
  <c r="E143" i="5"/>
  <c r="F143" i="5"/>
  <c r="G143" i="5"/>
  <c r="C144" i="5"/>
  <c r="D144" i="5"/>
  <c r="E144" i="5"/>
  <c r="F144" i="5"/>
  <c r="G144" i="5"/>
  <c r="C145" i="5"/>
  <c r="D145" i="5"/>
  <c r="E145" i="5"/>
  <c r="F145" i="5"/>
  <c r="G145" i="5"/>
  <c r="C146" i="5"/>
  <c r="D146" i="5"/>
  <c r="E146" i="5"/>
  <c r="F146" i="5"/>
  <c r="G146" i="5"/>
  <c r="C147" i="5"/>
  <c r="D147" i="5"/>
  <c r="E147" i="5"/>
  <c r="F147" i="5"/>
  <c r="G147" i="5"/>
  <c r="C148" i="5"/>
  <c r="D148" i="5"/>
  <c r="E148" i="5"/>
  <c r="F148" i="5"/>
  <c r="G148" i="5"/>
  <c r="C149" i="5"/>
  <c r="D149" i="5"/>
  <c r="E149" i="5"/>
  <c r="F149" i="5"/>
  <c r="G149" i="5"/>
  <c r="J149" i="5"/>
  <c r="C150" i="5"/>
  <c r="D150" i="5"/>
  <c r="E150" i="5"/>
  <c r="F150" i="5"/>
  <c r="G150" i="5"/>
  <c r="J150" i="5"/>
  <c r="C151" i="5"/>
  <c r="D151" i="5"/>
  <c r="E151" i="5"/>
  <c r="F151" i="5"/>
  <c r="G151" i="5"/>
  <c r="J151" i="5"/>
  <c r="C152" i="5"/>
  <c r="D152" i="5"/>
  <c r="E152" i="5"/>
  <c r="F152" i="5"/>
  <c r="G152" i="5"/>
  <c r="C153" i="5"/>
  <c r="D153" i="5"/>
  <c r="E153" i="5"/>
  <c r="F153" i="5"/>
  <c r="G153" i="5"/>
  <c r="C154" i="5"/>
  <c r="D154" i="5"/>
  <c r="E154" i="5"/>
  <c r="F154" i="5"/>
  <c r="G154" i="5"/>
  <c r="C155" i="5"/>
  <c r="D155" i="5"/>
  <c r="E155" i="5"/>
  <c r="F155" i="5"/>
  <c r="G155" i="5"/>
  <c r="C156" i="5"/>
  <c r="D156" i="5"/>
  <c r="E156" i="5"/>
  <c r="F156" i="5"/>
  <c r="G156" i="5"/>
  <c r="C157" i="5"/>
  <c r="D157" i="5"/>
  <c r="E157" i="5"/>
  <c r="F157" i="5"/>
  <c r="G157" i="5"/>
  <c r="C158" i="5"/>
  <c r="D158" i="5"/>
  <c r="E158" i="5"/>
  <c r="F158" i="5"/>
  <c r="G158" i="5"/>
  <c r="C159" i="5"/>
  <c r="D159" i="5"/>
  <c r="E159" i="5"/>
  <c r="F159" i="5"/>
  <c r="G159" i="5"/>
  <c r="J159" i="5"/>
  <c r="C160" i="5"/>
  <c r="D160" i="5"/>
  <c r="E160" i="5"/>
  <c r="F160" i="5"/>
  <c r="G160" i="5"/>
  <c r="C161" i="5"/>
  <c r="D161" i="5"/>
  <c r="E161" i="5"/>
  <c r="F161" i="5"/>
  <c r="G161" i="5"/>
  <c r="C162" i="5"/>
  <c r="D162" i="5"/>
  <c r="E162" i="5"/>
  <c r="F162" i="5"/>
  <c r="G162" i="5"/>
  <c r="J162" i="5"/>
  <c r="C163" i="5"/>
  <c r="D163" i="5"/>
  <c r="E163" i="5"/>
  <c r="F163" i="5"/>
  <c r="G163" i="5"/>
  <c r="J163" i="5"/>
  <c r="C164" i="5"/>
  <c r="D164" i="5"/>
  <c r="E164" i="5"/>
  <c r="F164" i="5"/>
  <c r="G164" i="5"/>
  <c r="J164" i="5"/>
  <c r="C165" i="5"/>
  <c r="D165" i="5"/>
  <c r="E165" i="5"/>
  <c r="F165" i="5"/>
  <c r="G165" i="5"/>
  <c r="J165" i="5"/>
  <c r="C166" i="5"/>
  <c r="D166" i="5"/>
  <c r="E166" i="5"/>
  <c r="F166" i="5"/>
  <c r="G166" i="5"/>
  <c r="J166" i="5"/>
  <c r="C167" i="5"/>
  <c r="D167" i="5"/>
  <c r="E167" i="5"/>
  <c r="F167" i="5"/>
  <c r="G167" i="5"/>
  <c r="J167" i="5"/>
  <c r="C168" i="5"/>
  <c r="D168" i="5"/>
  <c r="E168" i="5"/>
  <c r="F168" i="5"/>
  <c r="G168" i="5"/>
  <c r="J168" i="5"/>
  <c r="C169" i="5"/>
  <c r="D169" i="5"/>
  <c r="E169" i="5"/>
  <c r="F169" i="5"/>
  <c r="G169" i="5"/>
  <c r="J169" i="5"/>
  <c r="C170" i="5"/>
  <c r="D170" i="5"/>
  <c r="E170" i="5"/>
  <c r="F170" i="5"/>
  <c r="G170" i="5"/>
  <c r="J170" i="5"/>
  <c r="C171" i="5"/>
  <c r="D171" i="5"/>
  <c r="E171" i="5"/>
  <c r="F171" i="5"/>
  <c r="G171" i="5"/>
  <c r="J171" i="5"/>
  <c r="C172" i="5"/>
  <c r="D172" i="5"/>
  <c r="E172" i="5"/>
  <c r="F172" i="5"/>
  <c r="G172" i="5"/>
  <c r="J172" i="5"/>
  <c r="C173" i="5"/>
  <c r="D173" i="5"/>
  <c r="E173" i="5"/>
  <c r="F173" i="5"/>
  <c r="G173" i="5"/>
  <c r="C174" i="5"/>
  <c r="D174" i="5"/>
  <c r="E174" i="5"/>
  <c r="F174" i="5"/>
  <c r="G174" i="5"/>
  <c r="C175" i="5"/>
  <c r="D175" i="5"/>
  <c r="E175" i="5"/>
  <c r="F175" i="5"/>
  <c r="G175" i="5"/>
  <c r="J175" i="5"/>
  <c r="C176" i="5"/>
  <c r="D176" i="5"/>
  <c r="E176" i="5"/>
  <c r="F176" i="5"/>
  <c r="G176" i="5"/>
  <c r="J176" i="5"/>
  <c r="C177" i="5"/>
  <c r="D177" i="5"/>
  <c r="E177" i="5"/>
  <c r="F177" i="5"/>
  <c r="G177" i="5"/>
  <c r="J177" i="5"/>
  <c r="C178" i="5"/>
  <c r="D178" i="5"/>
  <c r="E178" i="5"/>
  <c r="F178" i="5"/>
  <c r="G178" i="5"/>
  <c r="J178" i="5"/>
  <c r="C179" i="5"/>
  <c r="D179" i="5"/>
  <c r="E179" i="5"/>
  <c r="F179" i="5"/>
  <c r="G179" i="5"/>
  <c r="J179" i="5"/>
  <c r="C180" i="5"/>
  <c r="D180" i="5"/>
  <c r="E180" i="5"/>
  <c r="F180" i="5"/>
  <c r="G180" i="5"/>
  <c r="J180" i="5"/>
  <c r="C181" i="5"/>
  <c r="D181" i="5"/>
  <c r="E181" i="5"/>
  <c r="F181" i="5"/>
  <c r="G181" i="5"/>
  <c r="J181" i="5"/>
  <c r="C182" i="5"/>
  <c r="D182" i="5"/>
  <c r="E182" i="5"/>
  <c r="F182" i="5"/>
  <c r="G182" i="5"/>
  <c r="J182" i="5"/>
  <c r="C183" i="5"/>
  <c r="D183" i="5"/>
  <c r="E183" i="5"/>
  <c r="F183" i="5"/>
  <c r="G183" i="5"/>
  <c r="J183" i="5"/>
  <c r="C184" i="5"/>
  <c r="D184" i="5"/>
  <c r="E184" i="5"/>
  <c r="F184" i="5"/>
  <c r="G184" i="5"/>
  <c r="J184" i="5"/>
  <c r="C185" i="5"/>
  <c r="D185" i="5"/>
  <c r="E185" i="5"/>
  <c r="F185" i="5"/>
  <c r="G185" i="5"/>
  <c r="J185" i="5"/>
  <c r="C186" i="5"/>
  <c r="D186" i="5"/>
  <c r="E186" i="5"/>
  <c r="F186" i="5"/>
  <c r="G186" i="5"/>
  <c r="J186" i="5"/>
  <c r="C187" i="5"/>
  <c r="D187" i="5"/>
  <c r="E187" i="5"/>
  <c r="F187" i="5"/>
  <c r="G187" i="5"/>
  <c r="J187" i="5"/>
  <c r="C188" i="5"/>
  <c r="D188" i="5"/>
  <c r="E188" i="5"/>
  <c r="F188" i="5"/>
  <c r="G188" i="5"/>
  <c r="J188" i="5"/>
  <c r="C189" i="5"/>
  <c r="D189" i="5"/>
  <c r="E189" i="5"/>
  <c r="F189" i="5"/>
  <c r="G189" i="5"/>
  <c r="J189" i="5"/>
  <c r="C190" i="5"/>
  <c r="D190" i="5"/>
  <c r="E190" i="5"/>
  <c r="F190" i="5"/>
  <c r="G190" i="5"/>
  <c r="H190" i="5"/>
  <c r="J190" i="5"/>
  <c r="C191" i="5"/>
  <c r="D191" i="5"/>
  <c r="E191" i="5"/>
  <c r="F191" i="5"/>
  <c r="G191" i="5"/>
  <c r="H191" i="5"/>
  <c r="J191" i="5"/>
  <c r="C192" i="5"/>
  <c r="D192" i="5"/>
  <c r="E192" i="5"/>
  <c r="F192" i="5"/>
  <c r="G192" i="5"/>
  <c r="H192" i="5"/>
  <c r="J192" i="5"/>
  <c r="C193" i="5"/>
  <c r="D193" i="5"/>
  <c r="E193" i="5"/>
  <c r="F193" i="5"/>
  <c r="G193" i="5"/>
  <c r="H193" i="5"/>
  <c r="J193" i="5"/>
  <c r="C194" i="5"/>
  <c r="D194" i="5"/>
  <c r="E194" i="5"/>
  <c r="F194" i="5"/>
  <c r="G194" i="5"/>
  <c r="H194" i="5"/>
  <c r="J194" i="5"/>
  <c r="C195" i="5"/>
  <c r="D195" i="5"/>
  <c r="E195" i="5"/>
  <c r="F195" i="5"/>
  <c r="G195" i="5"/>
  <c r="H195" i="5"/>
  <c r="J195" i="5"/>
  <c r="C196" i="5"/>
  <c r="D196" i="5"/>
  <c r="E196" i="5"/>
  <c r="F196" i="5"/>
  <c r="G196" i="5"/>
  <c r="H196" i="5"/>
  <c r="J196" i="5"/>
  <c r="C197" i="5"/>
  <c r="D197" i="5"/>
  <c r="E197" i="5"/>
  <c r="F197" i="5"/>
  <c r="G197" i="5"/>
  <c r="H197" i="5"/>
  <c r="J197" i="5"/>
  <c r="C198" i="5"/>
  <c r="D198" i="5"/>
  <c r="E198" i="5"/>
  <c r="F198" i="5"/>
  <c r="G198" i="5"/>
  <c r="H198" i="5"/>
  <c r="J198" i="5"/>
  <c r="C199" i="5"/>
  <c r="D199" i="5"/>
  <c r="E199" i="5"/>
  <c r="F199" i="5"/>
  <c r="G199" i="5"/>
  <c r="H199" i="5"/>
  <c r="J199" i="5"/>
  <c r="C200" i="5"/>
  <c r="D200" i="5"/>
  <c r="E200" i="5"/>
  <c r="F200" i="5"/>
  <c r="G200" i="5"/>
  <c r="H200" i="5"/>
  <c r="J200" i="5"/>
  <c r="C201" i="5"/>
  <c r="D201" i="5"/>
  <c r="E201" i="5"/>
  <c r="F201" i="5"/>
  <c r="G201" i="5"/>
  <c r="H201" i="5"/>
  <c r="J201" i="5"/>
  <c r="C202" i="5"/>
  <c r="D202" i="5"/>
  <c r="E202" i="5"/>
  <c r="F202" i="5"/>
  <c r="G202" i="5"/>
  <c r="H202" i="5"/>
  <c r="J202" i="5"/>
  <c r="C203" i="5"/>
  <c r="D203" i="5"/>
  <c r="E203" i="5"/>
  <c r="F203" i="5"/>
  <c r="G203" i="5"/>
  <c r="H203" i="5"/>
  <c r="J203" i="5"/>
  <c r="C204" i="5"/>
  <c r="D204" i="5"/>
  <c r="E204" i="5"/>
  <c r="F204" i="5"/>
  <c r="G204" i="5"/>
  <c r="H204" i="5"/>
  <c r="J204" i="5"/>
  <c r="C205" i="5"/>
  <c r="D205" i="5"/>
  <c r="E205" i="5"/>
  <c r="F205" i="5"/>
  <c r="G205" i="5"/>
  <c r="H205" i="5"/>
  <c r="J205" i="5"/>
  <c r="C206" i="5"/>
  <c r="D206" i="5"/>
  <c r="E206" i="5"/>
  <c r="F206" i="5"/>
  <c r="G206" i="5"/>
  <c r="H206" i="5"/>
  <c r="J206" i="5"/>
  <c r="C207" i="5"/>
  <c r="D207" i="5"/>
  <c r="E207" i="5"/>
  <c r="F207" i="5"/>
  <c r="G207" i="5"/>
  <c r="H207" i="5"/>
  <c r="J207" i="5"/>
  <c r="C208" i="5"/>
  <c r="D208" i="5"/>
  <c r="E208" i="5"/>
  <c r="F208" i="5"/>
  <c r="G208" i="5"/>
  <c r="H208" i="5"/>
  <c r="J208" i="5"/>
  <c r="C209" i="5"/>
  <c r="D209" i="5"/>
  <c r="E209" i="5"/>
  <c r="F209" i="5"/>
  <c r="G209" i="5"/>
  <c r="H209" i="5"/>
  <c r="J209" i="5"/>
  <c r="C210" i="5"/>
  <c r="D210" i="5"/>
  <c r="E210" i="5"/>
  <c r="F210" i="5"/>
  <c r="G210" i="5"/>
  <c r="H210" i="5"/>
  <c r="J210" i="5"/>
  <c r="C211" i="5"/>
  <c r="D211" i="5"/>
  <c r="E211" i="5"/>
  <c r="F211" i="5"/>
  <c r="G211" i="5"/>
  <c r="H211" i="5"/>
  <c r="J211" i="5"/>
  <c r="C212" i="5"/>
  <c r="D212" i="5"/>
  <c r="E212" i="5"/>
  <c r="F212" i="5"/>
  <c r="G212" i="5"/>
  <c r="H212" i="5"/>
  <c r="J212" i="5"/>
  <c r="C213" i="5"/>
  <c r="D213" i="5"/>
  <c r="E213" i="5"/>
  <c r="F213" i="5"/>
  <c r="G213" i="5"/>
  <c r="H213" i="5"/>
  <c r="J213" i="5"/>
  <c r="C214" i="5"/>
  <c r="D214" i="5"/>
  <c r="E214" i="5"/>
  <c r="F214" i="5"/>
  <c r="G214" i="5"/>
  <c r="H214" i="5"/>
  <c r="J214" i="5"/>
  <c r="C215" i="5"/>
  <c r="D215" i="5"/>
  <c r="E215" i="5"/>
  <c r="F215" i="5"/>
  <c r="G215" i="5"/>
  <c r="H215" i="5"/>
  <c r="J215" i="5"/>
  <c r="C216" i="5"/>
  <c r="D216" i="5"/>
  <c r="E216" i="5"/>
  <c r="F216" i="5"/>
  <c r="G216" i="5"/>
  <c r="H216" i="5"/>
  <c r="J216" i="5"/>
  <c r="C217" i="5"/>
  <c r="D217" i="5"/>
  <c r="E217" i="5"/>
  <c r="F217" i="5"/>
  <c r="G217" i="5"/>
  <c r="H217" i="5"/>
  <c r="J217" i="5"/>
  <c r="C218" i="5"/>
  <c r="D218" i="5"/>
  <c r="E218" i="5"/>
  <c r="F218" i="5"/>
  <c r="G218" i="5"/>
  <c r="H218" i="5"/>
  <c r="J218" i="5"/>
  <c r="C219" i="5"/>
  <c r="D219" i="5"/>
  <c r="E219" i="5"/>
  <c r="F219" i="5"/>
  <c r="G219" i="5"/>
  <c r="H219" i="5"/>
  <c r="J219" i="5"/>
  <c r="C220" i="5"/>
  <c r="D220" i="5"/>
  <c r="E220" i="5"/>
  <c r="F220" i="5"/>
  <c r="G220" i="5"/>
  <c r="H220" i="5"/>
  <c r="J220" i="5"/>
  <c r="C221" i="5"/>
  <c r="D221" i="5"/>
  <c r="E221" i="5"/>
  <c r="F221" i="5"/>
  <c r="G221" i="5"/>
  <c r="H221" i="5"/>
  <c r="J221" i="5"/>
  <c r="C222" i="5"/>
  <c r="D222" i="5"/>
  <c r="E222" i="5"/>
  <c r="F222" i="5"/>
  <c r="G222" i="5"/>
  <c r="H222" i="5"/>
  <c r="J222" i="5"/>
  <c r="C223" i="5"/>
  <c r="D223" i="5"/>
  <c r="E223" i="5"/>
  <c r="F223" i="5"/>
  <c r="G223" i="5"/>
  <c r="H223" i="5"/>
  <c r="J223" i="5"/>
  <c r="C224" i="5"/>
  <c r="D224" i="5"/>
  <c r="E224" i="5"/>
  <c r="F224" i="5"/>
  <c r="G224" i="5"/>
  <c r="H224" i="5"/>
  <c r="J224" i="5"/>
  <c r="C225" i="5"/>
  <c r="D225" i="5"/>
  <c r="E225" i="5"/>
  <c r="F225" i="5"/>
  <c r="G225" i="5"/>
  <c r="H225" i="5"/>
  <c r="J225" i="5"/>
  <c r="C226" i="5"/>
  <c r="D226" i="5"/>
  <c r="E226" i="5"/>
  <c r="F226" i="5"/>
  <c r="G226" i="5"/>
  <c r="H226" i="5"/>
  <c r="J226" i="5"/>
  <c r="C227" i="5"/>
  <c r="D227" i="5"/>
  <c r="E227" i="5"/>
  <c r="F227" i="5"/>
  <c r="G227" i="5"/>
  <c r="H227" i="5"/>
  <c r="J227" i="5"/>
  <c r="C228" i="5"/>
  <c r="D228" i="5"/>
  <c r="E228" i="5"/>
  <c r="F228" i="5"/>
  <c r="G228" i="5"/>
  <c r="H228" i="5"/>
  <c r="J228" i="5"/>
  <c r="C229" i="5"/>
  <c r="D229" i="5"/>
  <c r="E229" i="5"/>
  <c r="F229" i="5"/>
  <c r="G229" i="5"/>
  <c r="H229" i="5"/>
  <c r="J229" i="5"/>
  <c r="C230" i="5"/>
  <c r="D230" i="5"/>
  <c r="E230" i="5"/>
  <c r="F230" i="5"/>
  <c r="G230" i="5"/>
  <c r="H230" i="5"/>
  <c r="J230" i="5"/>
  <c r="C231" i="5"/>
  <c r="D231" i="5"/>
  <c r="E231" i="5"/>
  <c r="F231" i="5"/>
  <c r="G231" i="5"/>
  <c r="H231" i="5"/>
  <c r="J231" i="5"/>
  <c r="C232" i="5"/>
  <c r="D232" i="5"/>
  <c r="E232" i="5"/>
  <c r="F232" i="5"/>
  <c r="G232" i="5"/>
  <c r="H232" i="5"/>
  <c r="J232" i="5"/>
  <c r="C233" i="5"/>
  <c r="D233" i="5"/>
  <c r="E233" i="5"/>
  <c r="F233" i="5"/>
  <c r="G233" i="5"/>
  <c r="H233" i="5"/>
  <c r="J233" i="5"/>
  <c r="C234" i="5"/>
  <c r="D234" i="5"/>
  <c r="E234" i="5"/>
  <c r="F234" i="5"/>
  <c r="G234" i="5"/>
  <c r="H234" i="5"/>
  <c r="J234" i="5"/>
  <c r="C235" i="5"/>
  <c r="D235" i="5"/>
  <c r="E235" i="5"/>
  <c r="F235" i="5"/>
  <c r="G235" i="5"/>
  <c r="H235" i="5"/>
  <c r="J235" i="5"/>
  <c r="C236" i="5"/>
  <c r="D236" i="5"/>
  <c r="E236" i="5"/>
  <c r="F236" i="5"/>
  <c r="G236" i="5"/>
  <c r="H236" i="5"/>
  <c r="J236" i="5"/>
  <c r="C237" i="5"/>
  <c r="D237" i="5"/>
  <c r="E237" i="5"/>
  <c r="F237" i="5"/>
  <c r="G237" i="5"/>
  <c r="H237" i="5"/>
  <c r="J237" i="5"/>
  <c r="C238" i="5"/>
  <c r="D238" i="5"/>
  <c r="E238" i="5"/>
  <c r="F238" i="5"/>
  <c r="G238" i="5"/>
  <c r="H238" i="5"/>
  <c r="J238" i="5"/>
  <c r="C239" i="5"/>
  <c r="D239" i="5"/>
  <c r="E239" i="5"/>
  <c r="F239" i="5"/>
  <c r="G239" i="5"/>
  <c r="H239" i="5"/>
  <c r="J239" i="5"/>
  <c r="C240" i="5"/>
  <c r="D240" i="5"/>
  <c r="E240" i="5"/>
  <c r="F240" i="5"/>
  <c r="G240" i="5"/>
  <c r="H240" i="5"/>
  <c r="J240" i="5"/>
  <c r="C241" i="5"/>
  <c r="D241" i="5"/>
  <c r="E241" i="5"/>
  <c r="F241" i="5"/>
  <c r="G241" i="5"/>
  <c r="H241" i="5"/>
  <c r="J241" i="5"/>
  <c r="C242" i="5"/>
  <c r="D242" i="5"/>
  <c r="E242" i="5"/>
  <c r="F242" i="5"/>
  <c r="G242" i="5"/>
  <c r="H242" i="5"/>
  <c r="J242" i="5"/>
  <c r="C243" i="5"/>
  <c r="D243" i="5"/>
  <c r="E243" i="5"/>
  <c r="F243" i="5"/>
  <c r="G243" i="5"/>
  <c r="H243" i="5"/>
  <c r="J243" i="5"/>
  <c r="C244" i="5"/>
  <c r="D244" i="5"/>
  <c r="E244" i="5"/>
  <c r="F244" i="5"/>
  <c r="G244" i="5"/>
  <c r="H244" i="5"/>
  <c r="J244" i="5"/>
  <c r="C245" i="5"/>
  <c r="D245" i="5"/>
  <c r="E245" i="5"/>
  <c r="F245" i="5"/>
  <c r="G245" i="5"/>
  <c r="H245" i="5"/>
  <c r="J245" i="5"/>
  <c r="C246" i="5"/>
  <c r="D246" i="5"/>
  <c r="E246" i="5"/>
  <c r="F246" i="5"/>
  <c r="G246" i="5"/>
  <c r="H246" i="5"/>
  <c r="J246" i="5"/>
  <c r="C247" i="5"/>
  <c r="D247" i="5"/>
  <c r="E247" i="5"/>
  <c r="F247" i="5"/>
  <c r="G247" i="5"/>
  <c r="H247" i="5"/>
  <c r="J247" i="5"/>
  <c r="C248" i="5"/>
  <c r="D248" i="5"/>
  <c r="E248" i="5"/>
  <c r="F248" i="5"/>
  <c r="G248" i="5"/>
  <c r="H248" i="5"/>
  <c r="J248" i="5"/>
  <c r="C249" i="5"/>
  <c r="D249" i="5"/>
  <c r="E249" i="5"/>
  <c r="F249" i="5"/>
  <c r="G249" i="5"/>
  <c r="H249" i="5"/>
  <c r="J249" i="5"/>
  <c r="C250" i="5"/>
  <c r="D250" i="5"/>
  <c r="E250" i="5"/>
  <c r="F250" i="5"/>
  <c r="G250" i="5"/>
  <c r="H250" i="5"/>
  <c r="J250" i="5"/>
  <c r="C251" i="5"/>
  <c r="D251" i="5"/>
  <c r="E251" i="5"/>
  <c r="F251" i="5"/>
  <c r="G251" i="5"/>
  <c r="H251" i="5"/>
  <c r="J251" i="5"/>
  <c r="C252" i="5"/>
  <c r="D252" i="5"/>
  <c r="E252" i="5"/>
  <c r="F252" i="5"/>
  <c r="G252" i="5"/>
  <c r="H252" i="5"/>
  <c r="J252" i="5"/>
  <c r="C253" i="5"/>
  <c r="D253" i="5"/>
  <c r="E253" i="5"/>
  <c r="F253" i="5"/>
  <c r="G253" i="5"/>
  <c r="H253" i="5"/>
  <c r="J253" i="5"/>
  <c r="C254" i="5"/>
  <c r="D254" i="5"/>
  <c r="E254" i="5"/>
  <c r="F254" i="5"/>
  <c r="G254" i="5"/>
  <c r="H254" i="5"/>
  <c r="J254" i="5"/>
  <c r="C255" i="5"/>
  <c r="D255" i="5"/>
  <c r="E255" i="5"/>
  <c r="F255" i="5"/>
  <c r="G255" i="5"/>
  <c r="H255" i="5"/>
  <c r="J255" i="5"/>
  <c r="C256" i="5"/>
  <c r="D256" i="5"/>
  <c r="E256" i="5"/>
  <c r="F256" i="5"/>
  <c r="G256" i="5"/>
  <c r="H256" i="5"/>
  <c r="J256" i="5"/>
  <c r="C257" i="5"/>
  <c r="D257" i="5"/>
  <c r="E257" i="5"/>
  <c r="F257" i="5"/>
  <c r="G257" i="5"/>
  <c r="H257" i="5"/>
  <c r="J257" i="5"/>
  <c r="C258" i="5"/>
  <c r="D258" i="5"/>
  <c r="E258" i="5"/>
  <c r="F258" i="5"/>
  <c r="G258" i="5"/>
  <c r="H258" i="5"/>
  <c r="J258" i="5"/>
  <c r="C259" i="5"/>
  <c r="D259" i="5"/>
  <c r="E259" i="5"/>
  <c r="F259" i="5"/>
  <c r="G259" i="5"/>
  <c r="H259" i="5"/>
  <c r="J259" i="5"/>
  <c r="C260" i="5"/>
  <c r="D260" i="5"/>
  <c r="E260" i="5"/>
  <c r="F260" i="5"/>
  <c r="G260" i="5"/>
  <c r="H260" i="5"/>
  <c r="J260" i="5"/>
  <c r="C261" i="5"/>
  <c r="D261" i="5"/>
  <c r="E261" i="5"/>
  <c r="F261" i="5"/>
  <c r="G261" i="5"/>
  <c r="H261" i="5"/>
  <c r="J261" i="5"/>
  <c r="C262" i="5"/>
  <c r="D262" i="5"/>
  <c r="E262" i="5"/>
  <c r="F262" i="5"/>
  <c r="G262" i="5"/>
  <c r="H262" i="5"/>
  <c r="J262" i="5"/>
  <c r="C263" i="5"/>
  <c r="D263" i="5"/>
  <c r="E263" i="5"/>
  <c r="F263" i="5"/>
  <c r="G263" i="5"/>
  <c r="H263" i="5"/>
  <c r="J263" i="5"/>
  <c r="C264" i="5"/>
  <c r="D264" i="5"/>
  <c r="E264" i="5"/>
  <c r="F264" i="5"/>
  <c r="G264" i="5"/>
  <c r="H264" i="5"/>
  <c r="J264" i="5"/>
  <c r="C265" i="5"/>
  <c r="D265" i="5"/>
  <c r="E265" i="5"/>
  <c r="F265" i="5"/>
  <c r="G265" i="5"/>
  <c r="H265" i="5"/>
  <c r="J265" i="5"/>
  <c r="C266" i="5"/>
  <c r="D266" i="5"/>
  <c r="E266" i="5"/>
  <c r="F266" i="5"/>
  <c r="G266" i="5"/>
  <c r="H266" i="5"/>
  <c r="J266" i="5"/>
  <c r="C267" i="5"/>
  <c r="D267" i="5"/>
  <c r="E267" i="5"/>
  <c r="F267" i="5"/>
  <c r="G267" i="5"/>
  <c r="H267" i="5"/>
  <c r="J267" i="5"/>
  <c r="C268" i="5"/>
  <c r="D268" i="5"/>
  <c r="E268" i="5"/>
  <c r="F268" i="5"/>
  <c r="G268" i="5"/>
  <c r="H268" i="5"/>
  <c r="J268" i="5"/>
  <c r="C269" i="5"/>
  <c r="D269" i="5"/>
  <c r="E269" i="5"/>
  <c r="F269" i="5"/>
  <c r="G269" i="5"/>
  <c r="H269" i="5"/>
  <c r="J269" i="5"/>
  <c r="C270" i="5"/>
  <c r="D270" i="5"/>
  <c r="E270" i="5"/>
  <c r="F270" i="5"/>
  <c r="G270" i="5"/>
  <c r="H270" i="5"/>
  <c r="J270" i="5"/>
  <c r="D13" i="5"/>
  <c r="E13" i="5"/>
  <c r="F13" i="5"/>
  <c r="G13" i="5"/>
  <c r="J13" i="5"/>
  <c r="C13" i="5"/>
  <c r="I264" i="3"/>
  <c r="I113" i="2"/>
  <c r="C113" i="2"/>
  <c r="E113" i="2"/>
  <c r="F113" i="2"/>
  <c r="G113" i="2"/>
  <c r="B113" i="2"/>
  <c r="K269" i="3"/>
  <c r="K269" i="8" s="1"/>
  <c r="I268" i="3"/>
  <c r="I267" i="3"/>
  <c r="K267" i="3" s="1"/>
  <c r="I266" i="3"/>
  <c r="I265" i="3"/>
  <c r="K265" i="3" s="1"/>
  <c r="I263" i="3"/>
  <c r="K263" i="3" s="1"/>
  <c r="I252" i="3"/>
  <c r="I258" i="3"/>
  <c r="K258" i="3" s="1"/>
  <c r="I259" i="3"/>
  <c r="K259" i="3" s="1"/>
  <c r="I260" i="3"/>
  <c r="I260" i="8" s="1"/>
  <c r="I261" i="3"/>
  <c r="I261" i="8" s="1"/>
  <c r="I262" i="3"/>
  <c r="I262" i="8" s="1"/>
  <c r="I112" i="2"/>
  <c r="C112" i="2"/>
  <c r="D112" i="2"/>
  <c r="E112" i="2"/>
  <c r="F112" i="2"/>
  <c r="G112" i="2"/>
  <c r="B112" i="2"/>
  <c r="I257" i="3"/>
  <c r="I256" i="3"/>
  <c r="I255" i="3"/>
  <c r="I254" i="3"/>
  <c r="K254" i="3" s="1"/>
  <c r="I253" i="3"/>
  <c r="I251" i="3"/>
  <c r="K251" i="3" s="1"/>
  <c r="F251" i="9" s="1"/>
  <c r="I250" i="3"/>
  <c r="I249" i="3"/>
  <c r="K249" i="3" s="1"/>
  <c r="I248" i="3"/>
  <c r="C94" i="2"/>
  <c r="D94" i="2"/>
  <c r="E94" i="2"/>
  <c r="F94" i="2"/>
  <c r="I94" i="2"/>
  <c r="C95" i="2"/>
  <c r="D95" i="2"/>
  <c r="E95" i="2"/>
  <c r="F95" i="2"/>
  <c r="C96" i="2"/>
  <c r="D96" i="2"/>
  <c r="E96" i="2"/>
  <c r="F96" i="2"/>
  <c r="I96" i="2"/>
  <c r="C97" i="2"/>
  <c r="D97" i="2"/>
  <c r="E97" i="2"/>
  <c r="F97" i="2"/>
  <c r="C98" i="2"/>
  <c r="D98" i="2"/>
  <c r="E98" i="2"/>
  <c r="F98" i="2"/>
  <c r="C99" i="2"/>
  <c r="D99" i="2"/>
  <c r="E99" i="2"/>
  <c r="F99" i="2"/>
  <c r="C100" i="2"/>
  <c r="D100" i="2"/>
  <c r="E100" i="2"/>
  <c r="F100" i="2"/>
  <c r="C101" i="2"/>
  <c r="D101" i="2"/>
  <c r="E101" i="2"/>
  <c r="F101" i="2"/>
  <c r="C102" i="2"/>
  <c r="D102" i="2"/>
  <c r="E102" i="2"/>
  <c r="F102" i="2"/>
  <c r="C103" i="2"/>
  <c r="D103" i="2"/>
  <c r="E103" i="2"/>
  <c r="F103" i="2"/>
  <c r="C104" i="2"/>
  <c r="D104" i="2"/>
  <c r="E104" i="2"/>
  <c r="F104" i="2"/>
  <c r="C105" i="2"/>
  <c r="D105" i="2"/>
  <c r="E105" i="2"/>
  <c r="F105" i="2"/>
  <c r="C106" i="2"/>
  <c r="D106" i="2"/>
  <c r="E106" i="2"/>
  <c r="F106" i="2"/>
  <c r="G106" i="2"/>
  <c r="I106" i="2"/>
  <c r="C107" i="2"/>
  <c r="D107" i="2"/>
  <c r="E107" i="2"/>
  <c r="F107" i="2"/>
  <c r="G107" i="2"/>
  <c r="I107" i="2"/>
  <c r="C108" i="2"/>
  <c r="D108" i="2"/>
  <c r="E108" i="2"/>
  <c r="F108" i="2"/>
  <c r="G108" i="2"/>
  <c r="I108" i="2"/>
  <c r="C109" i="2"/>
  <c r="D109" i="2"/>
  <c r="E109" i="2"/>
  <c r="F109" i="2"/>
  <c r="G109" i="2"/>
  <c r="I109" i="2"/>
  <c r="C110" i="2"/>
  <c r="D110" i="2"/>
  <c r="E110" i="2"/>
  <c r="F110" i="2"/>
  <c r="G110" i="2"/>
  <c r="I110" i="2"/>
  <c r="C111" i="2"/>
  <c r="D111" i="2"/>
  <c r="E111" i="2"/>
  <c r="F111" i="2"/>
  <c r="G111" i="2"/>
  <c r="I111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I93" i="2"/>
  <c r="I92" i="2"/>
  <c r="C92" i="2"/>
  <c r="D92" i="2"/>
  <c r="E92" i="2"/>
  <c r="F92" i="2"/>
  <c r="B92" i="2"/>
  <c r="I247" i="3"/>
  <c r="K247" i="3" s="1"/>
  <c r="I246" i="3"/>
  <c r="I245" i="3"/>
  <c r="K245" i="3" s="1"/>
  <c r="I244" i="3"/>
  <c r="I243" i="3"/>
  <c r="K243" i="3" s="1"/>
  <c r="I242" i="3"/>
  <c r="I241" i="3"/>
  <c r="K241" i="3" s="1"/>
  <c r="I240" i="3"/>
  <c r="I239" i="3"/>
  <c r="K239" i="3" s="1"/>
  <c r="F239" i="9" s="1"/>
  <c r="I238" i="3"/>
  <c r="I237" i="3"/>
  <c r="K237" i="3" s="1"/>
  <c r="I236" i="3"/>
  <c r="I235" i="3"/>
  <c r="K235" i="3" s="1"/>
  <c r="I234" i="3"/>
  <c r="I233" i="3"/>
  <c r="K233" i="3" s="1"/>
  <c r="I232" i="3"/>
  <c r="I233" i="5"/>
  <c r="I231" i="3"/>
  <c r="K231" i="3" s="1"/>
  <c r="I230" i="3"/>
  <c r="I229" i="3"/>
  <c r="K229" i="3" s="1"/>
  <c r="I228" i="3"/>
  <c r="I227" i="3"/>
  <c r="K227" i="3" s="1"/>
  <c r="I226" i="3"/>
  <c r="I225" i="3"/>
  <c r="K225" i="3" s="1"/>
  <c r="I224" i="3"/>
  <c r="I223" i="3"/>
  <c r="K223" i="3" s="1"/>
  <c r="I222" i="3"/>
  <c r="I221" i="3"/>
  <c r="K221" i="3"/>
  <c r="I220" i="3"/>
  <c r="I219" i="3"/>
  <c r="K219" i="3" s="1"/>
  <c r="F219" i="9" s="1"/>
  <c r="I218" i="3"/>
  <c r="I217" i="3"/>
  <c r="K217" i="3" s="1"/>
  <c r="I216" i="3"/>
  <c r="I215" i="3"/>
  <c r="K215" i="3" s="1"/>
  <c r="I214" i="3"/>
  <c r="I213" i="3"/>
  <c r="I212" i="3"/>
  <c r="I211" i="3"/>
  <c r="K211" i="3" s="1"/>
  <c r="I210" i="3"/>
  <c r="I209" i="3"/>
  <c r="I208" i="3"/>
  <c r="K208" i="3" s="1"/>
  <c r="I207" i="3"/>
  <c r="K207" i="3" s="1"/>
  <c r="I206" i="3"/>
  <c r="I205" i="3"/>
  <c r="I204" i="3"/>
  <c r="I203" i="3"/>
  <c r="K203" i="3" s="1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6" i="5" s="1"/>
  <c r="I184" i="3"/>
  <c r="I183" i="3"/>
  <c r="I182" i="3"/>
  <c r="I181" i="3"/>
  <c r="I181" i="5" s="1"/>
  <c r="I180" i="3"/>
  <c r="I179" i="3"/>
  <c r="I178" i="3"/>
  <c r="I177" i="3"/>
  <c r="I176" i="3"/>
  <c r="I175" i="3"/>
  <c r="I174" i="3"/>
  <c r="J173" i="3"/>
  <c r="J161" i="8" s="1"/>
  <c r="I173" i="3"/>
  <c r="I172" i="3"/>
  <c r="I171" i="3"/>
  <c r="K171" i="3" s="1"/>
  <c r="I170" i="3"/>
  <c r="K170" i="3" s="1"/>
  <c r="I169" i="3"/>
  <c r="I168" i="3"/>
  <c r="K168" i="3" s="1"/>
  <c r="I167" i="3"/>
  <c r="K167" i="3" s="1"/>
  <c r="I166" i="3"/>
  <c r="K166" i="3" s="1"/>
  <c r="I165" i="3"/>
  <c r="K165" i="3" s="1"/>
  <c r="I164" i="3"/>
  <c r="K164" i="3" s="1"/>
  <c r="I163" i="3"/>
  <c r="K163" i="3" s="1"/>
  <c r="I162" i="3"/>
  <c r="K162" i="3" s="1"/>
  <c r="I161" i="3"/>
  <c r="K161" i="3" s="1"/>
  <c r="J160" i="3"/>
  <c r="J160" i="5" s="1"/>
  <c r="I160" i="3"/>
  <c r="I159" i="3"/>
  <c r="K159" i="3" s="1"/>
  <c r="I158" i="3"/>
  <c r="J157" i="3"/>
  <c r="I157" i="3"/>
  <c r="J156" i="3"/>
  <c r="I156" i="3"/>
  <c r="K156" i="3" s="1"/>
  <c r="J155" i="3"/>
  <c r="J143" i="8" s="1"/>
  <c r="I155" i="3"/>
  <c r="J154" i="3"/>
  <c r="I154" i="3"/>
  <c r="J153" i="3"/>
  <c r="J153" i="8" s="1"/>
  <c r="I153" i="3"/>
  <c r="J152" i="3"/>
  <c r="I152" i="3"/>
  <c r="I151" i="3"/>
  <c r="K151" i="3" s="1"/>
  <c r="I150" i="3"/>
  <c r="K150" i="3" s="1"/>
  <c r="I149" i="3"/>
  <c r="K149" i="3" s="1"/>
  <c r="I148" i="3"/>
  <c r="K148" i="3" s="1"/>
  <c r="J147" i="3"/>
  <c r="I147" i="3"/>
  <c r="J146" i="3"/>
  <c r="I146" i="3"/>
  <c r="J145" i="3"/>
  <c r="I145" i="3"/>
  <c r="J144" i="3"/>
  <c r="I144" i="3"/>
  <c r="J143" i="3"/>
  <c r="I143" i="3"/>
  <c r="J142" i="3"/>
  <c r="I142" i="3"/>
  <c r="J141" i="3"/>
  <c r="J142" i="5" s="1"/>
  <c r="I141" i="3"/>
  <c r="J140" i="3"/>
  <c r="I140" i="3"/>
  <c r="J139" i="3"/>
  <c r="I139" i="3"/>
  <c r="J138" i="3"/>
  <c r="I138" i="3"/>
  <c r="J137" i="3"/>
  <c r="I137" i="3"/>
  <c r="J136" i="3"/>
  <c r="I136" i="3"/>
  <c r="J135" i="3"/>
  <c r="I135" i="3"/>
  <c r="I134" i="3"/>
  <c r="J133" i="3"/>
  <c r="I133" i="3"/>
  <c r="J132" i="3"/>
  <c r="I132" i="3"/>
  <c r="J131" i="3"/>
  <c r="I131" i="3"/>
  <c r="I130" i="3"/>
  <c r="K130" i="3" s="1"/>
  <c r="J129" i="3"/>
  <c r="I129" i="3"/>
  <c r="J128" i="3"/>
  <c r="J128" i="8" s="1"/>
  <c r="I128" i="3"/>
  <c r="J127" i="3"/>
  <c r="I127" i="3"/>
  <c r="J126" i="3"/>
  <c r="I126" i="3"/>
  <c r="J125" i="3"/>
  <c r="I125" i="3"/>
  <c r="J124" i="3"/>
  <c r="I124" i="3"/>
  <c r="I123" i="3"/>
  <c r="I122" i="3"/>
  <c r="K122" i="3"/>
  <c r="F122" i="9" s="1"/>
  <c r="J121" i="3"/>
  <c r="I121" i="3"/>
  <c r="I120" i="3"/>
  <c r="K120" i="3" s="1"/>
  <c r="J119" i="3"/>
  <c r="I119" i="3"/>
  <c r="I118" i="3"/>
  <c r="K118" i="3" s="1"/>
  <c r="J117" i="3"/>
  <c r="I117" i="3"/>
  <c r="J116" i="3"/>
  <c r="I116" i="3"/>
  <c r="J115" i="3"/>
  <c r="I115" i="3"/>
  <c r="I103" i="8" s="1"/>
  <c r="J114" i="3"/>
  <c r="I114" i="3"/>
  <c r="J113" i="3"/>
  <c r="I113" i="3"/>
  <c r="J112" i="3"/>
  <c r="I112" i="3"/>
  <c r="J111" i="3"/>
  <c r="I111" i="3"/>
  <c r="J110" i="3"/>
  <c r="I110" i="3"/>
  <c r="I109" i="3"/>
  <c r="K109" i="3" s="1"/>
  <c r="I108" i="3"/>
  <c r="I108" i="5" s="1"/>
  <c r="J107" i="3"/>
  <c r="I107" i="3"/>
  <c r="I106" i="3"/>
  <c r="K106" i="3" s="1"/>
  <c r="I105" i="3"/>
  <c r="K105" i="3" s="1"/>
  <c r="G105" i="9" s="1"/>
  <c r="I104" i="3"/>
  <c r="K104" i="3" s="1"/>
  <c r="I103" i="3"/>
  <c r="J102" i="3"/>
  <c r="I102" i="3"/>
  <c r="I101" i="3"/>
  <c r="K101" i="3" s="1"/>
  <c r="I100" i="3"/>
  <c r="K100" i="3" s="1"/>
  <c r="I99" i="3"/>
  <c r="K99" i="3" s="1"/>
  <c r="E99" i="9" s="1"/>
  <c r="I98" i="3"/>
  <c r="K98" i="3" s="1"/>
  <c r="E98" i="9" s="1"/>
  <c r="I97" i="3"/>
  <c r="I96" i="3"/>
  <c r="K96" i="3" s="1"/>
  <c r="I95" i="3"/>
  <c r="K95" i="3" s="1"/>
  <c r="I94" i="3"/>
  <c r="K94" i="3" s="1"/>
  <c r="E94" i="9" s="1"/>
  <c r="I93" i="3"/>
  <c r="K93" i="3" s="1"/>
  <c r="I92" i="3"/>
  <c r="K92" i="3" s="1"/>
  <c r="J91" i="3"/>
  <c r="I91" i="3"/>
  <c r="I90" i="3"/>
  <c r="K90" i="3" s="1"/>
  <c r="I89" i="3"/>
  <c r="I88" i="3"/>
  <c r="K88" i="3" s="1"/>
  <c r="I87" i="3"/>
  <c r="I75" i="8" s="1"/>
  <c r="I86" i="3"/>
  <c r="K86" i="3" s="1"/>
  <c r="I85" i="3"/>
  <c r="I84" i="3"/>
  <c r="J83" i="3"/>
  <c r="J84" i="5" s="1"/>
  <c r="I83" i="3"/>
  <c r="J82" i="3"/>
  <c r="I82" i="3"/>
  <c r="I81" i="3"/>
  <c r="J80" i="3"/>
  <c r="I80" i="3"/>
  <c r="I79" i="3"/>
  <c r="K79" i="3" s="1"/>
  <c r="I78" i="3"/>
  <c r="I78" i="5" s="1"/>
  <c r="I77" i="3"/>
  <c r="K77" i="3" s="1"/>
  <c r="I76" i="3"/>
  <c r="K76" i="3" s="1"/>
  <c r="I75" i="3"/>
  <c r="K75" i="3" s="1"/>
  <c r="I74" i="3"/>
  <c r="K74" i="3" s="1"/>
  <c r="J73" i="3"/>
  <c r="I73" i="3"/>
  <c r="I72" i="3"/>
  <c r="I71" i="3"/>
  <c r="K71" i="3" s="1"/>
  <c r="I70" i="3"/>
  <c r="K70" i="3" s="1"/>
  <c r="I69" i="3"/>
  <c r="K69" i="3" s="1"/>
  <c r="I68" i="3"/>
  <c r="K68" i="3" s="1"/>
  <c r="I67" i="3"/>
  <c r="K67" i="3" s="1"/>
  <c r="I66" i="3"/>
  <c r="I65" i="3"/>
  <c r="K65" i="3" s="1"/>
  <c r="I64" i="3"/>
  <c r="K64" i="3" s="1"/>
  <c r="I63" i="3"/>
  <c r="K63" i="3" s="1"/>
  <c r="I62" i="3"/>
  <c r="K62" i="3" s="1"/>
  <c r="I61" i="3"/>
  <c r="K61" i="3" s="1"/>
  <c r="I60" i="3"/>
  <c r="J59" i="3"/>
  <c r="I95" i="2" s="1"/>
  <c r="I59" i="3"/>
  <c r="I58" i="3"/>
  <c r="I57" i="3"/>
  <c r="K57" i="3"/>
  <c r="F57" i="9" s="1"/>
  <c r="I56" i="3"/>
  <c r="I55" i="3"/>
  <c r="K55" i="3" s="1"/>
  <c r="I54" i="3"/>
  <c r="I53" i="3"/>
  <c r="K53" i="3" s="1"/>
  <c r="I52" i="3"/>
  <c r="I51" i="3"/>
  <c r="K51" i="3" s="1"/>
  <c r="I50" i="3"/>
  <c r="I49" i="3"/>
  <c r="K49" i="3" s="1"/>
  <c r="I48" i="3"/>
  <c r="I47" i="3"/>
  <c r="K47" i="3" s="1"/>
  <c r="I46" i="3"/>
  <c r="K46" i="3" s="1"/>
  <c r="I45" i="3"/>
  <c r="K45" i="3" s="1"/>
  <c r="I44" i="3"/>
  <c r="I43" i="3"/>
  <c r="K43" i="3" s="1"/>
  <c r="I42" i="3"/>
  <c r="I41" i="3"/>
  <c r="K41" i="3" s="1"/>
  <c r="I40" i="3"/>
  <c r="I39" i="3"/>
  <c r="K39" i="3" s="1"/>
  <c r="I38" i="3"/>
  <c r="I37" i="3"/>
  <c r="K37" i="3" s="1"/>
  <c r="I36" i="3"/>
  <c r="I35" i="3"/>
  <c r="K35" i="3" s="1"/>
  <c r="F35" i="9" s="1"/>
  <c r="I34" i="3"/>
  <c r="I33" i="3"/>
  <c r="K33" i="3" s="1"/>
  <c r="I32" i="3"/>
  <c r="I31" i="3"/>
  <c r="K31" i="3" s="1"/>
  <c r="D31" i="9" s="1"/>
  <c r="I30" i="3"/>
  <c r="K30" i="3" s="1"/>
  <c r="G29" i="3"/>
  <c r="F93" i="2" s="1"/>
  <c r="F29" i="3"/>
  <c r="F17" i="8" s="1"/>
  <c r="E29" i="3"/>
  <c r="D93" i="2" s="1"/>
  <c r="D29" i="3"/>
  <c r="C29" i="3"/>
  <c r="B93" i="2" s="1"/>
  <c r="I28" i="3"/>
  <c r="K28" i="3" s="1"/>
  <c r="I27" i="3"/>
  <c r="K27" i="3" s="1"/>
  <c r="I26" i="3"/>
  <c r="I25" i="3"/>
  <c r="K25" i="3" s="1"/>
  <c r="I24" i="3"/>
  <c r="I23" i="3"/>
  <c r="K23" i="3" s="1"/>
  <c r="D23" i="9" s="1"/>
  <c r="I22" i="3"/>
  <c r="I21" i="3"/>
  <c r="K21" i="3" s="1"/>
  <c r="I20" i="3"/>
  <c r="I20" i="5" s="1"/>
  <c r="I19" i="3"/>
  <c r="K19" i="3" s="1"/>
  <c r="I18" i="3"/>
  <c r="I17" i="3"/>
  <c r="K17" i="3" s="1"/>
  <c r="I16" i="3"/>
  <c r="I15" i="3"/>
  <c r="K15" i="3" s="1"/>
  <c r="I14" i="3"/>
  <c r="I13" i="3"/>
  <c r="K13" i="3" s="1"/>
  <c r="I12" i="3"/>
  <c r="K12" i="3" s="1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H70" i="2"/>
  <c r="J70" i="2" s="1"/>
  <c r="H71" i="2"/>
  <c r="J71" i="2" s="1"/>
  <c r="H72" i="2"/>
  <c r="J72" i="2" s="1"/>
  <c r="H73" i="2"/>
  <c r="J73" i="2" s="1"/>
  <c r="H74" i="2"/>
  <c r="J74" i="2" s="1"/>
  <c r="H75" i="2"/>
  <c r="J75" i="2" s="1"/>
  <c r="H76" i="2"/>
  <c r="J76" i="2" s="1"/>
  <c r="H77" i="2"/>
  <c r="J77" i="2" s="1"/>
  <c r="H78" i="2"/>
  <c r="J78" i="2" s="1"/>
  <c r="H79" i="2"/>
  <c r="J79" i="2" s="1"/>
  <c r="H80" i="2"/>
  <c r="J80" i="2" s="1"/>
  <c r="H81" i="2"/>
  <c r="J81" i="2" s="1"/>
  <c r="H82" i="2"/>
  <c r="J82" i="2" s="1"/>
  <c r="H83" i="2"/>
  <c r="J83" i="2" s="1"/>
  <c r="H84" i="2"/>
  <c r="J84" i="2" s="1"/>
  <c r="H85" i="2"/>
  <c r="J85" i="2" s="1"/>
  <c r="H86" i="2"/>
  <c r="J86" i="2" s="1"/>
  <c r="H87" i="2"/>
  <c r="J87" i="2" s="1"/>
  <c r="H88" i="2"/>
  <c r="J88" i="2" s="1"/>
  <c r="H89" i="2"/>
  <c r="J89" i="2" s="1"/>
  <c r="H90" i="2"/>
  <c r="J90" i="2" s="1"/>
  <c r="H91" i="2"/>
  <c r="J91" i="2" s="1"/>
  <c r="H69" i="2"/>
  <c r="J69" i="2" s="1"/>
  <c r="K157" i="3"/>
  <c r="K137" i="3"/>
  <c r="I137" i="9" s="1"/>
  <c r="K112" i="3"/>
  <c r="H112" i="9" s="1"/>
  <c r="K154" i="3"/>
  <c r="G154" i="9" s="1"/>
  <c r="K82" i="3"/>
  <c r="K111" i="3"/>
  <c r="K102" i="3"/>
  <c r="H102" i="9" s="1"/>
  <c r="I99" i="2"/>
  <c r="K144" i="3"/>
  <c r="K73" i="3"/>
  <c r="E73" i="9" s="1"/>
  <c r="K114" i="3"/>
  <c r="K160" i="3"/>
  <c r="D160" i="9" s="1"/>
  <c r="K59" i="3"/>
  <c r="F59" i="9" s="1"/>
  <c r="D63" i="9"/>
  <c r="D12" i="9"/>
  <c r="H109" i="9"/>
  <c r="H118" i="9"/>
  <c r="E112" i="9"/>
  <c r="F112" i="9"/>
  <c r="D112" i="9"/>
  <c r="C112" i="9"/>
  <c r="D29" i="8"/>
  <c r="D17" i="8"/>
  <c r="D29" i="5"/>
  <c r="D30" i="5"/>
  <c r="I34" i="5"/>
  <c r="I28" i="8"/>
  <c r="I40" i="5"/>
  <c r="I32" i="8"/>
  <c r="I44" i="5"/>
  <c r="I38" i="8"/>
  <c r="I50" i="5"/>
  <c r="I44" i="8"/>
  <c r="I56" i="5"/>
  <c r="K76" i="5"/>
  <c r="I112" i="9"/>
  <c r="J100" i="8"/>
  <c r="J112" i="5"/>
  <c r="J105" i="8"/>
  <c r="J117" i="5"/>
  <c r="J118" i="5"/>
  <c r="I125" i="5"/>
  <c r="I122" i="8"/>
  <c r="I140" i="5"/>
  <c r="I145" i="5"/>
  <c r="I183" i="5"/>
  <c r="K183" i="3"/>
  <c r="I183" i="8"/>
  <c r="I195" i="5"/>
  <c r="K195" i="3"/>
  <c r="K220" i="3"/>
  <c r="I224" i="8"/>
  <c r="K236" i="3"/>
  <c r="I236" i="5"/>
  <c r="F73" i="9"/>
  <c r="G73" i="9"/>
  <c r="H73" i="9"/>
  <c r="K125" i="3"/>
  <c r="E154" i="9"/>
  <c r="F154" i="9"/>
  <c r="D154" i="9"/>
  <c r="H154" i="9"/>
  <c r="C154" i="9"/>
  <c r="D43" i="9"/>
  <c r="I55" i="9"/>
  <c r="I59" i="5"/>
  <c r="I50" i="8"/>
  <c r="I62" i="5"/>
  <c r="I52" i="8"/>
  <c r="I56" i="8"/>
  <c r="I58" i="8"/>
  <c r="I70" i="5"/>
  <c r="I74" i="5"/>
  <c r="I64" i="8"/>
  <c r="I76" i="5"/>
  <c r="I68" i="8"/>
  <c r="I80" i="5"/>
  <c r="I70" i="8"/>
  <c r="I82" i="5"/>
  <c r="E88" i="9"/>
  <c r="I81" i="8"/>
  <c r="I93" i="5"/>
  <c r="I83" i="8"/>
  <c r="I89" i="8"/>
  <c r="I101" i="5"/>
  <c r="I95" i="8"/>
  <c r="I107" i="5"/>
  <c r="I99" i="8"/>
  <c r="I111" i="5"/>
  <c r="I114" i="9"/>
  <c r="J102" i="8"/>
  <c r="I104" i="8"/>
  <c r="I125" i="9"/>
  <c r="J125" i="5"/>
  <c r="J115" i="8"/>
  <c r="J117" i="8"/>
  <c r="J130" i="5"/>
  <c r="J124" i="8"/>
  <c r="J136" i="8"/>
  <c r="J138" i="8"/>
  <c r="J138" i="5"/>
  <c r="I130" i="8"/>
  <c r="I142" i="5"/>
  <c r="J131" i="8"/>
  <c r="I149" i="5"/>
  <c r="I139" i="8"/>
  <c r="I151" i="5"/>
  <c r="I145" i="8"/>
  <c r="I157" i="5"/>
  <c r="I164" i="8"/>
  <c r="K176" i="3"/>
  <c r="G176" i="9" s="1"/>
  <c r="I176" i="5"/>
  <c r="I168" i="8"/>
  <c r="K180" i="3"/>
  <c r="I180" i="9" s="1"/>
  <c r="I180" i="5"/>
  <c r="I176" i="8"/>
  <c r="K188" i="3"/>
  <c r="I188" i="5"/>
  <c r="I180" i="8"/>
  <c r="K192" i="3"/>
  <c r="I192" i="5"/>
  <c r="I188" i="8"/>
  <c r="K200" i="3"/>
  <c r="D200" i="9" s="1"/>
  <c r="I200" i="5"/>
  <c r="I192" i="8"/>
  <c r="K204" i="3"/>
  <c r="E204" i="9" s="1"/>
  <c r="I204" i="5"/>
  <c r="I200" i="8"/>
  <c r="K212" i="3"/>
  <c r="I212" i="5"/>
  <c r="I206" i="8"/>
  <c r="K218" i="3"/>
  <c r="I214" i="8"/>
  <c r="K226" i="3"/>
  <c r="I226" i="5"/>
  <c r="I222" i="8"/>
  <c r="K234" i="3"/>
  <c r="I234" i="5"/>
  <c r="I12" i="8"/>
  <c r="I24" i="8"/>
  <c r="I36" i="8"/>
  <c r="E68" i="9"/>
  <c r="D74" i="9"/>
  <c r="I73" i="8"/>
  <c r="I77" i="8"/>
  <c r="I89" i="5"/>
  <c r="I102" i="8"/>
  <c r="I111" i="8"/>
  <c r="I123" i="5"/>
  <c r="I117" i="8"/>
  <c r="I129" i="5"/>
  <c r="J120" i="8"/>
  <c r="J132" i="5"/>
  <c r="I124" i="8"/>
  <c r="I136" i="5"/>
  <c r="I135" i="8"/>
  <c r="I141" i="8"/>
  <c r="I153" i="5"/>
  <c r="I167" i="8"/>
  <c r="I179" i="5"/>
  <c r="K179" i="3"/>
  <c r="I179" i="8"/>
  <c r="I191" i="5"/>
  <c r="K191" i="3"/>
  <c r="D191" i="9" s="1"/>
  <c r="D203" i="9"/>
  <c r="K136" i="3"/>
  <c r="I136" i="9" s="1"/>
  <c r="D102" i="9"/>
  <c r="I13" i="5"/>
  <c r="I17" i="5"/>
  <c r="I19" i="5"/>
  <c r="I21" i="5"/>
  <c r="I13" i="8"/>
  <c r="I25" i="5"/>
  <c r="I15" i="8"/>
  <c r="C29" i="8"/>
  <c r="C17" i="8"/>
  <c r="C29" i="5"/>
  <c r="C30" i="5"/>
  <c r="E17" i="8"/>
  <c r="E29" i="8"/>
  <c r="E30" i="5"/>
  <c r="E29" i="5"/>
  <c r="G29" i="8"/>
  <c r="G17" i="8"/>
  <c r="G29" i="5"/>
  <c r="G30" i="5"/>
  <c r="I19" i="8"/>
  <c r="I21" i="8"/>
  <c r="I33" i="5"/>
  <c r="I37" i="5"/>
  <c r="I27" i="8"/>
  <c r="I43" i="5"/>
  <c r="I33" i="8"/>
  <c r="I45" i="5"/>
  <c r="I49" i="5"/>
  <c r="I39" i="8"/>
  <c r="I51" i="5"/>
  <c r="I43" i="8"/>
  <c r="I55" i="5"/>
  <c r="I45" i="8"/>
  <c r="I57" i="5"/>
  <c r="K65" i="5"/>
  <c r="G69" i="9"/>
  <c r="D71" i="9"/>
  <c r="I61" i="8"/>
  <c r="H75" i="9"/>
  <c r="G79" i="9"/>
  <c r="J68" i="8"/>
  <c r="J80" i="8"/>
  <c r="J80" i="5"/>
  <c r="J81" i="5"/>
  <c r="I82" i="9"/>
  <c r="J70" i="8"/>
  <c r="J82" i="8"/>
  <c r="J82" i="5"/>
  <c r="I76" i="8"/>
  <c r="I90" i="5"/>
  <c r="F94" i="9"/>
  <c r="H98" i="9"/>
  <c r="F100" i="9"/>
  <c r="C100" i="9"/>
  <c r="G100" i="9"/>
  <c r="E100" i="9"/>
  <c r="I100" i="9"/>
  <c r="H100" i="9"/>
  <c r="D100" i="9"/>
  <c r="K88" i="8"/>
  <c r="I90" i="8"/>
  <c r="I102" i="5"/>
  <c r="E104" i="9"/>
  <c r="I104" i="9"/>
  <c r="F104" i="9"/>
  <c r="D104" i="9"/>
  <c r="H104" i="9"/>
  <c r="G104" i="9"/>
  <c r="K92" i="8"/>
  <c r="C104" i="9"/>
  <c r="J95" i="8"/>
  <c r="J107" i="5"/>
  <c r="J108" i="5"/>
  <c r="I97" i="8"/>
  <c r="J99" i="8"/>
  <c r="J111" i="8"/>
  <c r="J111" i="5"/>
  <c r="J104" i="8"/>
  <c r="J116" i="5"/>
  <c r="I106" i="8"/>
  <c r="I118" i="5"/>
  <c r="I110" i="8"/>
  <c r="I122" i="5"/>
  <c r="I112" i="8"/>
  <c r="I124" i="5"/>
  <c r="I114" i="8"/>
  <c r="I126" i="5"/>
  <c r="I116" i="8"/>
  <c r="E130" i="9"/>
  <c r="H130" i="9"/>
  <c r="F130" i="9"/>
  <c r="I130" i="9"/>
  <c r="D130" i="9"/>
  <c r="G130" i="9"/>
  <c r="C130" i="9"/>
  <c r="K118" i="8"/>
  <c r="J131" i="5"/>
  <c r="J134" i="5"/>
  <c r="I123" i="8"/>
  <c r="I135" i="5"/>
  <c r="I125" i="8"/>
  <c r="I137" i="5"/>
  <c r="I139" i="5"/>
  <c r="K142" i="3"/>
  <c r="K142" i="8" s="1"/>
  <c r="I132" i="8"/>
  <c r="I144" i="5"/>
  <c r="I152" i="5"/>
  <c r="I142" i="8"/>
  <c r="I154" i="5"/>
  <c r="I144" i="8"/>
  <c r="I156" i="5"/>
  <c r="I157" i="9"/>
  <c r="J157" i="8"/>
  <c r="J157" i="5"/>
  <c r="J158" i="5"/>
  <c r="I149" i="8"/>
  <c r="I161" i="5"/>
  <c r="I151" i="8"/>
  <c r="I163" i="5"/>
  <c r="I155" i="8"/>
  <c r="I167" i="5"/>
  <c r="I165" i="8"/>
  <c r="I177" i="5"/>
  <c r="K177" i="3"/>
  <c r="K181" i="3"/>
  <c r="E181" i="9" s="1"/>
  <c r="I177" i="8"/>
  <c r="I189" i="5"/>
  <c r="K189" i="3"/>
  <c r="I201" i="5"/>
  <c r="I213" i="5"/>
  <c r="I204" i="8"/>
  <c r="K216" i="3"/>
  <c r="I216" i="5"/>
  <c r="I221" i="5"/>
  <c r="I212" i="8"/>
  <c r="K224" i="3"/>
  <c r="I224" i="5"/>
  <c r="I220" i="8"/>
  <c r="K232" i="3"/>
  <c r="I232" i="5"/>
  <c r="H160" i="9"/>
  <c r="E114" i="9"/>
  <c r="H114" i="9"/>
  <c r="F114" i="9"/>
  <c r="D114" i="9"/>
  <c r="G114" i="9"/>
  <c r="C114" i="9"/>
  <c r="I26" i="5"/>
  <c r="I20" i="8"/>
  <c r="I26" i="8"/>
  <c r="I40" i="8"/>
  <c r="I52" i="5"/>
  <c r="I46" i="8"/>
  <c r="I58" i="5"/>
  <c r="G64" i="9"/>
  <c r="F64" i="9"/>
  <c r="C64" i="9"/>
  <c r="H64" i="9"/>
  <c r="E64" i="9"/>
  <c r="D64" i="9"/>
  <c r="I64" i="9"/>
  <c r="I69" i="8"/>
  <c r="I81" i="5"/>
  <c r="J98" i="8"/>
  <c r="J110" i="8"/>
  <c r="J110" i="5"/>
  <c r="J109" i="8"/>
  <c r="J121" i="5"/>
  <c r="J122" i="5"/>
  <c r="I126" i="8"/>
  <c r="I138" i="5"/>
  <c r="I131" i="8"/>
  <c r="I143" i="5"/>
  <c r="I143" i="8"/>
  <c r="I155" i="5"/>
  <c r="J144" i="8"/>
  <c r="J156" i="8"/>
  <c r="I163" i="8"/>
  <c r="I175" i="5"/>
  <c r="K175" i="3"/>
  <c r="I175" i="8"/>
  <c r="I187" i="5"/>
  <c r="K187" i="3"/>
  <c r="E187" i="9" s="1"/>
  <c r="I187" i="8"/>
  <c r="K117" i="3"/>
  <c r="K118" i="5" s="1"/>
  <c r="H59" i="9"/>
  <c r="K143" i="3"/>
  <c r="K132" i="3"/>
  <c r="K132" i="8" s="1"/>
  <c r="I132" i="9"/>
  <c r="K110" i="3"/>
  <c r="E144" i="9"/>
  <c r="H144" i="9"/>
  <c r="F144" i="9"/>
  <c r="D144" i="9"/>
  <c r="G144" i="9"/>
  <c r="C144" i="9"/>
  <c r="K129" i="3"/>
  <c r="K130" i="5" s="1"/>
  <c r="E82" i="9"/>
  <c r="H82" i="9"/>
  <c r="D82" i="9"/>
  <c r="C82" i="9"/>
  <c r="G82" i="9"/>
  <c r="F82" i="9"/>
  <c r="K70" i="8"/>
  <c r="E157" i="9"/>
  <c r="F157" i="9"/>
  <c r="D157" i="9"/>
  <c r="H157" i="9"/>
  <c r="G157" i="9"/>
  <c r="C157" i="9"/>
  <c r="K16" i="3"/>
  <c r="K18" i="3"/>
  <c r="C18" i="9" s="1"/>
  <c r="K20" i="3"/>
  <c r="K24" i="3"/>
  <c r="F24" i="9" s="1"/>
  <c r="K26" i="3"/>
  <c r="C93" i="2"/>
  <c r="E93" i="2"/>
  <c r="K32" i="3"/>
  <c r="K34" i="3"/>
  <c r="K36" i="3"/>
  <c r="K38" i="3"/>
  <c r="K39" i="5" s="1"/>
  <c r="K40" i="3"/>
  <c r="E40" i="9" s="1"/>
  <c r="K42" i="3"/>
  <c r="K44" i="3"/>
  <c r="K48" i="3"/>
  <c r="K50" i="3"/>
  <c r="G50" i="9" s="1"/>
  <c r="K52" i="3"/>
  <c r="K52" i="8" s="1"/>
  <c r="K54" i="3"/>
  <c r="K56" i="3"/>
  <c r="K58" i="3"/>
  <c r="D58" i="9" s="1"/>
  <c r="J47" i="8"/>
  <c r="J59" i="8"/>
  <c r="J59" i="5"/>
  <c r="J60" i="5"/>
  <c r="I49" i="8"/>
  <c r="I61" i="5"/>
  <c r="I53" i="8"/>
  <c r="I65" i="5"/>
  <c r="I57" i="8"/>
  <c r="I69" i="5"/>
  <c r="I59" i="8"/>
  <c r="I71" i="5"/>
  <c r="I73" i="9"/>
  <c r="J61" i="8"/>
  <c r="J73" i="8"/>
  <c r="J73" i="5"/>
  <c r="J74" i="5"/>
  <c r="I75" i="5"/>
  <c r="I65" i="8"/>
  <c r="I77" i="5"/>
  <c r="K81" i="3"/>
  <c r="K82" i="5" s="1"/>
  <c r="I71" i="8"/>
  <c r="I83" i="5"/>
  <c r="K85" i="3"/>
  <c r="K89" i="3"/>
  <c r="K89" i="8" s="1"/>
  <c r="I79" i="8"/>
  <c r="I91" i="5"/>
  <c r="I80" i="8"/>
  <c r="I92" i="5"/>
  <c r="I82" i="8"/>
  <c r="I88" i="8"/>
  <c r="I100" i="5"/>
  <c r="J90" i="8"/>
  <c r="J102" i="5"/>
  <c r="J103" i="5"/>
  <c r="I92" i="8"/>
  <c r="I104" i="5"/>
  <c r="I110" i="5"/>
  <c r="I100" i="8"/>
  <c r="I112" i="5"/>
  <c r="J103" i="8"/>
  <c r="J115" i="5"/>
  <c r="I117" i="5"/>
  <c r="I107" i="8"/>
  <c r="I119" i="5"/>
  <c r="I109" i="8"/>
  <c r="K123" i="3"/>
  <c r="J112" i="8"/>
  <c r="J124" i="5"/>
  <c r="J114" i="8"/>
  <c r="I118" i="8"/>
  <c r="I130" i="5"/>
  <c r="I132" i="5"/>
  <c r="K134" i="3"/>
  <c r="J135" i="5"/>
  <c r="J125" i="8"/>
  <c r="J137" i="8"/>
  <c r="J137" i="5"/>
  <c r="J127" i="8"/>
  <c r="I129" i="8"/>
  <c r="I141" i="5"/>
  <c r="J130" i="8"/>
  <c r="I144" i="9"/>
  <c r="J132" i="8"/>
  <c r="J144" i="5"/>
  <c r="J134" i="8"/>
  <c r="J146" i="8"/>
  <c r="J146" i="5"/>
  <c r="I136" i="8"/>
  <c r="I148" i="5"/>
  <c r="I138" i="8"/>
  <c r="I150" i="5"/>
  <c r="I154" i="9"/>
  <c r="J142" i="8"/>
  <c r="J154" i="8"/>
  <c r="I148" i="8"/>
  <c r="E162" i="9"/>
  <c r="H162" i="9"/>
  <c r="F162" i="9"/>
  <c r="I162" i="9"/>
  <c r="D162" i="9"/>
  <c r="G162" i="9"/>
  <c r="C162" i="9"/>
  <c r="K162" i="5"/>
  <c r="E166" i="9"/>
  <c r="I166" i="9"/>
  <c r="F166" i="9"/>
  <c r="D166" i="9"/>
  <c r="H166" i="9"/>
  <c r="C166" i="9"/>
  <c r="K154" i="8"/>
  <c r="G166" i="9"/>
  <c r="E170" i="9"/>
  <c r="H170" i="9"/>
  <c r="F170" i="9"/>
  <c r="I170" i="9"/>
  <c r="D170" i="9"/>
  <c r="G170" i="9"/>
  <c r="C170" i="9"/>
  <c r="I162" i="8"/>
  <c r="K174" i="3"/>
  <c r="I166" i="8"/>
  <c r="K178" i="3"/>
  <c r="I178" i="5"/>
  <c r="I170" i="8"/>
  <c r="K182" i="3"/>
  <c r="E182" i="9" s="1"/>
  <c r="I174" i="8"/>
  <c r="K186" i="3"/>
  <c r="I178" i="8"/>
  <c r="K190" i="3"/>
  <c r="I190" i="5"/>
  <c r="I182" i="8"/>
  <c r="K194" i="3"/>
  <c r="I186" i="8"/>
  <c r="K198" i="3"/>
  <c r="I198" i="9" s="1"/>
  <c r="I190" i="8"/>
  <c r="K202" i="3"/>
  <c r="I202" i="5"/>
  <c r="I194" i="8"/>
  <c r="K206" i="3"/>
  <c r="I198" i="8"/>
  <c r="K210" i="3"/>
  <c r="I210" i="5"/>
  <c r="I202" i="8"/>
  <c r="K214" i="3"/>
  <c r="I214" i="5"/>
  <c r="I210" i="8"/>
  <c r="K222" i="3"/>
  <c r="I222" i="5"/>
  <c r="I232" i="8"/>
  <c r="I234" i="8"/>
  <c r="I236" i="8"/>
  <c r="I241" i="8"/>
  <c r="I243" i="8"/>
  <c r="F265" i="9"/>
  <c r="C265" i="9"/>
  <c r="G265" i="9"/>
  <c r="E265" i="9"/>
  <c r="I265" i="9"/>
  <c r="D265" i="9"/>
  <c r="H265" i="9"/>
  <c r="I266" i="5"/>
  <c r="I258" i="5"/>
  <c r="I250" i="5"/>
  <c r="I242" i="5"/>
  <c r="I157" i="8"/>
  <c r="K199" i="3"/>
  <c r="K201" i="3"/>
  <c r="K205" i="3"/>
  <c r="C205" i="9" s="1"/>
  <c r="K209" i="3"/>
  <c r="K213" i="3"/>
  <c r="K213" i="8" s="1"/>
  <c r="D219" i="9"/>
  <c r="F221" i="9"/>
  <c r="I221" i="9"/>
  <c r="C221" i="9"/>
  <c r="E221" i="9"/>
  <c r="H221" i="9"/>
  <c r="G221" i="9"/>
  <c r="D221" i="9"/>
  <c r="F223" i="9"/>
  <c r="C223" i="9"/>
  <c r="G223" i="9"/>
  <c r="E223" i="9"/>
  <c r="I223" i="9"/>
  <c r="H223" i="9"/>
  <c r="D223" i="9"/>
  <c r="F225" i="9"/>
  <c r="C225" i="9"/>
  <c r="G225" i="9"/>
  <c r="E225" i="9"/>
  <c r="I225" i="9"/>
  <c r="H225" i="9"/>
  <c r="D225" i="9"/>
  <c r="F227" i="9"/>
  <c r="I227" i="9"/>
  <c r="C227" i="9"/>
  <c r="E227" i="9"/>
  <c r="H227" i="9"/>
  <c r="G227" i="9"/>
  <c r="D227" i="9"/>
  <c r="F229" i="9"/>
  <c r="C229" i="9"/>
  <c r="G229" i="9"/>
  <c r="E229" i="9"/>
  <c r="I229" i="9"/>
  <c r="H229" i="9"/>
  <c r="D229" i="9"/>
  <c r="F235" i="9"/>
  <c r="C235" i="9"/>
  <c r="G235" i="9"/>
  <c r="E235" i="9"/>
  <c r="I235" i="9"/>
  <c r="H235" i="9"/>
  <c r="K223" i="8"/>
  <c r="D235" i="9"/>
  <c r="F241" i="9"/>
  <c r="I241" i="9"/>
  <c r="C241" i="9"/>
  <c r="E241" i="9"/>
  <c r="H241" i="9"/>
  <c r="G241" i="9"/>
  <c r="D241" i="9"/>
  <c r="K229" i="8"/>
  <c r="C247" i="9"/>
  <c r="G247" i="9"/>
  <c r="E247" i="9"/>
  <c r="I247" i="9"/>
  <c r="D247" i="9"/>
  <c r="H247" i="9"/>
  <c r="K235" i="8"/>
  <c r="F247" i="9"/>
  <c r="C251" i="9"/>
  <c r="G251" i="9"/>
  <c r="C254" i="9"/>
  <c r="E254" i="9"/>
  <c r="H254" i="9"/>
  <c r="I254" i="9"/>
  <c r="D254" i="9"/>
  <c r="G254" i="9"/>
  <c r="F254" i="9"/>
  <c r="I253" i="8"/>
  <c r="I255" i="8"/>
  <c r="I257" i="8"/>
  <c r="I258" i="8"/>
  <c r="I269" i="5"/>
  <c r="I265" i="5"/>
  <c r="I261" i="5"/>
  <c r="K235" i="5"/>
  <c r="K227" i="5"/>
  <c r="K223" i="5"/>
  <c r="I169" i="5"/>
  <c r="I158" i="5"/>
  <c r="I189" i="8"/>
  <c r="I191" i="8"/>
  <c r="I195" i="8"/>
  <c r="I199" i="8"/>
  <c r="I201" i="8"/>
  <c r="I203" i="8"/>
  <c r="I209" i="8"/>
  <c r="I211" i="8"/>
  <c r="I213" i="8"/>
  <c r="I215" i="8"/>
  <c r="I221" i="8"/>
  <c r="I223" i="8"/>
  <c r="I227" i="8"/>
  <c r="I229" i="8"/>
  <c r="I231" i="8"/>
  <c r="I235" i="8"/>
  <c r="I242" i="8"/>
  <c r="I244" i="8"/>
  <c r="K260" i="3"/>
  <c r="K266" i="3"/>
  <c r="F266" i="9" s="1"/>
  <c r="K268" i="3"/>
  <c r="D268" i="9" s="1"/>
  <c r="K270" i="3"/>
  <c r="D270" i="9" s="1"/>
  <c r="I268" i="5"/>
  <c r="I264" i="5"/>
  <c r="I256" i="5"/>
  <c r="I248" i="5"/>
  <c r="I244" i="5"/>
  <c r="I240" i="5"/>
  <c r="I150" i="8"/>
  <c r="I152" i="8"/>
  <c r="I154" i="8"/>
  <c r="I156" i="8"/>
  <c r="I158" i="8"/>
  <c r="I160" i="8"/>
  <c r="K240" i="3"/>
  <c r="K241" i="5" s="1"/>
  <c r="K242" i="3"/>
  <c r="K242" i="8" s="1"/>
  <c r="K244" i="3"/>
  <c r="D244" i="9" s="1"/>
  <c r="K246" i="3"/>
  <c r="K247" i="5" s="1"/>
  <c r="K248" i="3"/>
  <c r="K250" i="3"/>
  <c r="G250" i="9" s="1"/>
  <c r="K253" i="3"/>
  <c r="K255" i="3"/>
  <c r="K255" i="5" s="1"/>
  <c r="K257" i="3"/>
  <c r="I250" i="8"/>
  <c r="I248" i="8"/>
  <c r="I246" i="8"/>
  <c r="K264" i="3"/>
  <c r="I267" i="5"/>
  <c r="I263" i="5"/>
  <c r="I255" i="5"/>
  <c r="I247" i="5"/>
  <c r="I243" i="5"/>
  <c r="I235" i="5"/>
  <c r="I227" i="5"/>
  <c r="K225" i="5"/>
  <c r="I223" i="5"/>
  <c r="K221" i="5"/>
  <c r="I215" i="5"/>
  <c r="I211" i="5"/>
  <c r="I207" i="5"/>
  <c r="I203" i="5"/>
  <c r="I199" i="5"/>
  <c r="F270" i="9"/>
  <c r="I270" i="9"/>
  <c r="C270" i="9"/>
  <c r="H270" i="9"/>
  <c r="G270" i="9"/>
  <c r="K270" i="5"/>
  <c r="F209" i="9"/>
  <c r="I209" i="9"/>
  <c r="C209" i="9"/>
  <c r="E209" i="9"/>
  <c r="H209" i="9"/>
  <c r="G209" i="9"/>
  <c r="D209" i="9"/>
  <c r="E178" i="9"/>
  <c r="I178" i="9"/>
  <c r="F178" i="9"/>
  <c r="D178" i="9"/>
  <c r="H178" i="9"/>
  <c r="C178" i="9"/>
  <c r="G178" i="9"/>
  <c r="K166" i="8"/>
  <c r="K178" i="5"/>
  <c r="F212" i="9"/>
  <c r="I212" i="9"/>
  <c r="C212" i="9"/>
  <c r="E212" i="9"/>
  <c r="H212" i="9"/>
  <c r="D212" i="9"/>
  <c r="G212" i="9"/>
  <c r="E260" i="9"/>
  <c r="H260" i="9"/>
  <c r="D260" i="9"/>
  <c r="I260" i="9"/>
  <c r="F260" i="9"/>
  <c r="C260" i="9"/>
  <c r="G260" i="9"/>
  <c r="K248" i="8"/>
  <c r="H210" i="9"/>
  <c r="C85" i="9"/>
  <c r="G85" i="9"/>
  <c r="H85" i="9"/>
  <c r="D85" i="9"/>
  <c r="J85" i="9" s="1"/>
  <c r="I85" i="9"/>
  <c r="F85" i="9"/>
  <c r="E85" i="9"/>
  <c r="K73" i="8"/>
  <c r="E143" i="9"/>
  <c r="H143" i="9"/>
  <c r="F143" i="9"/>
  <c r="D143" i="9"/>
  <c r="G143" i="9"/>
  <c r="C143" i="9"/>
  <c r="E183" i="9"/>
  <c r="H183" i="9"/>
  <c r="F183" i="9"/>
  <c r="I183" i="9"/>
  <c r="D183" i="9"/>
  <c r="G183" i="9"/>
  <c r="C183" i="9"/>
  <c r="H250" i="9"/>
  <c r="K242" i="5"/>
  <c r="K170" i="8"/>
  <c r="G56" i="9"/>
  <c r="F56" i="9"/>
  <c r="C56" i="9"/>
  <c r="H56" i="9"/>
  <c r="E56" i="9"/>
  <c r="D56" i="9"/>
  <c r="I56" i="9"/>
  <c r="K44" i="8"/>
  <c r="K56" i="5"/>
  <c r="I48" i="9"/>
  <c r="G40" i="9"/>
  <c r="D40" i="9"/>
  <c r="G32" i="9"/>
  <c r="D32" i="9"/>
  <c r="H32" i="9"/>
  <c r="E32" i="9"/>
  <c r="I32" i="9"/>
  <c r="F32" i="9"/>
  <c r="C32" i="9"/>
  <c r="K20" i="8"/>
  <c r="E20" i="9"/>
  <c r="I20" i="9"/>
  <c r="C20" i="9"/>
  <c r="F20" i="9"/>
  <c r="D20" i="9"/>
  <c r="H20" i="9"/>
  <c r="G20" i="9"/>
  <c r="I110" i="9"/>
  <c r="K56" i="8"/>
  <c r="F218" i="9"/>
  <c r="I218" i="9"/>
  <c r="C218" i="9"/>
  <c r="E218" i="9"/>
  <c r="H218" i="9"/>
  <c r="D218" i="9"/>
  <c r="G218" i="9"/>
  <c r="K206" i="8"/>
  <c r="G200" i="9"/>
  <c r="K55" i="5"/>
  <c r="D125" i="9"/>
  <c r="H125" i="9"/>
  <c r="C125" i="9"/>
  <c r="E125" i="9"/>
  <c r="G125" i="9"/>
  <c r="F125" i="9"/>
  <c r="D195" i="9"/>
  <c r="G195" i="9"/>
  <c r="C195" i="9"/>
  <c r="H195" i="9"/>
  <c r="E195" i="9"/>
  <c r="I195" i="9"/>
  <c r="F195" i="9"/>
  <c r="K183" i="8"/>
  <c r="K195" i="5"/>
  <c r="C253" i="9"/>
  <c r="G253" i="9"/>
  <c r="E253" i="9"/>
  <c r="I253" i="9"/>
  <c r="D253" i="9"/>
  <c r="H253" i="9"/>
  <c r="F253" i="9"/>
  <c r="K241" i="8"/>
  <c r="D194" i="9"/>
  <c r="G194" i="9"/>
  <c r="F194" i="9"/>
  <c r="E194" i="9"/>
  <c r="I194" i="9"/>
  <c r="C194" i="9"/>
  <c r="H194" i="9"/>
  <c r="F123" i="9"/>
  <c r="I123" i="9"/>
  <c r="D123" i="9"/>
  <c r="G123" i="9"/>
  <c r="H123" i="9"/>
  <c r="E123" i="9"/>
  <c r="C123" i="9"/>
  <c r="K123" i="5"/>
  <c r="G34" i="9"/>
  <c r="D34" i="9"/>
  <c r="H34" i="9"/>
  <c r="E34" i="9"/>
  <c r="I34" i="9"/>
  <c r="F34" i="9"/>
  <c r="C34" i="9"/>
  <c r="E180" i="9"/>
  <c r="F264" i="9"/>
  <c r="C264" i="9"/>
  <c r="G264" i="9"/>
  <c r="E264" i="9"/>
  <c r="I264" i="9"/>
  <c r="D264" i="9"/>
  <c r="H264" i="9"/>
  <c r="E257" i="9"/>
  <c r="I257" i="9"/>
  <c r="G257" i="9"/>
  <c r="C257" i="9"/>
  <c r="H257" i="9"/>
  <c r="F257" i="9"/>
  <c r="D257" i="9"/>
  <c r="C248" i="9"/>
  <c r="G248" i="9"/>
  <c r="E248" i="9"/>
  <c r="I248" i="9"/>
  <c r="D248" i="9"/>
  <c r="H248" i="9"/>
  <c r="F248" i="9"/>
  <c r="K236" i="8"/>
  <c r="K248" i="5"/>
  <c r="F240" i="9"/>
  <c r="C240" i="9"/>
  <c r="G240" i="9"/>
  <c r="E240" i="9"/>
  <c r="I240" i="9"/>
  <c r="D240" i="9"/>
  <c r="H240" i="9"/>
  <c r="I266" i="9"/>
  <c r="F201" i="9"/>
  <c r="C201" i="9"/>
  <c r="G201" i="9"/>
  <c r="E201" i="9"/>
  <c r="I201" i="9"/>
  <c r="H201" i="9"/>
  <c r="D201" i="9"/>
  <c r="K189" i="8"/>
  <c r="K253" i="8"/>
  <c r="F222" i="9"/>
  <c r="I222" i="9"/>
  <c r="C222" i="9"/>
  <c r="E222" i="9"/>
  <c r="H222" i="9"/>
  <c r="D222" i="9"/>
  <c r="G222" i="9"/>
  <c r="K222" i="5"/>
  <c r="F202" i="9"/>
  <c r="I202" i="9"/>
  <c r="C202" i="9"/>
  <c r="E202" i="9"/>
  <c r="H202" i="9"/>
  <c r="D202" i="9"/>
  <c r="G202" i="9"/>
  <c r="K190" i="8"/>
  <c r="K202" i="5"/>
  <c r="E186" i="9"/>
  <c r="H186" i="9"/>
  <c r="F186" i="9"/>
  <c r="I186" i="9"/>
  <c r="D186" i="9"/>
  <c r="G186" i="9"/>
  <c r="C186" i="9"/>
  <c r="K174" i="8"/>
  <c r="E134" i="9"/>
  <c r="H134" i="9"/>
  <c r="F134" i="9"/>
  <c r="I134" i="9"/>
  <c r="D134" i="9"/>
  <c r="G134" i="9"/>
  <c r="C134" i="9"/>
  <c r="K122" i="8"/>
  <c r="E89" i="9"/>
  <c r="I89" i="9"/>
  <c r="F89" i="9"/>
  <c r="D89" i="9"/>
  <c r="H89" i="9"/>
  <c r="G89" i="9"/>
  <c r="C89" i="9"/>
  <c r="K77" i="8"/>
  <c r="K89" i="5"/>
  <c r="G54" i="9"/>
  <c r="F54" i="9"/>
  <c r="C54" i="9"/>
  <c r="H54" i="9"/>
  <c r="E54" i="9"/>
  <c r="D54" i="9"/>
  <c r="I54" i="9"/>
  <c r="K42" i="8"/>
  <c r="G38" i="9"/>
  <c r="E38" i="9"/>
  <c r="I38" i="9"/>
  <c r="D38" i="9"/>
  <c r="F38" i="9"/>
  <c r="C38" i="9"/>
  <c r="H38" i="9"/>
  <c r="K26" i="8"/>
  <c r="C26" i="9"/>
  <c r="F26" i="9"/>
  <c r="G26" i="9"/>
  <c r="D26" i="9"/>
  <c r="H26" i="9"/>
  <c r="E26" i="9"/>
  <c r="I26" i="9"/>
  <c r="I18" i="9"/>
  <c r="K144" i="5"/>
  <c r="E110" i="9"/>
  <c r="F110" i="9"/>
  <c r="D110" i="9"/>
  <c r="H110" i="9"/>
  <c r="C110" i="9"/>
  <c r="G110" i="9"/>
  <c r="K98" i="8"/>
  <c r="K110" i="5"/>
  <c r="E175" i="9"/>
  <c r="H175" i="9"/>
  <c r="F175" i="9"/>
  <c r="I175" i="9"/>
  <c r="D175" i="9"/>
  <c r="G175" i="9"/>
  <c r="C175" i="9"/>
  <c r="K175" i="5"/>
  <c r="F232" i="9"/>
  <c r="C232" i="9"/>
  <c r="G232" i="9"/>
  <c r="E232" i="9"/>
  <c r="I232" i="9"/>
  <c r="D232" i="9"/>
  <c r="H232" i="9"/>
  <c r="K220" i="8"/>
  <c r="F224" i="9"/>
  <c r="I224" i="9"/>
  <c r="C224" i="9"/>
  <c r="E224" i="9"/>
  <c r="H224" i="9"/>
  <c r="D224" i="9"/>
  <c r="G224" i="9"/>
  <c r="K212" i="8"/>
  <c r="K224" i="5"/>
  <c r="F216" i="9"/>
  <c r="C216" i="9"/>
  <c r="G216" i="9"/>
  <c r="E216" i="9"/>
  <c r="I216" i="9"/>
  <c r="D216" i="9"/>
  <c r="H216" i="9"/>
  <c r="F189" i="9"/>
  <c r="I189" i="9"/>
  <c r="D189" i="9"/>
  <c r="G189" i="9"/>
  <c r="H189" i="9"/>
  <c r="C189" i="9"/>
  <c r="K177" i="8"/>
  <c r="E189" i="9"/>
  <c r="K189" i="5"/>
  <c r="K203" i="5"/>
  <c r="E179" i="9"/>
  <c r="I179" i="9"/>
  <c r="F179" i="9"/>
  <c r="D179" i="9"/>
  <c r="H179" i="9"/>
  <c r="G179" i="9"/>
  <c r="C179" i="9"/>
  <c r="K179" i="5"/>
  <c r="K111" i="5"/>
  <c r="F226" i="9"/>
  <c r="C226" i="9"/>
  <c r="G226" i="9"/>
  <c r="E226" i="9"/>
  <c r="I226" i="9"/>
  <c r="D226" i="9"/>
  <c r="H226" i="9"/>
  <c r="K226" i="5"/>
  <c r="G204" i="9"/>
  <c r="F188" i="9"/>
  <c r="I188" i="9"/>
  <c r="D188" i="9"/>
  <c r="G188" i="9"/>
  <c r="H188" i="9"/>
  <c r="C188" i="9"/>
  <c r="E188" i="9"/>
  <c r="I143" i="9"/>
  <c r="F220" i="9"/>
  <c r="C220" i="9"/>
  <c r="G220" i="9"/>
  <c r="E220" i="9"/>
  <c r="I220" i="9"/>
  <c r="D220" i="9"/>
  <c r="H220" i="9"/>
  <c r="K220" i="5"/>
  <c r="I244" i="9"/>
  <c r="K254" i="5"/>
  <c r="I58" i="9"/>
  <c r="G42" i="9"/>
  <c r="E42" i="9"/>
  <c r="I42" i="9"/>
  <c r="D42" i="9"/>
  <c r="F42" i="9"/>
  <c r="C42" i="9"/>
  <c r="H42" i="9"/>
  <c r="K265" i="5"/>
  <c r="C246" i="9"/>
  <c r="E246" i="9"/>
  <c r="H246" i="9"/>
  <c r="I246" i="9"/>
  <c r="D246" i="9"/>
  <c r="G246" i="9"/>
  <c r="K234" i="8"/>
  <c r="F246" i="9"/>
  <c r="K209" i="8"/>
  <c r="F213" i="9"/>
  <c r="C213" i="9"/>
  <c r="G213" i="9"/>
  <c r="E213" i="9"/>
  <c r="I213" i="9"/>
  <c r="H213" i="9"/>
  <c r="D213" i="9"/>
  <c r="K201" i="8"/>
  <c r="K213" i="5"/>
  <c r="F199" i="9"/>
  <c r="I199" i="9"/>
  <c r="C199" i="9"/>
  <c r="E199" i="9"/>
  <c r="H199" i="9"/>
  <c r="G199" i="9"/>
  <c r="D199" i="9"/>
  <c r="F206" i="9"/>
  <c r="C206" i="9"/>
  <c r="G206" i="9"/>
  <c r="E206" i="9"/>
  <c r="I206" i="9"/>
  <c r="D206" i="9"/>
  <c r="H206" i="9"/>
  <c r="K194" i="8"/>
  <c r="F190" i="9"/>
  <c r="D190" i="9"/>
  <c r="H190" i="9"/>
  <c r="I190" i="9"/>
  <c r="C190" i="9"/>
  <c r="G190" i="9"/>
  <c r="E190" i="9"/>
  <c r="K178" i="8"/>
  <c r="K190" i="5"/>
  <c r="E174" i="9"/>
  <c r="I174" i="9"/>
  <c r="F174" i="9"/>
  <c r="D174" i="9"/>
  <c r="H174" i="9"/>
  <c r="C174" i="9"/>
  <c r="K162" i="8"/>
  <c r="G174" i="9"/>
  <c r="G44" i="9"/>
  <c r="E44" i="9"/>
  <c r="I44" i="9"/>
  <c r="D44" i="9"/>
  <c r="F44" i="9"/>
  <c r="C44" i="9"/>
  <c r="H44" i="9"/>
  <c r="K32" i="8"/>
  <c r="K44" i="5"/>
  <c r="G36" i="9"/>
  <c r="E36" i="9"/>
  <c r="I36" i="9"/>
  <c r="D36" i="9"/>
  <c r="F36" i="9"/>
  <c r="C36" i="9"/>
  <c r="H36" i="9"/>
  <c r="K36" i="5"/>
  <c r="C24" i="9"/>
  <c r="E16" i="9"/>
  <c r="I16" i="9"/>
  <c r="C16" i="9"/>
  <c r="F16" i="9"/>
  <c r="D16" i="9"/>
  <c r="H16" i="9"/>
  <c r="G16" i="9"/>
  <c r="E132" i="9"/>
  <c r="F132" i="9"/>
  <c r="D132" i="9"/>
  <c r="H132" i="9"/>
  <c r="C132" i="9"/>
  <c r="G132" i="9"/>
  <c r="E177" i="9"/>
  <c r="I177" i="9"/>
  <c r="F177" i="9"/>
  <c r="D177" i="9"/>
  <c r="H177" i="9"/>
  <c r="G177" i="9"/>
  <c r="C177" i="9"/>
  <c r="F142" i="9"/>
  <c r="E136" i="9"/>
  <c r="H136" i="9"/>
  <c r="F136" i="9"/>
  <c r="D136" i="9"/>
  <c r="G136" i="9"/>
  <c r="C136" i="9"/>
  <c r="K191" i="5"/>
  <c r="F234" i="9"/>
  <c r="I234" i="9"/>
  <c r="C234" i="9"/>
  <c r="E234" i="9"/>
  <c r="H234" i="9"/>
  <c r="D234" i="9"/>
  <c r="G234" i="9"/>
  <c r="K222" i="8"/>
  <c r="D192" i="9"/>
  <c r="G192" i="9"/>
  <c r="F192" i="9"/>
  <c r="E192" i="9"/>
  <c r="I192" i="9"/>
  <c r="H192" i="9"/>
  <c r="C192" i="9"/>
  <c r="C176" i="9"/>
  <c r="K43" i="5"/>
  <c r="F236" i="9"/>
  <c r="C236" i="9"/>
  <c r="G236" i="9"/>
  <c r="E236" i="9"/>
  <c r="I236" i="9"/>
  <c r="D236" i="9"/>
  <c r="H236" i="9"/>
  <c r="K224" i="8"/>
  <c r="K236" i="5"/>
  <c r="K27" i="5"/>
  <c r="I273" i="5"/>
  <c r="I277" i="5"/>
  <c r="I279" i="5"/>
  <c r="I279" i="9"/>
  <c r="H279" i="9"/>
  <c r="G279" i="9"/>
  <c r="F279" i="9"/>
  <c r="E279" i="9"/>
  <c r="D279" i="9"/>
  <c r="I281" i="5"/>
  <c r="I281" i="9"/>
  <c r="H281" i="9"/>
  <c r="G281" i="9"/>
  <c r="F281" i="9"/>
  <c r="E281" i="9"/>
  <c r="D281" i="9"/>
  <c r="E156" i="9"/>
  <c r="H156" i="9"/>
  <c r="F156" i="9"/>
  <c r="D156" i="9"/>
  <c r="G156" i="9"/>
  <c r="C156" i="9"/>
  <c r="K144" i="8"/>
  <c r="I156" i="9"/>
  <c r="K157" i="5"/>
  <c r="F263" i="9"/>
  <c r="C263" i="9"/>
  <c r="G263" i="9"/>
  <c r="E263" i="9"/>
  <c r="I263" i="9"/>
  <c r="D263" i="9"/>
  <c r="H263" i="9"/>
  <c r="K264" i="5"/>
  <c r="C272" i="9"/>
  <c r="D272" i="9"/>
  <c r="E272" i="9"/>
  <c r="F272" i="9"/>
  <c r="G272" i="9"/>
  <c r="H272" i="9"/>
  <c r="I272" i="9"/>
  <c r="I272" i="5"/>
  <c r="I271" i="5"/>
  <c r="K260" i="8"/>
  <c r="I263" i="8"/>
  <c r="I264" i="8"/>
  <c r="I266" i="8"/>
  <c r="I268" i="8"/>
  <c r="I270" i="8"/>
  <c r="K275" i="3"/>
  <c r="C275" i="9" s="1"/>
  <c r="I275" i="5"/>
  <c r="I276" i="5"/>
  <c r="I278" i="5"/>
  <c r="I280" i="5"/>
  <c r="K282" i="5"/>
  <c r="I282" i="5"/>
  <c r="K270" i="8"/>
  <c r="I282" i="9"/>
  <c r="H282" i="9"/>
  <c r="G282" i="9"/>
  <c r="F282" i="9"/>
  <c r="E282" i="9"/>
  <c r="D282" i="9"/>
  <c r="I283" i="5"/>
  <c r="I284" i="5"/>
  <c r="I288" i="5"/>
  <c r="I288" i="9"/>
  <c r="G288" i="9"/>
  <c r="F288" i="9"/>
  <c r="E288" i="9"/>
  <c r="D288" i="9"/>
  <c r="I290" i="5"/>
  <c r="I292" i="5"/>
  <c r="I275" i="8"/>
  <c r="I274" i="8"/>
  <c r="I273" i="8"/>
  <c r="I277" i="8"/>
  <c r="I279" i="8"/>
  <c r="I281" i="8"/>
  <c r="H114" i="2"/>
  <c r="I287" i="5"/>
  <c r="I286" i="5"/>
  <c r="I285" i="5"/>
  <c r="I293" i="5"/>
  <c r="I282" i="8"/>
  <c r="I294" i="5"/>
  <c r="I283" i="8"/>
  <c r="I295" i="5"/>
  <c r="J265" i="9" l="1"/>
  <c r="F19" i="9"/>
  <c r="C19" i="9"/>
  <c r="H33" i="9"/>
  <c r="E33" i="9"/>
  <c r="I33" i="9"/>
  <c r="C33" i="9"/>
  <c r="K34" i="5"/>
  <c r="F33" i="9"/>
  <c r="K33" i="5"/>
  <c r="G33" i="9"/>
  <c r="D33" i="9"/>
  <c r="K234" i="5"/>
  <c r="K233" i="5"/>
  <c r="F233" i="9"/>
  <c r="I233" i="9"/>
  <c r="C233" i="9"/>
  <c r="E233" i="9"/>
  <c r="H233" i="9"/>
  <c r="G233" i="9"/>
  <c r="D233" i="9"/>
  <c r="K221" i="8"/>
  <c r="J183" i="9"/>
  <c r="G112" i="9"/>
  <c r="J112" i="9" s="1"/>
  <c r="I181" i="8"/>
  <c r="I193" i="8"/>
  <c r="I229" i="5"/>
  <c r="K171" i="8"/>
  <c r="C73" i="9"/>
  <c r="K64" i="5"/>
  <c r="I113" i="8"/>
  <c r="I133" i="8"/>
  <c r="J140" i="5"/>
  <c r="K145" i="3"/>
  <c r="E145" i="9" s="1"/>
  <c r="I161" i="8"/>
  <c r="J247" i="9"/>
  <c r="I14" i="5"/>
  <c r="E270" i="9"/>
  <c r="J143" i="5"/>
  <c r="I256" i="8"/>
  <c r="K202" i="8"/>
  <c r="D73" i="9"/>
  <c r="I252" i="8"/>
  <c r="C41" i="9"/>
  <c r="H41" i="9"/>
  <c r="G41" i="9"/>
  <c r="E41" i="9"/>
  <c r="K42" i="5"/>
  <c r="I41" i="9"/>
  <c r="D41" i="9"/>
  <c r="F41" i="9"/>
  <c r="G145" i="9"/>
  <c r="C145" i="9"/>
  <c r="K145" i="5"/>
  <c r="E15" i="9"/>
  <c r="I15" i="9"/>
  <c r="C15" i="9"/>
  <c r="K16" i="5"/>
  <c r="F15" i="9"/>
  <c r="D15" i="9"/>
  <c r="H15" i="9"/>
  <c r="G15" i="9"/>
  <c r="D237" i="9"/>
  <c r="G237" i="9"/>
  <c r="D176" i="9"/>
  <c r="K177" i="5"/>
  <c r="K52" i="5"/>
  <c r="F255" i="9"/>
  <c r="H200" i="9"/>
  <c r="J160" i="8"/>
  <c r="I194" i="5"/>
  <c r="J166" i="9"/>
  <c r="I51" i="8"/>
  <c r="J144" i="9"/>
  <c r="F160" i="9"/>
  <c r="I169" i="8"/>
  <c r="I54" i="5"/>
  <c r="J126" i="8"/>
  <c r="J83" i="5"/>
  <c r="I172" i="5"/>
  <c r="I218" i="8"/>
  <c r="I176" i="9"/>
  <c r="K40" i="8"/>
  <c r="G255" i="9"/>
  <c r="K176" i="8"/>
  <c r="J224" i="9"/>
  <c r="J202" i="9"/>
  <c r="E200" i="9"/>
  <c r="J148" i="8"/>
  <c r="I171" i="5"/>
  <c r="I240" i="8"/>
  <c r="I104" i="2"/>
  <c r="E160" i="9"/>
  <c r="J145" i="8"/>
  <c r="I134" i="5"/>
  <c r="J83" i="8"/>
  <c r="K83" i="3"/>
  <c r="K83" i="5" s="1"/>
  <c r="I16" i="5"/>
  <c r="I27" i="5"/>
  <c r="I164" i="5"/>
  <c r="I249" i="8"/>
  <c r="F176" i="9"/>
  <c r="D52" i="9"/>
  <c r="D255" i="9"/>
  <c r="K201" i="5"/>
  <c r="C200" i="9"/>
  <c r="I160" i="9"/>
  <c r="J161" i="5"/>
  <c r="J154" i="5"/>
  <c r="J82" i="9"/>
  <c r="I237" i="5"/>
  <c r="I205" i="5"/>
  <c r="I42" i="5"/>
  <c r="J71" i="8"/>
  <c r="I102" i="2"/>
  <c r="H176" i="9"/>
  <c r="I52" i="9"/>
  <c r="I255" i="9"/>
  <c r="I200" i="9"/>
  <c r="E198" i="9"/>
  <c r="I237" i="8"/>
  <c r="J225" i="9"/>
  <c r="I32" i="5"/>
  <c r="I113" i="5"/>
  <c r="I133" i="5"/>
  <c r="I64" i="5"/>
  <c r="K119" i="3"/>
  <c r="E176" i="9"/>
  <c r="E52" i="9"/>
  <c r="H255" i="9"/>
  <c r="F200" i="9"/>
  <c r="I205" i="9"/>
  <c r="I206" i="5"/>
  <c r="K193" i="3"/>
  <c r="I101" i="8"/>
  <c r="I31" i="8"/>
  <c r="I114" i="5"/>
  <c r="I121" i="8"/>
  <c r="G142" i="9"/>
  <c r="H52" i="9"/>
  <c r="E255" i="9"/>
  <c r="J240" i="9"/>
  <c r="J195" i="9"/>
  <c r="K32" i="5"/>
  <c r="H268" i="9"/>
  <c r="K143" i="5"/>
  <c r="K200" i="8"/>
  <c r="I253" i="5"/>
  <c r="I142" i="9"/>
  <c r="K14" i="3"/>
  <c r="J120" i="5"/>
  <c r="I193" i="5"/>
  <c r="I41" i="5"/>
  <c r="I15" i="5"/>
  <c r="I24" i="5"/>
  <c r="K124" i="3"/>
  <c r="K124" i="5" s="1"/>
  <c r="I137" i="8"/>
  <c r="K130" i="8"/>
  <c r="C52" i="9"/>
  <c r="C255" i="9"/>
  <c r="I268" i="9"/>
  <c r="J119" i="5"/>
  <c r="I14" i="8"/>
  <c r="J145" i="5"/>
  <c r="K111" i="8"/>
  <c r="C142" i="9"/>
  <c r="F52" i="9"/>
  <c r="J232" i="9"/>
  <c r="J218" i="9"/>
  <c r="J107" i="8"/>
  <c r="J119" i="8"/>
  <c r="K94" i="5"/>
  <c r="J127" i="5"/>
  <c r="I105" i="5"/>
  <c r="H142" i="9"/>
  <c r="G52" i="9"/>
  <c r="D117" i="9"/>
  <c r="K200" i="5"/>
  <c r="I225" i="8"/>
  <c r="I182" i="5"/>
  <c r="J139" i="5"/>
  <c r="I105" i="8"/>
  <c r="I97" i="2"/>
  <c r="G160" i="9"/>
  <c r="K82" i="8"/>
  <c r="I53" i="5"/>
  <c r="I93" i="8"/>
  <c r="K139" i="3"/>
  <c r="K176" i="5"/>
  <c r="D142" i="9"/>
  <c r="K188" i="8"/>
  <c r="J139" i="8"/>
  <c r="J126" i="5"/>
  <c r="I94" i="5"/>
  <c r="C160" i="9"/>
  <c r="C94" i="9"/>
  <c r="I41" i="8"/>
  <c r="I171" i="8"/>
  <c r="I22" i="5"/>
  <c r="K126" i="3"/>
  <c r="K114" i="8" s="1"/>
  <c r="E142" i="9"/>
  <c r="I217" i="8"/>
  <c r="I63" i="8"/>
  <c r="I63" i="5"/>
  <c r="I95" i="5"/>
  <c r="I62" i="8"/>
  <c r="J113" i="8"/>
  <c r="K127" i="3"/>
  <c r="K133" i="3"/>
  <c r="K172" i="3"/>
  <c r="I226" i="8"/>
  <c r="I274" i="5"/>
  <c r="C25" i="9"/>
  <c r="F25" i="9"/>
  <c r="G25" i="9"/>
  <c r="D25" i="9"/>
  <c r="H25" i="9"/>
  <c r="E25" i="9"/>
  <c r="I25" i="9"/>
  <c r="K26" i="5"/>
  <c r="C163" i="9"/>
  <c r="E163" i="9"/>
  <c r="K163" i="8"/>
  <c r="I163" i="9"/>
  <c r="F163" i="9"/>
  <c r="D163" i="9"/>
  <c r="H163" i="9"/>
  <c r="G163" i="9"/>
  <c r="G28" i="9"/>
  <c r="D28" i="9"/>
  <c r="H28" i="9"/>
  <c r="E28" i="9"/>
  <c r="I28" i="9"/>
  <c r="K16" i="8"/>
  <c r="K28" i="5"/>
  <c r="F28" i="9"/>
  <c r="C28" i="9"/>
  <c r="H46" i="9"/>
  <c r="E46" i="9"/>
  <c r="C46" i="9"/>
  <c r="D46" i="9"/>
  <c r="I46" i="9"/>
  <c r="K34" i="8"/>
  <c r="G46" i="9"/>
  <c r="F46" i="9"/>
  <c r="K243" i="8"/>
  <c r="F243" i="9"/>
  <c r="C243" i="9"/>
  <c r="G243" i="9"/>
  <c r="E243" i="9"/>
  <c r="I243" i="9"/>
  <c r="H243" i="9"/>
  <c r="K231" i="8"/>
  <c r="D243" i="9"/>
  <c r="E215" i="9"/>
  <c r="H215" i="9"/>
  <c r="K216" i="5"/>
  <c r="G215" i="9"/>
  <c r="D215" i="9"/>
  <c r="K215" i="8"/>
  <c r="K203" i="8"/>
  <c r="F215" i="9"/>
  <c r="I215" i="9"/>
  <c r="C215" i="9"/>
  <c r="K41" i="8"/>
  <c r="G53" i="9"/>
  <c r="D53" i="9"/>
  <c r="I53" i="9"/>
  <c r="E53" i="9"/>
  <c r="K53" i="5"/>
  <c r="K54" i="5"/>
  <c r="C53" i="9"/>
  <c r="H53" i="9"/>
  <c r="F53" i="9"/>
  <c r="C283" i="9"/>
  <c r="K283" i="5"/>
  <c r="I283" i="9"/>
  <c r="H283" i="9"/>
  <c r="G283" i="9"/>
  <c r="F283" i="9"/>
  <c r="E283" i="9"/>
  <c r="D283" i="9"/>
  <c r="K19" i="5"/>
  <c r="E58" i="9"/>
  <c r="E244" i="9"/>
  <c r="E18" i="9"/>
  <c r="K219" i="5"/>
  <c r="J229" i="9"/>
  <c r="G219" i="9"/>
  <c r="I262" i="5"/>
  <c r="I238" i="8"/>
  <c r="J162" i="9"/>
  <c r="J123" i="8"/>
  <c r="D98" i="9"/>
  <c r="I220" i="5"/>
  <c r="I19" i="9"/>
  <c r="I198" i="5"/>
  <c r="K187" i="5"/>
  <c r="H58" i="9"/>
  <c r="G244" i="9"/>
  <c r="J20" i="9"/>
  <c r="J270" i="9"/>
  <c r="I207" i="8"/>
  <c r="H219" i="9"/>
  <c r="I98" i="8"/>
  <c r="E19" i="9"/>
  <c r="K147" i="3"/>
  <c r="K287" i="3"/>
  <c r="K175" i="8"/>
  <c r="C58" i="9"/>
  <c r="C244" i="9"/>
  <c r="K188" i="5"/>
  <c r="J179" i="9"/>
  <c r="J209" i="9"/>
  <c r="E219" i="9"/>
  <c r="H269" i="9"/>
  <c r="K108" i="3"/>
  <c r="K96" i="8" s="1"/>
  <c r="K35" i="5"/>
  <c r="I46" i="5"/>
  <c r="J148" i="5"/>
  <c r="J136" i="5"/>
  <c r="K247" i="8"/>
  <c r="K81" i="8"/>
  <c r="C187" i="9"/>
  <c r="K69" i="8"/>
  <c r="F58" i="9"/>
  <c r="J38" i="9"/>
  <c r="I231" i="5"/>
  <c r="C219" i="9"/>
  <c r="K110" i="8"/>
  <c r="I34" i="8"/>
  <c r="J100" i="9"/>
  <c r="I35" i="5"/>
  <c r="C111" i="9"/>
  <c r="J147" i="5"/>
  <c r="C122" i="9"/>
  <c r="G187" i="9"/>
  <c r="H81" i="9"/>
  <c r="J255" i="9"/>
  <c r="G58" i="9"/>
  <c r="J26" i="9"/>
  <c r="I219" i="9"/>
  <c r="I230" i="8"/>
  <c r="J157" i="9"/>
  <c r="I23" i="8"/>
  <c r="K137" i="5"/>
  <c r="I36" i="5"/>
  <c r="G111" i="9"/>
  <c r="J147" i="8"/>
  <c r="E122" i="9"/>
  <c r="H288" i="9"/>
  <c r="J288" i="9"/>
  <c r="H187" i="9"/>
  <c r="D81" i="9"/>
  <c r="K187" i="8"/>
  <c r="I257" i="5"/>
  <c r="I238" i="5"/>
  <c r="J128" i="5"/>
  <c r="I101" i="2"/>
  <c r="J156" i="5"/>
  <c r="K141" i="3"/>
  <c r="H111" i="9"/>
  <c r="J135" i="8"/>
  <c r="I122" i="9"/>
  <c r="I28" i="5"/>
  <c r="K160" i="5"/>
  <c r="J192" i="9"/>
  <c r="D187" i="9"/>
  <c r="G81" i="9"/>
  <c r="K244" i="5"/>
  <c r="J189" i="9"/>
  <c r="G18" i="9"/>
  <c r="I239" i="5"/>
  <c r="K238" i="3"/>
  <c r="I174" i="5"/>
  <c r="J170" i="9"/>
  <c r="J116" i="8"/>
  <c r="K87" i="3"/>
  <c r="I111" i="9"/>
  <c r="C98" i="9"/>
  <c r="D111" i="9"/>
  <c r="G122" i="9"/>
  <c r="I16" i="8"/>
  <c r="K273" i="3"/>
  <c r="F187" i="9"/>
  <c r="C81" i="9"/>
  <c r="K232" i="8"/>
  <c r="H18" i="9"/>
  <c r="J194" i="9"/>
  <c r="I219" i="8"/>
  <c r="I109" i="5"/>
  <c r="F98" i="9"/>
  <c r="I88" i="5"/>
  <c r="J141" i="5"/>
  <c r="F111" i="9"/>
  <c r="J155" i="5"/>
  <c r="H122" i="9"/>
  <c r="K112" i="5"/>
  <c r="G19" i="9"/>
  <c r="I187" i="9"/>
  <c r="F81" i="9"/>
  <c r="F244" i="9"/>
  <c r="D18" i="9"/>
  <c r="K20" i="5"/>
  <c r="I230" i="5"/>
  <c r="G98" i="9"/>
  <c r="J129" i="8"/>
  <c r="E111" i="9"/>
  <c r="J155" i="8"/>
  <c r="J129" i="5"/>
  <c r="D122" i="9"/>
  <c r="H57" i="9"/>
  <c r="H19" i="9"/>
  <c r="K128" i="3"/>
  <c r="K120" i="8"/>
  <c r="K127" i="8"/>
  <c r="K140" i="3"/>
  <c r="I134" i="8"/>
  <c r="I267" i="8"/>
  <c r="J272" i="9"/>
  <c r="I81" i="9"/>
  <c r="K46" i="8"/>
  <c r="H244" i="9"/>
  <c r="F18" i="9"/>
  <c r="K230" i="3"/>
  <c r="I98" i="9"/>
  <c r="I99" i="5"/>
  <c r="D19" i="9"/>
  <c r="K163" i="5"/>
  <c r="K256" i="3"/>
  <c r="K262" i="3"/>
  <c r="J234" i="9"/>
  <c r="E81" i="9"/>
  <c r="I219" i="5"/>
  <c r="J254" i="9"/>
  <c r="I98" i="5"/>
  <c r="I87" i="8"/>
  <c r="I18" i="5"/>
  <c r="K155" i="3"/>
  <c r="K207" i="8"/>
  <c r="I269" i="8"/>
  <c r="C208" i="9"/>
  <c r="E208" i="9"/>
  <c r="G208" i="9"/>
  <c r="H208" i="9"/>
  <c r="D208" i="9"/>
  <c r="I208" i="9"/>
  <c r="K208" i="5"/>
  <c r="K208" i="8"/>
  <c r="K209" i="5"/>
  <c r="F208" i="9"/>
  <c r="K148" i="8"/>
  <c r="E148" i="9"/>
  <c r="H148" i="9"/>
  <c r="F148" i="9"/>
  <c r="I148" i="9"/>
  <c r="D148" i="9"/>
  <c r="G148" i="9"/>
  <c r="C148" i="9"/>
  <c r="K148" i="5"/>
  <c r="K136" i="8"/>
  <c r="C37" i="9"/>
  <c r="H37" i="9"/>
  <c r="K25" i="8"/>
  <c r="K37" i="5"/>
  <c r="K38" i="5"/>
  <c r="G37" i="9"/>
  <c r="E37" i="9"/>
  <c r="I37" i="9"/>
  <c r="D37" i="9"/>
  <c r="F37" i="9"/>
  <c r="I149" i="9"/>
  <c r="F149" i="9"/>
  <c r="K149" i="8"/>
  <c r="D149" i="9"/>
  <c r="H149" i="9"/>
  <c r="G149" i="9"/>
  <c r="C149" i="9"/>
  <c r="K137" i="8"/>
  <c r="K149" i="5"/>
  <c r="E149" i="9"/>
  <c r="I164" i="9"/>
  <c r="F164" i="9"/>
  <c r="D164" i="9"/>
  <c r="H164" i="9"/>
  <c r="C164" i="9"/>
  <c r="G164" i="9"/>
  <c r="K164" i="5"/>
  <c r="E164" i="9"/>
  <c r="K164" i="8"/>
  <c r="G49" i="9"/>
  <c r="D49" i="9"/>
  <c r="I49" i="9"/>
  <c r="E49" i="9"/>
  <c r="C49" i="9"/>
  <c r="H49" i="9"/>
  <c r="F49" i="9"/>
  <c r="K37" i="8"/>
  <c r="E90" i="9"/>
  <c r="I90" i="9"/>
  <c r="C90" i="9"/>
  <c r="F90" i="9"/>
  <c r="K90" i="5"/>
  <c r="D90" i="9"/>
  <c r="H90" i="9"/>
  <c r="G90" i="9"/>
  <c r="E150" i="9"/>
  <c r="H150" i="9"/>
  <c r="F150" i="9"/>
  <c r="I150" i="9"/>
  <c r="D150" i="9"/>
  <c r="G150" i="9"/>
  <c r="C150" i="9"/>
  <c r="K150" i="5"/>
  <c r="K150" i="8"/>
  <c r="F165" i="9"/>
  <c r="D165" i="9"/>
  <c r="H165" i="9"/>
  <c r="G165" i="9"/>
  <c r="K165" i="8"/>
  <c r="C165" i="9"/>
  <c r="K166" i="5"/>
  <c r="K165" i="5"/>
  <c r="E165" i="9"/>
  <c r="I165" i="9"/>
  <c r="F13" i="9"/>
  <c r="D13" i="9"/>
  <c r="H13" i="9"/>
  <c r="G13" i="9"/>
  <c r="K14" i="5"/>
  <c r="E13" i="9"/>
  <c r="I13" i="9"/>
  <c r="K13" i="8"/>
  <c r="C13" i="9"/>
  <c r="E21" i="9"/>
  <c r="I21" i="9"/>
  <c r="C21" i="9"/>
  <c r="K21" i="8"/>
  <c r="F21" i="9"/>
  <c r="D21" i="9"/>
  <c r="H21" i="9"/>
  <c r="G21" i="9"/>
  <c r="K21" i="5"/>
  <c r="H249" i="9"/>
  <c r="I249" i="9"/>
  <c r="D249" i="9"/>
  <c r="G249" i="9"/>
  <c r="F249" i="9"/>
  <c r="K237" i="8"/>
  <c r="E249" i="9"/>
  <c r="K249" i="5"/>
  <c r="C249" i="9"/>
  <c r="F258" i="9"/>
  <c r="K246" i="8"/>
  <c r="K258" i="8"/>
  <c r="K258" i="5"/>
  <c r="E168" i="9"/>
  <c r="I168" i="9"/>
  <c r="F168" i="9"/>
  <c r="G168" i="9"/>
  <c r="D168" i="9"/>
  <c r="K156" i="8"/>
  <c r="H168" i="9"/>
  <c r="C168" i="9"/>
  <c r="F245" i="9"/>
  <c r="K233" i="8"/>
  <c r="K246" i="5"/>
  <c r="C245" i="9"/>
  <c r="G245" i="9"/>
  <c r="E245" i="9"/>
  <c r="I245" i="9"/>
  <c r="K245" i="5"/>
  <c r="D245" i="9"/>
  <c r="H245" i="9"/>
  <c r="K245" i="8"/>
  <c r="C277" i="9"/>
  <c r="H277" i="9"/>
  <c r="I277" i="9"/>
  <c r="G277" i="9"/>
  <c r="F277" i="9"/>
  <c r="E277" i="9"/>
  <c r="D277" i="9"/>
  <c r="K265" i="8"/>
  <c r="G106" i="9"/>
  <c r="E106" i="9"/>
  <c r="I106" i="9"/>
  <c r="H106" i="9"/>
  <c r="D106" i="9"/>
  <c r="K94" i="8"/>
  <c r="K106" i="5"/>
  <c r="C106" i="9"/>
  <c r="F106" i="9"/>
  <c r="E133" i="9"/>
  <c r="H133" i="9"/>
  <c r="F133" i="9"/>
  <c r="K133" i="8"/>
  <c r="D133" i="9"/>
  <c r="G133" i="9"/>
  <c r="C133" i="9"/>
  <c r="K134" i="5"/>
  <c r="K128" i="8"/>
  <c r="C140" i="9"/>
  <c r="K140" i="5"/>
  <c r="K141" i="5"/>
  <c r="I140" i="9"/>
  <c r="E140" i="9"/>
  <c r="H140" i="9"/>
  <c r="F140" i="9"/>
  <c r="D140" i="9"/>
  <c r="G140" i="9"/>
  <c r="G217" i="9"/>
  <c r="C217" i="9"/>
  <c r="E217" i="9"/>
  <c r="K217" i="8"/>
  <c r="I217" i="9"/>
  <c r="H217" i="9"/>
  <c r="D217" i="9"/>
  <c r="K218" i="5"/>
  <c r="K205" i="8"/>
  <c r="K217" i="5"/>
  <c r="F217" i="9"/>
  <c r="C267" i="9"/>
  <c r="E267" i="9"/>
  <c r="H267" i="9"/>
  <c r="D267" i="9"/>
  <c r="G267" i="9"/>
  <c r="K267" i="8"/>
  <c r="I267" i="9"/>
  <c r="F267" i="9"/>
  <c r="K33" i="8"/>
  <c r="G45" i="9"/>
  <c r="D45" i="9"/>
  <c r="I45" i="9"/>
  <c r="E45" i="9"/>
  <c r="K46" i="5"/>
  <c r="C45" i="9"/>
  <c r="H45" i="9"/>
  <c r="F45" i="9"/>
  <c r="I86" i="9"/>
  <c r="K87" i="5"/>
  <c r="H86" i="9"/>
  <c r="C86" i="9"/>
  <c r="K86" i="8"/>
  <c r="G86" i="9"/>
  <c r="K86" i="5"/>
  <c r="E86" i="9"/>
  <c r="F86" i="9"/>
  <c r="D86" i="9"/>
  <c r="K47" i="8"/>
  <c r="J283" i="9"/>
  <c r="K49" i="5"/>
  <c r="K275" i="5"/>
  <c r="J263" i="9"/>
  <c r="K179" i="8"/>
  <c r="J136" i="9"/>
  <c r="J44" i="9"/>
  <c r="J199" i="9"/>
  <c r="J213" i="9"/>
  <c r="C204" i="9"/>
  <c r="J200" i="9"/>
  <c r="D48" i="9"/>
  <c r="C182" i="9"/>
  <c r="G198" i="9"/>
  <c r="F205" i="9"/>
  <c r="K230" i="8"/>
  <c r="C250" i="9"/>
  <c r="I239" i="8"/>
  <c r="D251" i="9"/>
  <c r="H237" i="9"/>
  <c r="D269" i="9"/>
  <c r="J113" i="5"/>
  <c r="C59" i="9"/>
  <c r="I228" i="5"/>
  <c r="J174" i="5"/>
  <c r="J133" i="5"/>
  <c r="I25" i="8"/>
  <c r="G102" i="9"/>
  <c r="J133" i="8"/>
  <c r="C57" i="9"/>
  <c r="I128" i="8"/>
  <c r="I96" i="8"/>
  <c r="I39" i="5"/>
  <c r="K107" i="3"/>
  <c r="K121" i="3"/>
  <c r="I275" i="9"/>
  <c r="J279" i="9"/>
  <c r="E191" i="9"/>
  <c r="J142" i="9"/>
  <c r="J36" i="9"/>
  <c r="K206" i="5"/>
  <c r="J188" i="9"/>
  <c r="F204" i="9"/>
  <c r="J264" i="9"/>
  <c r="J253" i="9"/>
  <c r="J32" i="9"/>
  <c r="E48" i="9"/>
  <c r="G182" i="9"/>
  <c r="C198" i="9"/>
  <c r="G242" i="9"/>
  <c r="I252" i="5"/>
  <c r="I251" i="9"/>
  <c r="E237" i="9"/>
  <c r="I269" i="9"/>
  <c r="J101" i="8"/>
  <c r="I67" i="8"/>
  <c r="K45" i="5"/>
  <c r="E59" i="9"/>
  <c r="K228" i="3"/>
  <c r="J64" i="9"/>
  <c r="I228" i="8"/>
  <c r="J173" i="5"/>
  <c r="I159" i="5"/>
  <c r="I140" i="8"/>
  <c r="J121" i="8"/>
  <c r="I128" i="5"/>
  <c r="I86" i="5"/>
  <c r="I68" i="5"/>
  <c r="E57" i="9"/>
  <c r="I87" i="5"/>
  <c r="K146" i="3"/>
  <c r="K80" i="3"/>
  <c r="K81" i="5" s="1"/>
  <c r="K135" i="3"/>
  <c r="I168" i="5"/>
  <c r="I254" i="8"/>
  <c r="H275" i="9"/>
  <c r="I191" i="9"/>
  <c r="J174" i="9"/>
  <c r="J246" i="9"/>
  <c r="J42" i="9"/>
  <c r="J54" i="9"/>
  <c r="J89" i="9"/>
  <c r="J257" i="9"/>
  <c r="H48" i="9"/>
  <c r="D182" i="9"/>
  <c r="F198" i="9"/>
  <c r="K268" i="5"/>
  <c r="D242" i="9"/>
  <c r="K183" i="5"/>
  <c r="J143" i="9"/>
  <c r="K255" i="8"/>
  <c r="H251" i="9"/>
  <c r="J241" i="9"/>
  <c r="C237" i="9"/>
  <c r="J215" i="9"/>
  <c r="I159" i="8"/>
  <c r="E269" i="9"/>
  <c r="K198" i="8"/>
  <c r="D59" i="9"/>
  <c r="I216" i="8"/>
  <c r="I105" i="2"/>
  <c r="I147" i="8"/>
  <c r="I133" i="9"/>
  <c r="I74" i="8"/>
  <c r="I37" i="8"/>
  <c r="I218" i="5"/>
  <c r="I57" i="9"/>
  <c r="J154" i="9"/>
  <c r="I208" i="8"/>
  <c r="I100" i="2"/>
  <c r="K17" i="5"/>
  <c r="K58" i="8"/>
  <c r="K212" i="5"/>
  <c r="K231" i="5"/>
  <c r="G275" i="9"/>
  <c r="J281" i="9"/>
  <c r="C191" i="9"/>
  <c r="J187" i="9"/>
  <c r="K204" i="8"/>
  <c r="K180" i="5"/>
  <c r="J34" i="9"/>
  <c r="C48" i="9"/>
  <c r="I182" i="9"/>
  <c r="H214" i="9"/>
  <c r="K256" i="8"/>
  <c r="H242" i="9"/>
  <c r="I251" i="5"/>
  <c r="I233" i="8"/>
  <c r="E251" i="9"/>
  <c r="J251" i="9" s="1"/>
  <c r="I237" i="9"/>
  <c r="J219" i="9"/>
  <c r="G269" i="9"/>
  <c r="I120" i="8"/>
  <c r="I67" i="5"/>
  <c r="I59" i="9"/>
  <c r="G59" i="9"/>
  <c r="K102" i="8"/>
  <c r="J160" i="9"/>
  <c r="I209" i="5"/>
  <c r="K185" i="3"/>
  <c r="J173" i="8"/>
  <c r="K96" i="5"/>
  <c r="I35" i="8"/>
  <c r="D57" i="9"/>
  <c r="I29" i="3"/>
  <c r="K100" i="8"/>
  <c r="F48" i="9"/>
  <c r="F182" i="9"/>
  <c r="E242" i="9"/>
  <c r="F237" i="9"/>
  <c r="J233" i="9"/>
  <c r="C269" i="9"/>
  <c r="J152" i="5"/>
  <c r="I102" i="9"/>
  <c r="I55" i="8"/>
  <c r="K59" i="5"/>
  <c r="K22" i="3"/>
  <c r="I127" i="5"/>
  <c r="J114" i="9"/>
  <c r="I185" i="5"/>
  <c r="E96" i="9"/>
  <c r="I48" i="5"/>
  <c r="G57" i="9"/>
  <c r="K116" i="3"/>
  <c r="I265" i="8"/>
  <c r="K295" i="3"/>
  <c r="G180" i="9"/>
  <c r="K205" i="5"/>
  <c r="E275" i="9"/>
  <c r="G191" i="9"/>
  <c r="K243" i="5"/>
  <c r="J220" i="9"/>
  <c r="K204" i="5"/>
  <c r="K257" i="8"/>
  <c r="J248" i="9"/>
  <c r="K168" i="8"/>
  <c r="K182" i="8"/>
  <c r="G48" i="9"/>
  <c r="H182" i="9"/>
  <c r="K193" i="8"/>
  <c r="C242" i="9"/>
  <c r="J212" i="9"/>
  <c r="I259" i="5"/>
  <c r="I205" i="8"/>
  <c r="J235" i="9"/>
  <c r="F269" i="9"/>
  <c r="I245" i="8"/>
  <c r="K207" i="5"/>
  <c r="J152" i="8"/>
  <c r="K57" i="5"/>
  <c r="I173" i="8"/>
  <c r="J104" i="9"/>
  <c r="I22" i="8"/>
  <c r="I170" i="5"/>
  <c r="I249" i="5"/>
  <c r="J175" i="9"/>
  <c r="C180" i="9"/>
  <c r="J125" i="9"/>
  <c r="D205" i="9"/>
  <c r="I242" i="9"/>
  <c r="K269" i="5"/>
  <c r="I246" i="5"/>
  <c r="J140" i="8"/>
  <c r="K197" i="3"/>
  <c r="I127" i="8"/>
  <c r="K90" i="8"/>
  <c r="J114" i="5"/>
  <c r="F29" i="5"/>
  <c r="J33" i="9"/>
  <c r="K152" i="3"/>
  <c r="K152" i="8" s="1"/>
  <c r="J282" i="9"/>
  <c r="K251" i="8"/>
  <c r="J156" i="9"/>
  <c r="J176" i="9"/>
  <c r="F191" i="9"/>
  <c r="K58" i="5"/>
  <c r="H204" i="9"/>
  <c r="J134" i="9"/>
  <c r="H180" i="9"/>
  <c r="J123" i="9"/>
  <c r="K186" i="8"/>
  <c r="G205" i="9"/>
  <c r="E268" i="9"/>
  <c r="F242" i="9"/>
  <c r="J260" i="9"/>
  <c r="I247" i="8"/>
  <c r="J221" i="9"/>
  <c r="J132" i="9"/>
  <c r="I197" i="5"/>
  <c r="I165" i="5"/>
  <c r="E102" i="9"/>
  <c r="I147" i="5"/>
  <c r="I97" i="5"/>
  <c r="F30" i="5"/>
  <c r="K138" i="3"/>
  <c r="K138" i="8" s="1"/>
  <c r="K261" i="3"/>
  <c r="K278" i="3"/>
  <c r="J236" i="9"/>
  <c r="J28" i="9"/>
  <c r="I259" i="8"/>
  <c r="K192" i="5"/>
  <c r="K250" i="8"/>
  <c r="J52" i="9"/>
  <c r="J190" i="9"/>
  <c r="J206" i="9"/>
  <c r="K199" i="5"/>
  <c r="D204" i="9"/>
  <c r="J186" i="9"/>
  <c r="J201" i="9"/>
  <c r="D180" i="9"/>
  <c r="J56" i="9"/>
  <c r="H198" i="9"/>
  <c r="H205" i="9"/>
  <c r="G268" i="9"/>
  <c r="K250" i="5"/>
  <c r="K181" i="5"/>
  <c r="I251" i="8"/>
  <c r="J223" i="9"/>
  <c r="I259" i="9"/>
  <c r="I86" i="8"/>
  <c r="I185" i="8"/>
  <c r="I153" i="8"/>
  <c r="I146" i="5"/>
  <c r="F102" i="9"/>
  <c r="I208" i="5"/>
  <c r="I47" i="8"/>
  <c r="F29" i="8"/>
  <c r="I42" i="8"/>
  <c r="I217" i="5"/>
  <c r="I245" i="5"/>
  <c r="F275" i="9"/>
  <c r="H191" i="9"/>
  <c r="D275" i="9"/>
  <c r="J275" i="9" s="1"/>
  <c r="J16" i="9"/>
  <c r="K192" i="8"/>
  <c r="J177" i="9"/>
  <c r="I204" i="9"/>
  <c r="J226" i="9"/>
  <c r="J216" i="9"/>
  <c r="J110" i="9"/>
  <c r="F180" i="9"/>
  <c r="D198" i="9"/>
  <c r="E205" i="9"/>
  <c r="C268" i="9"/>
  <c r="F250" i="9"/>
  <c r="J178" i="9"/>
  <c r="I197" i="8"/>
  <c r="K225" i="8"/>
  <c r="I160" i="5"/>
  <c r="I106" i="5"/>
  <c r="I96" i="5"/>
  <c r="I108" i="8"/>
  <c r="I23" i="5"/>
  <c r="C102" i="9"/>
  <c r="K45" i="8"/>
  <c r="I270" i="5"/>
  <c r="K286" i="3"/>
  <c r="K292" i="3"/>
  <c r="K293" i="3"/>
  <c r="K275" i="8"/>
  <c r="K180" i="8"/>
  <c r="J222" i="9"/>
  <c r="K36" i="8"/>
  <c r="F268" i="9"/>
  <c r="D250" i="9"/>
  <c r="K237" i="5"/>
  <c r="J227" i="9"/>
  <c r="I94" i="8"/>
  <c r="I84" i="8"/>
  <c r="J73" i="9"/>
  <c r="I38" i="5"/>
  <c r="J130" i="9"/>
  <c r="I47" i="5"/>
  <c r="K113" i="3"/>
  <c r="I260" i="5"/>
  <c r="K276" i="3"/>
  <c r="K277" i="5" s="1"/>
  <c r="H93" i="2"/>
  <c r="J93" i="2" s="1"/>
  <c r="H92" i="2"/>
  <c r="J92" i="2" s="1"/>
  <c r="H107" i="2"/>
  <c r="J107" i="2" s="1"/>
  <c r="H105" i="2"/>
  <c r="J105" i="2" s="1"/>
  <c r="H99" i="2"/>
  <c r="J99" i="2" s="1"/>
  <c r="H96" i="2"/>
  <c r="J96" i="2" s="1"/>
  <c r="H95" i="2"/>
  <c r="J95" i="2" s="1"/>
  <c r="H108" i="2"/>
  <c r="J108" i="2" s="1"/>
  <c r="H109" i="2"/>
  <c r="J109" i="2" s="1"/>
  <c r="H110" i="2"/>
  <c r="J110" i="2" s="1"/>
  <c r="H97" i="2"/>
  <c r="J97" i="2" s="1"/>
  <c r="H113" i="2"/>
  <c r="J113" i="2" s="1"/>
  <c r="H102" i="2"/>
  <c r="J102" i="2" s="1"/>
  <c r="H112" i="2"/>
  <c r="J112" i="2" s="1"/>
  <c r="H100" i="2"/>
  <c r="J100" i="2" s="1"/>
  <c r="H103" i="2"/>
  <c r="H94" i="2"/>
  <c r="J94" i="2" s="1"/>
  <c r="H106" i="2"/>
  <c r="J106" i="2" s="1"/>
  <c r="H104" i="2"/>
  <c r="J104" i="2" s="1"/>
  <c r="H101" i="2"/>
  <c r="J101" i="2" s="1"/>
  <c r="H98" i="2"/>
  <c r="D30" i="9"/>
  <c r="H30" i="9"/>
  <c r="E30" i="9"/>
  <c r="I30" i="9"/>
  <c r="K30" i="8"/>
  <c r="K31" i="5"/>
  <c r="K18" i="8"/>
  <c r="G30" i="9"/>
  <c r="C30" i="9"/>
  <c r="F30" i="9"/>
  <c r="D167" i="9"/>
  <c r="G167" i="9"/>
  <c r="C167" i="9"/>
  <c r="K155" i="8"/>
  <c r="K167" i="5"/>
  <c r="E167" i="9"/>
  <c r="H167" i="9"/>
  <c r="F167" i="9"/>
  <c r="K181" i="8"/>
  <c r="K24" i="8"/>
  <c r="F117" i="9"/>
  <c r="K18" i="5"/>
  <c r="K239" i="5"/>
  <c r="F185" i="9"/>
  <c r="K48" i="5"/>
  <c r="K198" i="5"/>
  <c r="D214" i="9"/>
  <c r="K251" i="5"/>
  <c r="I250" i="9"/>
  <c r="D210" i="9"/>
  <c r="C238" i="9"/>
  <c r="G197" i="9"/>
  <c r="D259" i="9"/>
  <c r="K168" i="5"/>
  <c r="F96" i="9"/>
  <c r="D159" i="9"/>
  <c r="H31" i="9"/>
  <c r="E31" i="9"/>
  <c r="I31" i="9"/>
  <c r="C31" i="9"/>
  <c r="F31" i="9"/>
  <c r="K19" i="8"/>
  <c r="G31" i="9"/>
  <c r="H71" i="9"/>
  <c r="K59" i="8"/>
  <c r="K71" i="5"/>
  <c r="C71" i="9"/>
  <c r="F71" i="9"/>
  <c r="G71" i="9"/>
  <c r="E71" i="9"/>
  <c r="I71" i="9"/>
  <c r="F109" i="9"/>
  <c r="I109" i="9"/>
  <c r="D109" i="9"/>
  <c r="G109" i="9"/>
  <c r="C109" i="9"/>
  <c r="E109" i="9"/>
  <c r="K161" i="5"/>
  <c r="E161" i="9"/>
  <c r="H161" i="9"/>
  <c r="F161" i="9"/>
  <c r="I161" i="9"/>
  <c r="D161" i="9"/>
  <c r="G161" i="9"/>
  <c r="C161" i="9"/>
  <c r="C258" i="9"/>
  <c r="H258" i="9"/>
  <c r="G258" i="9"/>
  <c r="E258" i="9"/>
  <c r="I258" i="9"/>
  <c r="D258" i="9"/>
  <c r="I99" i="9"/>
  <c r="F99" i="9"/>
  <c r="D99" i="9"/>
  <c r="K99" i="8"/>
  <c r="H99" i="9"/>
  <c r="C99" i="9"/>
  <c r="G99" i="9"/>
  <c r="K99" i="5"/>
  <c r="K266" i="8"/>
  <c r="K267" i="5"/>
  <c r="K214" i="8"/>
  <c r="E117" i="9"/>
  <c r="K186" i="5"/>
  <c r="K266" i="5"/>
  <c r="H185" i="9"/>
  <c r="I214" i="9"/>
  <c r="I210" i="9"/>
  <c r="I238" i="9"/>
  <c r="H197" i="9"/>
  <c r="K256" i="5"/>
  <c r="K219" i="8"/>
  <c r="F259" i="9"/>
  <c r="H96" i="9"/>
  <c r="K39" i="8"/>
  <c r="G51" i="9"/>
  <c r="D51" i="9"/>
  <c r="I51" i="9"/>
  <c r="E51" i="9"/>
  <c r="C51" i="9"/>
  <c r="H51" i="9"/>
  <c r="K60" i="3"/>
  <c r="K61" i="5" s="1"/>
  <c r="I48" i="8"/>
  <c r="I60" i="5"/>
  <c r="K72" i="3"/>
  <c r="I60" i="8"/>
  <c r="I73" i="5"/>
  <c r="I72" i="5"/>
  <c r="C101" i="9"/>
  <c r="G101" i="9"/>
  <c r="D101" i="9"/>
  <c r="H101" i="9"/>
  <c r="F101" i="9"/>
  <c r="E101" i="9"/>
  <c r="I101" i="9"/>
  <c r="K101" i="5"/>
  <c r="K102" i="5"/>
  <c r="E155" i="9"/>
  <c r="I155" i="9"/>
  <c r="H155" i="9"/>
  <c r="F155" i="9"/>
  <c r="D155" i="9"/>
  <c r="G155" i="9"/>
  <c r="C155" i="9"/>
  <c r="K155" i="5"/>
  <c r="H111" i="2"/>
  <c r="J111" i="2" s="1"/>
  <c r="I294" i="8"/>
  <c r="K294" i="3"/>
  <c r="K263" i="8"/>
  <c r="K276" i="5"/>
  <c r="I117" i="9"/>
  <c r="K199" i="8"/>
  <c r="K129" i="5"/>
  <c r="K167" i="8"/>
  <c r="K129" i="8"/>
  <c r="G266" i="9"/>
  <c r="E185" i="9"/>
  <c r="K40" i="5"/>
  <c r="E214" i="9"/>
  <c r="E250" i="9"/>
  <c r="J250" i="9" s="1"/>
  <c r="E210" i="9"/>
  <c r="F238" i="9"/>
  <c r="C181" i="9"/>
  <c r="E197" i="9"/>
  <c r="K50" i="5"/>
  <c r="K259" i="5"/>
  <c r="D231" i="9"/>
  <c r="G259" i="9"/>
  <c r="K47" i="5"/>
  <c r="K133" i="5"/>
  <c r="I115" i="5"/>
  <c r="K100" i="5"/>
  <c r="D96" i="9"/>
  <c r="H12" i="9"/>
  <c r="K13" i="5"/>
  <c r="F12" i="9"/>
  <c r="I12" i="9"/>
  <c r="G12" i="9"/>
  <c r="E12" i="9"/>
  <c r="C12" i="9"/>
  <c r="C27" i="9"/>
  <c r="F27" i="9"/>
  <c r="G27" i="9"/>
  <c r="D27" i="9"/>
  <c r="H27" i="9"/>
  <c r="E27" i="9"/>
  <c r="I27" i="9"/>
  <c r="K15" i="8"/>
  <c r="G61" i="9"/>
  <c r="D61" i="9"/>
  <c r="I61" i="9"/>
  <c r="E61" i="9"/>
  <c r="C61" i="9"/>
  <c r="H61" i="9"/>
  <c r="F61" i="9"/>
  <c r="K61" i="8"/>
  <c r="K49" i="8"/>
  <c r="H124" i="9"/>
  <c r="C124" i="9"/>
  <c r="K112" i="8"/>
  <c r="D124" i="9"/>
  <c r="G124" i="9"/>
  <c r="F124" i="9"/>
  <c r="F203" i="9"/>
  <c r="I203" i="9"/>
  <c r="C203" i="9"/>
  <c r="E203" i="9"/>
  <c r="H203" i="9"/>
  <c r="G203" i="9"/>
  <c r="K191" i="8"/>
  <c r="K24" i="5"/>
  <c r="K117" i="8"/>
  <c r="K254" i="8"/>
  <c r="K28" i="8"/>
  <c r="K182" i="5"/>
  <c r="G214" i="9"/>
  <c r="G210" i="9"/>
  <c r="K260" i="5"/>
  <c r="G181" i="9"/>
  <c r="C197" i="9"/>
  <c r="K38" i="8"/>
  <c r="K239" i="8"/>
  <c r="K227" i="8"/>
  <c r="H231" i="9"/>
  <c r="C259" i="9"/>
  <c r="K87" i="8"/>
  <c r="I31" i="5"/>
  <c r="F43" i="9"/>
  <c r="C43" i="9"/>
  <c r="H43" i="9"/>
  <c r="K31" i="8"/>
  <c r="G43" i="9"/>
  <c r="E43" i="9"/>
  <c r="I43" i="9"/>
  <c r="G62" i="9"/>
  <c r="F62" i="9"/>
  <c r="C62" i="9"/>
  <c r="H62" i="9"/>
  <c r="E62" i="9"/>
  <c r="D62" i="9"/>
  <c r="I62" i="9"/>
  <c r="K62" i="5"/>
  <c r="I98" i="2"/>
  <c r="J79" i="8"/>
  <c r="J91" i="8"/>
  <c r="J91" i="5"/>
  <c r="J92" i="5"/>
  <c r="K91" i="3"/>
  <c r="K92" i="5" s="1"/>
  <c r="K131" i="3"/>
  <c r="I119" i="8"/>
  <c r="I131" i="5"/>
  <c r="K284" i="3"/>
  <c r="I272" i="8"/>
  <c r="H70" i="9"/>
  <c r="D70" i="9"/>
  <c r="K70" i="5"/>
  <c r="C70" i="9"/>
  <c r="F70" i="9"/>
  <c r="G70" i="9"/>
  <c r="E70" i="9"/>
  <c r="K51" i="5"/>
  <c r="K12" i="8"/>
  <c r="C129" i="9"/>
  <c r="D266" i="9"/>
  <c r="C214" i="9"/>
  <c r="C210" i="9"/>
  <c r="H181" i="9"/>
  <c r="I197" i="9"/>
  <c r="D50" i="9"/>
  <c r="D239" i="9"/>
  <c r="I231" i="9"/>
  <c r="H259" i="9"/>
  <c r="I63" i="9"/>
  <c r="E63" i="9"/>
  <c r="C63" i="9"/>
  <c r="H63" i="9"/>
  <c r="F63" i="9"/>
  <c r="K51" i="8"/>
  <c r="K63" i="5"/>
  <c r="G63" i="9"/>
  <c r="K62" i="8"/>
  <c r="K74" i="5"/>
  <c r="C74" i="9"/>
  <c r="F74" i="9"/>
  <c r="G74" i="9"/>
  <c r="K74" i="8"/>
  <c r="E74" i="9"/>
  <c r="I74" i="9"/>
  <c r="H74" i="9"/>
  <c r="C92" i="9"/>
  <c r="G92" i="9"/>
  <c r="D92" i="9"/>
  <c r="H92" i="9"/>
  <c r="F92" i="9"/>
  <c r="E92" i="9"/>
  <c r="I92" i="9"/>
  <c r="K80" i="8"/>
  <c r="K103" i="3"/>
  <c r="I91" i="8"/>
  <c r="I103" i="5"/>
  <c r="K139" i="5"/>
  <c r="I138" i="9"/>
  <c r="E138" i="9"/>
  <c r="F138" i="9"/>
  <c r="D138" i="9"/>
  <c r="H138" i="9"/>
  <c r="C138" i="9"/>
  <c r="G138" i="9"/>
  <c r="K126" i="8"/>
  <c r="K138" i="5"/>
  <c r="E171" i="9"/>
  <c r="I171" i="9"/>
  <c r="F171" i="9"/>
  <c r="D171" i="9"/>
  <c r="H171" i="9"/>
  <c r="G171" i="9"/>
  <c r="C171" i="9"/>
  <c r="K159" i="8"/>
  <c r="K171" i="5"/>
  <c r="C274" i="9"/>
  <c r="D274" i="9"/>
  <c r="E274" i="9"/>
  <c r="F274" i="9"/>
  <c r="G274" i="9"/>
  <c r="H274" i="9"/>
  <c r="K274" i="5"/>
  <c r="I274" i="9"/>
  <c r="I24" i="9"/>
  <c r="G129" i="9"/>
  <c r="K50" i="8"/>
  <c r="H266" i="9"/>
  <c r="I129" i="9"/>
  <c r="H40" i="9"/>
  <c r="F214" i="9"/>
  <c r="F210" i="9"/>
  <c r="D181" i="9"/>
  <c r="F197" i="9"/>
  <c r="I50" i="9"/>
  <c r="H239" i="9"/>
  <c r="E231" i="9"/>
  <c r="E259" i="9"/>
  <c r="H35" i="9"/>
  <c r="K23" i="8"/>
  <c r="G35" i="9"/>
  <c r="D35" i="9"/>
  <c r="E35" i="9"/>
  <c r="I35" i="9"/>
  <c r="C35" i="9"/>
  <c r="K63" i="8"/>
  <c r="K75" i="5"/>
  <c r="C75" i="9"/>
  <c r="F75" i="9"/>
  <c r="G75" i="9"/>
  <c r="E75" i="9"/>
  <c r="I75" i="9"/>
  <c r="D75" i="9"/>
  <c r="K84" i="3"/>
  <c r="I85" i="5"/>
  <c r="I72" i="8"/>
  <c r="I84" i="5"/>
  <c r="D93" i="9"/>
  <c r="H93" i="9"/>
  <c r="E93" i="9"/>
  <c r="I93" i="9"/>
  <c r="C93" i="9"/>
  <c r="G93" i="9"/>
  <c r="F93" i="9"/>
  <c r="K93" i="5"/>
  <c r="E118" i="9"/>
  <c r="C118" i="9"/>
  <c r="K106" i="8"/>
  <c r="F118" i="9"/>
  <c r="I118" i="9"/>
  <c r="D118" i="9"/>
  <c r="G118" i="9"/>
  <c r="I289" i="8"/>
  <c r="K289" i="3"/>
  <c r="I289" i="5"/>
  <c r="E17" i="9"/>
  <c r="I17" i="9"/>
  <c r="C17" i="9"/>
  <c r="F17" i="9"/>
  <c r="D17" i="9"/>
  <c r="H17" i="9"/>
  <c r="G17" i="9"/>
  <c r="K115" i="3"/>
  <c r="I116" i="5"/>
  <c r="F211" i="9"/>
  <c r="I211" i="9"/>
  <c r="C211" i="9"/>
  <c r="E211" i="9"/>
  <c r="H211" i="9"/>
  <c r="G211" i="9"/>
  <c r="D211" i="9"/>
  <c r="E24" i="9"/>
  <c r="D129" i="9"/>
  <c r="K117" i="5"/>
  <c r="E266" i="9"/>
  <c r="C40" i="9"/>
  <c r="K238" i="5"/>
  <c r="F181" i="9"/>
  <c r="E50" i="9"/>
  <c r="K215" i="5"/>
  <c r="I239" i="9"/>
  <c r="G231" i="9"/>
  <c r="E83" i="9"/>
  <c r="F83" i="9"/>
  <c r="C83" i="9"/>
  <c r="G83" i="9"/>
  <c r="I83" i="9"/>
  <c r="D83" i="9"/>
  <c r="H83" i="9"/>
  <c r="K71" i="8"/>
  <c r="E55" i="9"/>
  <c r="C55" i="9"/>
  <c r="H55" i="9"/>
  <c r="F55" i="9"/>
  <c r="K43" i="8"/>
  <c r="G55" i="9"/>
  <c r="D55" i="9"/>
  <c r="G65" i="9"/>
  <c r="D65" i="9"/>
  <c r="I65" i="9"/>
  <c r="E65" i="9"/>
  <c r="C65" i="9"/>
  <c r="H65" i="9"/>
  <c r="F65" i="9"/>
  <c r="K53" i="8"/>
  <c r="C76" i="9"/>
  <c r="F76" i="9"/>
  <c r="G76" i="9"/>
  <c r="E76" i="9"/>
  <c r="I76" i="9"/>
  <c r="H76" i="9"/>
  <c r="D76" i="9"/>
  <c r="K64" i="8"/>
  <c r="I94" i="9"/>
  <c r="D94" i="9"/>
  <c r="H94" i="9"/>
  <c r="G94" i="9"/>
  <c r="E105" i="9"/>
  <c r="I105" i="9"/>
  <c r="D105" i="9"/>
  <c r="H105" i="9"/>
  <c r="K93" i="8"/>
  <c r="K105" i="5"/>
  <c r="F105" i="9"/>
  <c r="C105" i="9"/>
  <c r="C126" i="9"/>
  <c r="K126" i="5"/>
  <c r="D126" i="9"/>
  <c r="G126" i="9"/>
  <c r="F126" i="9"/>
  <c r="E126" i="9"/>
  <c r="H126" i="9"/>
  <c r="E151" i="9"/>
  <c r="I151" i="9"/>
  <c r="K152" i="5"/>
  <c r="F151" i="9"/>
  <c r="D151" i="9"/>
  <c r="H151" i="9"/>
  <c r="G151" i="9"/>
  <c r="C151" i="9"/>
  <c r="K139" i="8"/>
  <c r="K151" i="5"/>
  <c r="K151" i="8"/>
  <c r="F207" i="9"/>
  <c r="C207" i="9"/>
  <c r="G207" i="9"/>
  <c r="E207" i="9"/>
  <c r="I207" i="9"/>
  <c r="H207" i="9"/>
  <c r="D207" i="9"/>
  <c r="K195" i="8"/>
  <c r="I18" i="8"/>
  <c r="I30" i="5"/>
  <c r="I30" i="8"/>
  <c r="K25" i="5"/>
  <c r="H24" i="9"/>
  <c r="F129" i="9"/>
  <c r="K232" i="5"/>
  <c r="K105" i="8"/>
  <c r="C266" i="9"/>
  <c r="F40" i="9"/>
  <c r="K226" i="8"/>
  <c r="I181" i="9"/>
  <c r="H50" i="9"/>
  <c r="E239" i="9"/>
  <c r="C231" i="9"/>
  <c r="K41" i="5"/>
  <c r="I115" i="8"/>
  <c r="I120" i="5"/>
  <c r="I167" i="9"/>
  <c r="K66" i="3"/>
  <c r="I54" i="8"/>
  <c r="C77" i="9"/>
  <c r="F77" i="9"/>
  <c r="G77" i="9"/>
  <c r="E77" i="9"/>
  <c r="I77" i="9"/>
  <c r="D77" i="9"/>
  <c r="H77" i="9"/>
  <c r="K65" i="8"/>
  <c r="K77" i="5"/>
  <c r="K95" i="5"/>
  <c r="F95" i="9"/>
  <c r="C95" i="9"/>
  <c r="G95" i="9"/>
  <c r="E95" i="9"/>
  <c r="I95" i="9"/>
  <c r="H95" i="9"/>
  <c r="K83" i="8"/>
  <c r="D95" i="9"/>
  <c r="C113" i="9"/>
  <c r="K101" i="8"/>
  <c r="K113" i="5"/>
  <c r="E113" i="9"/>
  <c r="F113" i="9"/>
  <c r="D113" i="9"/>
  <c r="H113" i="9"/>
  <c r="K158" i="3"/>
  <c r="K159" i="5" s="1"/>
  <c r="I146" i="8"/>
  <c r="I173" i="5"/>
  <c r="K173" i="3"/>
  <c r="K173" i="8" s="1"/>
  <c r="I172" i="8"/>
  <c r="K184" i="3"/>
  <c r="K185" i="5" s="1"/>
  <c r="I184" i="5"/>
  <c r="I196" i="8"/>
  <c r="I184" i="8"/>
  <c r="K196" i="3"/>
  <c r="I196" i="5"/>
  <c r="C117" i="9"/>
  <c r="G238" i="9"/>
  <c r="G239" i="9"/>
  <c r="F231" i="9"/>
  <c r="I70" i="9"/>
  <c r="G47" i="9"/>
  <c r="D47" i="9"/>
  <c r="I47" i="9"/>
  <c r="E47" i="9"/>
  <c r="C47" i="9"/>
  <c r="H47" i="9"/>
  <c r="F47" i="9"/>
  <c r="K35" i="8"/>
  <c r="C67" i="9"/>
  <c r="F67" i="9"/>
  <c r="G67" i="9"/>
  <c r="E67" i="9"/>
  <c r="I67" i="9"/>
  <c r="D67" i="9"/>
  <c r="H67" i="9"/>
  <c r="K55" i="8"/>
  <c r="K67" i="5"/>
  <c r="K78" i="3"/>
  <c r="I78" i="8"/>
  <c r="I66" i="8"/>
  <c r="C96" i="9"/>
  <c r="G96" i="9"/>
  <c r="K120" i="5"/>
  <c r="F120" i="9"/>
  <c r="I120" i="9"/>
  <c r="D120" i="9"/>
  <c r="G120" i="9"/>
  <c r="H120" i="9"/>
  <c r="E120" i="9"/>
  <c r="D127" i="9"/>
  <c r="G127" i="9"/>
  <c r="C127" i="9"/>
  <c r="H127" i="9"/>
  <c r="I127" i="9"/>
  <c r="E127" i="9"/>
  <c r="K128" i="5"/>
  <c r="F127" i="9"/>
  <c r="K115" i="8"/>
  <c r="K127" i="5"/>
  <c r="G159" i="9"/>
  <c r="C159" i="9"/>
  <c r="K147" i="8"/>
  <c r="E159" i="9"/>
  <c r="H159" i="9"/>
  <c r="F159" i="9"/>
  <c r="I159" i="9"/>
  <c r="H129" i="9"/>
  <c r="G24" i="9"/>
  <c r="E129" i="9"/>
  <c r="H117" i="9"/>
  <c r="K210" i="8"/>
  <c r="G185" i="9"/>
  <c r="I40" i="9"/>
  <c r="K214" i="5"/>
  <c r="K238" i="8"/>
  <c r="K210" i="5"/>
  <c r="D238" i="9"/>
  <c r="K197" i="5"/>
  <c r="F50" i="9"/>
  <c r="C239" i="9"/>
  <c r="K84" i="8"/>
  <c r="C120" i="9"/>
  <c r="H23" i="9"/>
  <c r="G23" i="9"/>
  <c r="E23" i="9"/>
  <c r="I23" i="9"/>
  <c r="C23" i="9"/>
  <c r="F23" i="9"/>
  <c r="I68" i="9"/>
  <c r="H68" i="9"/>
  <c r="D68" i="9"/>
  <c r="K68" i="5"/>
  <c r="C68" i="9"/>
  <c r="F68" i="9"/>
  <c r="G68" i="9"/>
  <c r="E79" i="9"/>
  <c r="I79" i="9"/>
  <c r="H79" i="9"/>
  <c r="C79" i="9"/>
  <c r="F79" i="9"/>
  <c r="D79" i="9"/>
  <c r="K67" i="8"/>
  <c r="K97" i="3"/>
  <c r="I85" i="8"/>
  <c r="D24" i="9"/>
  <c r="J24" i="9" s="1"/>
  <c r="C50" i="9"/>
  <c r="G117" i="9"/>
  <c r="K240" i="5"/>
  <c r="K211" i="5"/>
  <c r="K185" i="8"/>
  <c r="K211" i="8"/>
  <c r="I121" i="5"/>
  <c r="I79" i="5"/>
  <c r="I96" i="9"/>
  <c r="J165" i="9"/>
  <c r="I66" i="5"/>
  <c r="F51" i="9"/>
  <c r="E137" i="9"/>
  <c r="H137" i="9"/>
  <c r="F137" i="9"/>
  <c r="D137" i="9"/>
  <c r="G137" i="9"/>
  <c r="C137" i="9"/>
  <c r="K125" i="8"/>
  <c r="G39" i="9"/>
  <c r="E39" i="9"/>
  <c r="I39" i="9"/>
  <c r="D39" i="9"/>
  <c r="F39" i="9"/>
  <c r="C39" i="9"/>
  <c r="H39" i="9"/>
  <c r="K27" i="8"/>
  <c r="E69" i="9"/>
  <c r="I69" i="9"/>
  <c r="D69" i="9"/>
  <c r="H69" i="9"/>
  <c r="K57" i="8"/>
  <c r="K69" i="5"/>
  <c r="C69" i="9"/>
  <c r="F69" i="9"/>
  <c r="G80" i="9"/>
  <c r="E80" i="9"/>
  <c r="H80" i="9"/>
  <c r="C80" i="9"/>
  <c r="F80" i="9"/>
  <c r="D80" i="9"/>
  <c r="K68" i="8"/>
  <c r="K80" i="5"/>
  <c r="I80" i="9"/>
  <c r="I88" i="9"/>
  <c r="C88" i="9"/>
  <c r="G88" i="9"/>
  <c r="F88" i="9"/>
  <c r="K76" i="8"/>
  <c r="D88" i="9"/>
  <c r="H88" i="9"/>
  <c r="E135" i="9"/>
  <c r="F135" i="9"/>
  <c r="D135" i="9"/>
  <c r="H135" i="9"/>
  <c r="G135" i="9"/>
  <c r="C135" i="9"/>
  <c r="K135" i="8"/>
  <c r="J153" i="5"/>
  <c r="K153" i="3"/>
  <c r="I153" i="9" s="1"/>
  <c r="I103" i="2"/>
  <c r="J103" i="2" s="1"/>
  <c r="J141" i="8"/>
  <c r="I225" i="5"/>
  <c r="K169" i="3"/>
  <c r="K252" i="3"/>
  <c r="K280" i="3"/>
  <c r="I241" i="5"/>
  <c r="H287" i="9"/>
  <c r="C295" i="9"/>
  <c r="I166" i="5"/>
  <c r="I254" i="5"/>
  <c r="I162" i="5"/>
  <c r="K271" i="3"/>
  <c r="K290" i="3"/>
  <c r="I291" i="5"/>
  <c r="K291" i="3"/>
  <c r="K285" i="3"/>
  <c r="C296" i="9"/>
  <c r="K296" i="8"/>
  <c r="I297" i="5"/>
  <c r="I296" i="8"/>
  <c r="C297" i="9"/>
  <c r="J297" i="9" s="1"/>
  <c r="K297" i="8"/>
  <c r="K288" i="8"/>
  <c r="H115" i="2"/>
  <c r="I288" i="8"/>
  <c r="K297" i="5"/>
  <c r="I284" i="8"/>
  <c r="K296" i="5"/>
  <c r="I296" i="5"/>
  <c r="K284" i="8"/>
  <c r="I296" i="9"/>
  <c r="H296" i="9"/>
  <c r="G296" i="9"/>
  <c r="F296" i="9"/>
  <c r="E296" i="9"/>
  <c r="D296" i="9"/>
  <c r="J18" i="9" l="1"/>
  <c r="H145" i="9"/>
  <c r="K145" i="8"/>
  <c r="D145" i="9"/>
  <c r="J48" i="9"/>
  <c r="I145" i="9"/>
  <c r="F145" i="9"/>
  <c r="J98" i="2"/>
  <c r="J59" i="9"/>
  <c r="E139" i="9"/>
  <c r="H139" i="9"/>
  <c r="F139" i="9"/>
  <c r="D139" i="9"/>
  <c r="G139" i="9"/>
  <c r="C139" i="9"/>
  <c r="J266" i="9"/>
  <c r="H172" i="9"/>
  <c r="I172" i="9"/>
  <c r="D172" i="9"/>
  <c r="G172" i="9"/>
  <c r="C172" i="9"/>
  <c r="F172" i="9"/>
  <c r="K160" i="8"/>
  <c r="K172" i="5"/>
  <c r="E172" i="9"/>
  <c r="H119" i="9"/>
  <c r="G119" i="9"/>
  <c r="E119" i="9"/>
  <c r="C119" i="9"/>
  <c r="K119" i="5"/>
  <c r="F119" i="9"/>
  <c r="D119" i="9"/>
  <c r="I126" i="9"/>
  <c r="F14" i="9"/>
  <c r="H14" i="9"/>
  <c r="G14" i="9"/>
  <c r="K14" i="8"/>
  <c r="E14" i="9"/>
  <c r="I14" i="9"/>
  <c r="C14" i="9"/>
  <c r="D14" i="9"/>
  <c r="I119" i="9"/>
  <c r="J15" i="9"/>
  <c r="J41" i="9"/>
  <c r="K194" i="5"/>
  <c r="E193" i="9"/>
  <c r="F193" i="9"/>
  <c r="K193" i="5"/>
  <c r="G193" i="9"/>
  <c r="D193" i="9"/>
  <c r="H193" i="9"/>
  <c r="C193" i="9"/>
  <c r="I193" i="9"/>
  <c r="J111" i="9"/>
  <c r="E124" i="9"/>
  <c r="K124" i="8"/>
  <c r="I124" i="9"/>
  <c r="K125" i="5"/>
  <c r="I139" i="9"/>
  <c r="K15" i="5"/>
  <c r="G230" i="9"/>
  <c r="K218" i="8"/>
  <c r="K230" i="5"/>
  <c r="F230" i="9"/>
  <c r="I230" i="9"/>
  <c r="C230" i="9"/>
  <c r="D230" i="9"/>
  <c r="E230" i="9"/>
  <c r="H230" i="9"/>
  <c r="K75" i="8"/>
  <c r="C87" i="9"/>
  <c r="G87" i="9"/>
  <c r="D87" i="9"/>
  <c r="H87" i="9"/>
  <c r="F87" i="9"/>
  <c r="K88" i="5"/>
  <c r="E87" i="9"/>
  <c r="I87" i="9"/>
  <c r="G147" i="9"/>
  <c r="C147" i="9"/>
  <c r="E147" i="9"/>
  <c r="H147" i="9"/>
  <c r="F147" i="9"/>
  <c r="D147" i="9"/>
  <c r="J182" i="9"/>
  <c r="K109" i="5"/>
  <c r="F108" i="9"/>
  <c r="G108" i="9"/>
  <c r="D108" i="9"/>
  <c r="H108" i="9"/>
  <c r="E108" i="9"/>
  <c r="I108" i="9"/>
  <c r="C108" i="9"/>
  <c r="K108" i="8"/>
  <c r="J163" i="9"/>
  <c r="J53" i="9"/>
  <c r="I147" i="9"/>
  <c r="J81" i="9"/>
  <c r="H238" i="9"/>
  <c r="E238" i="9"/>
  <c r="J122" i="9"/>
  <c r="E262" i="9"/>
  <c r="K263" i="5"/>
  <c r="H262" i="9"/>
  <c r="K262" i="8"/>
  <c r="D262" i="9"/>
  <c r="I262" i="9"/>
  <c r="F262" i="9"/>
  <c r="C262" i="9"/>
  <c r="G262" i="9"/>
  <c r="H141" i="9"/>
  <c r="F141" i="9"/>
  <c r="D141" i="9"/>
  <c r="G141" i="9"/>
  <c r="C141" i="9"/>
  <c r="E141" i="9"/>
  <c r="I141" i="9"/>
  <c r="K142" i="5"/>
  <c r="J30" i="9"/>
  <c r="K244" i="8"/>
  <c r="C256" i="9"/>
  <c r="K257" i="5"/>
  <c r="E256" i="9"/>
  <c r="H256" i="9"/>
  <c r="I256" i="9"/>
  <c r="D256" i="9"/>
  <c r="G256" i="9"/>
  <c r="F256" i="9"/>
  <c r="C273" i="9"/>
  <c r="K273" i="5"/>
  <c r="I273" i="9"/>
  <c r="H273" i="9"/>
  <c r="G273" i="9"/>
  <c r="F273" i="9"/>
  <c r="E273" i="9"/>
  <c r="D273" i="9"/>
  <c r="J46" i="9"/>
  <c r="K143" i="8"/>
  <c r="K156" i="5"/>
  <c r="J19" i="9"/>
  <c r="J268" i="9"/>
  <c r="J244" i="9"/>
  <c r="J98" i="9"/>
  <c r="C128" i="9"/>
  <c r="G128" i="9"/>
  <c r="E128" i="9"/>
  <c r="F128" i="9"/>
  <c r="D128" i="9"/>
  <c r="H128" i="9"/>
  <c r="I128" i="9"/>
  <c r="K287" i="8"/>
  <c r="K288" i="5"/>
  <c r="G287" i="9"/>
  <c r="F287" i="9"/>
  <c r="E287" i="9"/>
  <c r="D287" i="9"/>
  <c r="C287" i="9"/>
  <c r="I287" i="9"/>
  <c r="J58" i="9"/>
  <c r="J243" i="9"/>
  <c r="J25" i="9"/>
  <c r="J180" i="9"/>
  <c r="K123" i="8"/>
  <c r="K136" i="5"/>
  <c r="K135" i="5"/>
  <c r="I135" i="9"/>
  <c r="J277" i="9"/>
  <c r="J245" i="9"/>
  <c r="J13" i="9"/>
  <c r="G113" i="9"/>
  <c r="K114" i="5"/>
  <c r="K113" i="8"/>
  <c r="K295" i="8"/>
  <c r="G295" i="9"/>
  <c r="I295" i="9"/>
  <c r="K283" i="8"/>
  <c r="H295" i="9"/>
  <c r="F295" i="9"/>
  <c r="E295" i="9"/>
  <c r="D295" i="9"/>
  <c r="I152" i="9"/>
  <c r="E152" i="9"/>
  <c r="F152" i="9"/>
  <c r="D152" i="9"/>
  <c r="H152" i="9"/>
  <c r="C152" i="9"/>
  <c r="G152" i="9"/>
  <c r="K140" i="8"/>
  <c r="F146" i="9"/>
  <c r="D146" i="9"/>
  <c r="H146" i="9"/>
  <c r="C146" i="9"/>
  <c r="G146" i="9"/>
  <c r="K146" i="5"/>
  <c r="I146" i="9"/>
  <c r="E146" i="9"/>
  <c r="K134" i="8"/>
  <c r="K147" i="5"/>
  <c r="F228" i="9"/>
  <c r="C228" i="9"/>
  <c r="G228" i="9"/>
  <c r="E228" i="9"/>
  <c r="K228" i="8"/>
  <c r="I228" i="9"/>
  <c r="D228" i="9"/>
  <c r="H228" i="9"/>
  <c r="K229" i="5"/>
  <c r="K216" i="8"/>
  <c r="K228" i="5"/>
  <c r="J37" i="9"/>
  <c r="J68" i="9"/>
  <c r="J207" i="9"/>
  <c r="J83" i="9"/>
  <c r="J35" i="9"/>
  <c r="J238" i="9"/>
  <c r="J205" i="9"/>
  <c r="K116" i="8"/>
  <c r="E116" i="9"/>
  <c r="F116" i="9"/>
  <c r="D116" i="9"/>
  <c r="H116" i="9"/>
  <c r="I116" i="9"/>
  <c r="C116" i="9"/>
  <c r="G116" i="9"/>
  <c r="K104" i="8"/>
  <c r="J269" i="9"/>
  <c r="D185" i="9"/>
  <c r="I185" i="9"/>
  <c r="C185" i="9"/>
  <c r="J191" i="9"/>
  <c r="J237" i="9"/>
  <c r="D121" i="9"/>
  <c r="G121" i="9"/>
  <c r="H121" i="9"/>
  <c r="C121" i="9"/>
  <c r="E121" i="9"/>
  <c r="K121" i="5"/>
  <c r="K109" i="8"/>
  <c r="K122" i="5"/>
  <c r="I121" i="9"/>
  <c r="F121" i="9"/>
  <c r="J45" i="9"/>
  <c r="K121" i="8"/>
  <c r="J239" i="9"/>
  <c r="K293" i="8"/>
  <c r="C293" i="9"/>
  <c r="K293" i="5"/>
  <c r="K281" i="8"/>
  <c r="I293" i="9"/>
  <c r="H293" i="9"/>
  <c r="G293" i="9"/>
  <c r="F293" i="9"/>
  <c r="E293" i="9"/>
  <c r="D293" i="9"/>
  <c r="K107" i="5"/>
  <c r="K107" i="8"/>
  <c r="C107" i="9"/>
  <c r="G107" i="9"/>
  <c r="I107" i="9"/>
  <c r="D107" i="9"/>
  <c r="K108" i="5"/>
  <c r="H107" i="9"/>
  <c r="F107" i="9"/>
  <c r="K95" i="8"/>
  <c r="E107" i="9"/>
  <c r="J164" i="9"/>
  <c r="J61" i="9"/>
  <c r="J27" i="9"/>
  <c r="J99" i="9"/>
  <c r="J161" i="9"/>
  <c r="K292" i="8"/>
  <c r="D292" i="9"/>
  <c r="C292" i="9"/>
  <c r="E292" i="9"/>
  <c r="I292" i="9"/>
  <c r="H292" i="9"/>
  <c r="G292" i="9"/>
  <c r="F292" i="9"/>
  <c r="J267" i="9"/>
  <c r="J168" i="9"/>
  <c r="J49" i="9"/>
  <c r="J63" i="9"/>
  <c r="J129" i="9"/>
  <c r="J12" i="9"/>
  <c r="J31" i="9"/>
  <c r="K286" i="8"/>
  <c r="C286" i="9"/>
  <c r="K274" i="8"/>
  <c r="H286" i="9"/>
  <c r="I286" i="9"/>
  <c r="K287" i="5"/>
  <c r="G286" i="9"/>
  <c r="F286" i="9"/>
  <c r="E286" i="9"/>
  <c r="D286" i="9"/>
  <c r="J140" i="9"/>
  <c r="J204" i="9"/>
  <c r="K197" i="8"/>
  <c r="D197" i="9"/>
  <c r="J242" i="9"/>
  <c r="J57" i="9"/>
  <c r="J106" i="9"/>
  <c r="J148" i="9"/>
  <c r="J79" i="9"/>
  <c r="J23" i="9"/>
  <c r="J127" i="9"/>
  <c r="J94" i="9"/>
  <c r="J102" i="9"/>
  <c r="C278" i="9"/>
  <c r="I278" i="9"/>
  <c r="H278" i="9"/>
  <c r="G278" i="9"/>
  <c r="E278" i="9"/>
  <c r="F278" i="9"/>
  <c r="K279" i="5"/>
  <c r="D278" i="9"/>
  <c r="K278" i="5"/>
  <c r="J86" i="9"/>
  <c r="J126" i="9"/>
  <c r="D261" i="9"/>
  <c r="K261" i="8"/>
  <c r="K249" i="8"/>
  <c r="K262" i="5"/>
  <c r="E261" i="9"/>
  <c r="I261" i="9"/>
  <c r="F261" i="9"/>
  <c r="G261" i="9"/>
  <c r="C261" i="9"/>
  <c r="K261" i="5"/>
  <c r="H261" i="9"/>
  <c r="K22" i="5"/>
  <c r="K22" i="8"/>
  <c r="K23" i="5"/>
  <c r="G22" i="9"/>
  <c r="E22" i="9"/>
  <c r="I22" i="9"/>
  <c r="C22" i="9"/>
  <c r="F22" i="9"/>
  <c r="D22" i="9"/>
  <c r="H22" i="9"/>
  <c r="I29" i="8"/>
  <c r="I17" i="8"/>
  <c r="I29" i="5"/>
  <c r="K29" i="3"/>
  <c r="I113" i="9"/>
  <c r="J217" i="9"/>
  <c r="J249" i="9"/>
  <c r="J150" i="9"/>
  <c r="J90" i="9"/>
  <c r="J149" i="9"/>
  <c r="J208" i="9"/>
  <c r="H276" i="9"/>
  <c r="K276" i="8"/>
  <c r="K264" i="8"/>
  <c r="F276" i="9"/>
  <c r="I276" i="9"/>
  <c r="G276" i="9"/>
  <c r="E276" i="9"/>
  <c r="D276" i="9"/>
  <c r="C276" i="9"/>
  <c r="J198" i="9"/>
  <c r="J133" i="9"/>
  <c r="J21" i="9"/>
  <c r="J117" i="9"/>
  <c r="H158" i="9"/>
  <c r="F158" i="9"/>
  <c r="I158" i="9"/>
  <c r="D158" i="9"/>
  <c r="G158" i="9"/>
  <c r="C158" i="9"/>
  <c r="K146" i="8"/>
  <c r="K158" i="5"/>
  <c r="K158" i="8"/>
  <c r="E158" i="9"/>
  <c r="J65" i="9"/>
  <c r="J211" i="9"/>
  <c r="J274" i="9"/>
  <c r="J155" i="9"/>
  <c r="J51" i="9"/>
  <c r="D103" i="9"/>
  <c r="H103" i="9"/>
  <c r="E103" i="9"/>
  <c r="I103" i="9"/>
  <c r="C103" i="9"/>
  <c r="K104" i="5"/>
  <c r="G103" i="9"/>
  <c r="F103" i="9"/>
  <c r="K91" i="8"/>
  <c r="K103" i="5"/>
  <c r="J80" i="9"/>
  <c r="K78" i="8"/>
  <c r="C78" i="9"/>
  <c r="F78" i="9"/>
  <c r="G78" i="9"/>
  <c r="E78" i="9"/>
  <c r="I78" i="9"/>
  <c r="H78" i="9"/>
  <c r="D78" i="9"/>
  <c r="K66" i="8"/>
  <c r="K78" i="5"/>
  <c r="J77" i="9"/>
  <c r="J105" i="9"/>
  <c r="K289" i="8"/>
  <c r="H289" i="9"/>
  <c r="K277" i="8"/>
  <c r="I289" i="9"/>
  <c r="G289" i="9"/>
  <c r="E289" i="9"/>
  <c r="F289" i="9"/>
  <c r="K289" i="5"/>
  <c r="D289" i="9"/>
  <c r="C289" i="9"/>
  <c r="J93" i="9"/>
  <c r="K131" i="5"/>
  <c r="K132" i="5"/>
  <c r="K119" i="8"/>
  <c r="E131" i="9"/>
  <c r="K131" i="8"/>
  <c r="F131" i="9"/>
  <c r="D131" i="9"/>
  <c r="I131" i="9"/>
  <c r="H131" i="9"/>
  <c r="G131" i="9"/>
  <c r="C131" i="9"/>
  <c r="D271" i="9"/>
  <c r="K259" i="8"/>
  <c r="E271" i="9"/>
  <c r="F271" i="9"/>
  <c r="G271" i="9"/>
  <c r="H271" i="9"/>
  <c r="I271" i="9"/>
  <c r="K271" i="8"/>
  <c r="K272" i="5"/>
  <c r="K271" i="5"/>
  <c r="C271" i="9"/>
  <c r="J159" i="9"/>
  <c r="J47" i="9"/>
  <c r="J95" i="9"/>
  <c r="J40" i="9"/>
  <c r="J138" i="9"/>
  <c r="G91" i="9"/>
  <c r="E91" i="9"/>
  <c r="H91" i="9"/>
  <c r="D91" i="9"/>
  <c r="K79" i="8"/>
  <c r="K91" i="5"/>
  <c r="F91" i="9"/>
  <c r="C91" i="9"/>
  <c r="J62" i="9"/>
  <c r="J259" i="9"/>
  <c r="J296" i="9"/>
  <c r="K290" i="8"/>
  <c r="C290" i="9"/>
  <c r="H290" i="9"/>
  <c r="G290" i="9"/>
  <c r="F290" i="9"/>
  <c r="E290" i="9"/>
  <c r="D290" i="9"/>
  <c r="I290" i="9"/>
  <c r="K290" i="5"/>
  <c r="K278" i="8"/>
  <c r="J115" i="2"/>
  <c r="J39" i="9"/>
  <c r="J50" i="9"/>
  <c r="C196" i="9"/>
  <c r="K184" i="8"/>
  <c r="H196" i="9"/>
  <c r="K196" i="5"/>
  <c r="K196" i="8"/>
  <c r="D196" i="9"/>
  <c r="F196" i="9"/>
  <c r="G196" i="9"/>
  <c r="I196" i="9"/>
  <c r="E196" i="9"/>
  <c r="C66" i="9"/>
  <c r="G66" i="9"/>
  <c r="E66" i="9"/>
  <c r="I66" i="9"/>
  <c r="H66" i="9"/>
  <c r="D66" i="9"/>
  <c r="K66" i="5"/>
  <c r="F66" i="9"/>
  <c r="K54" i="8"/>
  <c r="J75" i="9"/>
  <c r="J74" i="9"/>
  <c r="J101" i="9"/>
  <c r="K153" i="5"/>
  <c r="K154" i="5"/>
  <c r="K141" i="8"/>
  <c r="E153" i="9"/>
  <c r="K153" i="8"/>
  <c r="F153" i="9"/>
  <c r="D153" i="9"/>
  <c r="H153" i="9"/>
  <c r="G153" i="9"/>
  <c r="C153" i="9"/>
  <c r="J120" i="9"/>
  <c r="E115" i="9"/>
  <c r="F115" i="9"/>
  <c r="I115" i="9"/>
  <c r="D115" i="9"/>
  <c r="H115" i="9"/>
  <c r="G115" i="9"/>
  <c r="K116" i="5"/>
  <c r="C115" i="9"/>
  <c r="K103" i="8"/>
  <c r="K115" i="5"/>
  <c r="J171" i="9"/>
  <c r="J124" i="9"/>
  <c r="K157" i="8"/>
  <c r="K169" i="5"/>
  <c r="E169" i="9"/>
  <c r="H169" i="9"/>
  <c r="F169" i="9"/>
  <c r="I169" i="9"/>
  <c r="D169" i="9"/>
  <c r="G169" i="9"/>
  <c r="C169" i="9"/>
  <c r="K170" i="5"/>
  <c r="J70" i="9"/>
  <c r="J181" i="9"/>
  <c r="J167" i="9"/>
  <c r="J88" i="9"/>
  <c r="J69" i="9"/>
  <c r="G97" i="9"/>
  <c r="F97" i="9"/>
  <c r="K97" i="5"/>
  <c r="K98" i="5"/>
  <c r="D97" i="9"/>
  <c r="K85" i="8"/>
  <c r="H97" i="9"/>
  <c r="E97" i="9"/>
  <c r="C97" i="9"/>
  <c r="I97" i="9"/>
  <c r="J71" i="9"/>
  <c r="J135" i="9"/>
  <c r="K79" i="5"/>
  <c r="D184" i="9"/>
  <c r="C184" i="9"/>
  <c r="H184" i="9"/>
  <c r="G184" i="9"/>
  <c r="K172" i="8"/>
  <c r="K184" i="5"/>
  <c r="E184" i="9"/>
  <c r="I184" i="9"/>
  <c r="F184" i="9"/>
  <c r="J113" i="9"/>
  <c r="I91" i="9"/>
  <c r="J197" i="9"/>
  <c r="K73" i="5"/>
  <c r="I72" i="9"/>
  <c r="H72" i="9"/>
  <c r="D72" i="9"/>
  <c r="K60" i="8"/>
  <c r="K72" i="5"/>
  <c r="E72" i="9"/>
  <c r="C72" i="9"/>
  <c r="F72" i="9"/>
  <c r="G72" i="9"/>
  <c r="K291" i="8"/>
  <c r="C291" i="9"/>
  <c r="F291" i="9"/>
  <c r="E291" i="9"/>
  <c r="D291" i="9"/>
  <c r="K279" i="8"/>
  <c r="K292" i="5"/>
  <c r="K291" i="5"/>
  <c r="I291" i="9"/>
  <c r="H291" i="9"/>
  <c r="G291" i="9"/>
  <c r="J231" i="9"/>
  <c r="J76" i="9"/>
  <c r="J118" i="9"/>
  <c r="J92" i="9"/>
  <c r="J210" i="9"/>
  <c r="K294" i="8"/>
  <c r="C294" i="9"/>
  <c r="K294" i="5"/>
  <c r="K282" i="8"/>
  <c r="I294" i="9"/>
  <c r="H294" i="9"/>
  <c r="G294" i="9"/>
  <c r="F294" i="9"/>
  <c r="E294" i="9"/>
  <c r="K295" i="5"/>
  <c r="D294" i="9"/>
  <c r="K97" i="8"/>
  <c r="C280" i="9"/>
  <c r="E280" i="9"/>
  <c r="D280" i="9"/>
  <c r="J114" i="2"/>
  <c r="K280" i="5"/>
  <c r="K268" i="8"/>
  <c r="K280" i="8"/>
  <c r="K281" i="5"/>
  <c r="I280" i="9"/>
  <c r="H280" i="9"/>
  <c r="G280" i="9"/>
  <c r="F280" i="9"/>
  <c r="H173" i="9"/>
  <c r="G173" i="9"/>
  <c r="C173" i="9"/>
  <c r="K161" i="8"/>
  <c r="K173" i="5"/>
  <c r="E173" i="9"/>
  <c r="F173" i="9"/>
  <c r="D173" i="9"/>
  <c r="K174" i="5"/>
  <c r="I173" i="9"/>
  <c r="J17" i="9"/>
  <c r="K84" i="5"/>
  <c r="F84" i="9"/>
  <c r="D84" i="9"/>
  <c r="I84" i="9"/>
  <c r="E84" i="9"/>
  <c r="C84" i="9"/>
  <c r="H84" i="9"/>
  <c r="G84" i="9"/>
  <c r="K72" i="8"/>
  <c r="K85" i="5"/>
  <c r="J214" i="9"/>
  <c r="J203" i="9"/>
  <c r="J109" i="9"/>
  <c r="K285" i="8"/>
  <c r="C285" i="9"/>
  <c r="E285" i="9"/>
  <c r="K286" i="5"/>
  <c r="D285" i="9"/>
  <c r="K285" i="5"/>
  <c r="K273" i="8"/>
  <c r="I285" i="9"/>
  <c r="G285" i="9"/>
  <c r="F285" i="9"/>
  <c r="H285" i="9"/>
  <c r="C252" i="9"/>
  <c r="G252" i="9"/>
  <c r="E252" i="9"/>
  <c r="I252" i="9"/>
  <c r="K253" i="5"/>
  <c r="K240" i="8"/>
  <c r="D252" i="9"/>
  <c r="H252" i="9"/>
  <c r="F252" i="9"/>
  <c r="K252" i="5"/>
  <c r="K252" i="8"/>
  <c r="J137" i="9"/>
  <c r="J96" i="9"/>
  <c r="J67" i="9"/>
  <c r="J151" i="9"/>
  <c r="J55" i="9"/>
  <c r="C284" i="9"/>
  <c r="K284" i="5"/>
  <c r="K272" i="8"/>
  <c r="I284" i="9"/>
  <c r="H284" i="9"/>
  <c r="G284" i="9"/>
  <c r="F284" i="9"/>
  <c r="E284" i="9"/>
  <c r="D284" i="9"/>
  <c r="J43" i="9"/>
  <c r="G60" i="9"/>
  <c r="F60" i="9"/>
  <c r="C60" i="9"/>
  <c r="H60" i="9"/>
  <c r="E60" i="9"/>
  <c r="I60" i="9"/>
  <c r="D60" i="9"/>
  <c r="K60" i="5"/>
  <c r="K48" i="8"/>
  <c r="J258" i="9"/>
  <c r="K169" i="8"/>
  <c r="J287" i="9" l="1"/>
  <c r="J145" i="9"/>
  <c r="J119" i="9"/>
  <c r="J193" i="9"/>
  <c r="J14" i="9"/>
  <c r="J87" i="9"/>
  <c r="J139" i="9"/>
  <c r="J295" i="9"/>
  <c r="J273" i="9"/>
  <c r="J108" i="9"/>
  <c r="J172" i="9"/>
  <c r="J141" i="9"/>
  <c r="J147" i="9"/>
  <c r="J256" i="9"/>
  <c r="J230" i="9"/>
  <c r="J284" i="9"/>
  <c r="J271" i="9"/>
  <c r="J173" i="9"/>
  <c r="J169" i="9"/>
  <c r="J261" i="9"/>
  <c r="J294" i="9"/>
  <c r="J276" i="9"/>
  <c r="J185" i="9"/>
  <c r="J262" i="9"/>
  <c r="J128" i="9"/>
  <c r="J60" i="9"/>
  <c r="J22" i="9"/>
  <c r="J278" i="9"/>
  <c r="J116" i="9"/>
  <c r="J184" i="9"/>
  <c r="J293" i="9"/>
  <c r="J146" i="9"/>
  <c r="K29" i="8"/>
  <c r="E29" i="9"/>
  <c r="H29" i="9"/>
  <c r="C29" i="9"/>
  <c r="I29" i="9"/>
  <c r="K29" i="5"/>
  <c r="G29" i="9"/>
  <c r="F29" i="9"/>
  <c r="D29" i="9"/>
  <c r="K17" i="8"/>
  <c r="K30" i="5"/>
  <c r="J292" i="9"/>
  <c r="J107" i="9"/>
  <c r="J228" i="9"/>
  <c r="J286" i="9"/>
  <c r="J121" i="9"/>
  <c r="J152" i="9"/>
  <c r="J285" i="9"/>
  <c r="J115" i="9"/>
  <c r="J280" i="9"/>
  <c r="J103" i="9"/>
  <c r="J158" i="9"/>
  <c r="J291" i="9"/>
  <c r="J196" i="9"/>
  <c r="J290" i="9"/>
  <c r="J78" i="9"/>
  <c r="J252" i="9"/>
  <c r="J66" i="9"/>
  <c r="J72" i="9"/>
  <c r="J97" i="9"/>
  <c r="J84" i="9"/>
  <c r="J153" i="9"/>
  <c r="J91" i="9"/>
  <c r="J131" i="9"/>
  <c r="J289" i="9"/>
  <c r="J2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PLANEAMIENTO</author>
    <author>Bruno Giormenti</author>
    <author>Martin Ralph</author>
    <author>Federico Lopez</author>
  </authors>
  <commentList>
    <comment ref="C252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Metrovias:</t>
        </r>
        <r>
          <rPr>
            <sz val="10"/>
            <color indexed="81"/>
            <rFont val="Tahoma"/>
            <family val="2"/>
          </rPr>
          <t xml:space="preserve"> Cierre temporal de la línea por renovación de formaciones. Entre el 12 de enero y el 8 de marzo.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3" authorId="0" shapeId="0" xr:uid="{00000000-0006-0000-0200-000002000000}">
      <text>
        <r>
          <rPr>
            <b/>
            <sz val="10"/>
            <color indexed="81"/>
            <rFont val="Tahoma"/>
            <family val="2"/>
          </rPr>
          <t>Metrovias:</t>
        </r>
        <r>
          <rPr>
            <sz val="10"/>
            <color indexed="81"/>
            <rFont val="Tahoma"/>
            <family val="2"/>
          </rPr>
          <t xml:space="preserve"> Cierre temporal de la línea por renovación de formaciones. Entre el 12 de enero y el 8 de marzo.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C254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Metrovias:</t>
        </r>
        <r>
          <rPr>
            <sz val="10"/>
            <color indexed="81"/>
            <rFont val="Tahoma"/>
            <family val="2"/>
          </rPr>
          <t xml:space="preserve"> Cierre temporal de la línea por renovación de formaciones. Entre el 12 de enero y el 8 de marzo.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56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El 27 de mayo se inaugura la estación Hospitales.</t>
        </r>
      </text>
    </comment>
    <comment ref="D258" authorId="0" shapeId="0" xr:uid="{00000000-0006-0000-0200-000005000000}">
      <text>
        <r>
          <rPr>
            <b/>
            <sz val="12"/>
            <color indexed="81"/>
            <rFont val="Tahoma"/>
            <family val="2"/>
          </rPr>
          <t xml:space="preserve">CNRT: </t>
        </r>
        <r>
          <rPr>
            <sz val="12"/>
            <color indexed="81"/>
            <rFont val="Tahoma"/>
            <family val="2"/>
          </rPr>
          <t>El 26 de Julio se inauguraron las estaciones Echeverría y Rosas</t>
        </r>
        <r>
          <rPr>
            <b/>
            <sz val="12"/>
            <color indexed="81"/>
            <rFont val="Tahoma"/>
            <family val="2"/>
          </rPr>
          <t xml:space="preserve"> </t>
        </r>
      </text>
    </comment>
    <comment ref="C260" authorId="0" shapeId="0" xr:uid="{00000000-0006-0000-0200-000006000000}">
      <text>
        <r>
          <rPr>
            <b/>
            <sz val="12"/>
            <color indexed="81"/>
            <rFont val="Tahoma"/>
            <family val="2"/>
          </rPr>
          <t xml:space="preserve">CNRT:  </t>
        </r>
        <r>
          <rPr>
            <sz val="12"/>
            <color indexed="81"/>
            <rFont val="Tahoma"/>
            <family val="2"/>
          </rPr>
          <t>el 27 de septiembre se inauguraron las estaciones San José de Flores y San Pedrito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C262" authorId="0" shapeId="0" xr:uid="{00000000-0006-0000-0200-000007000000}">
      <text>
        <r>
          <rPr>
            <b/>
            <sz val="12"/>
            <color indexed="81"/>
            <rFont val="Tahoma"/>
            <family val="2"/>
          </rPr>
          <t xml:space="preserve">CNRT: </t>
        </r>
        <r>
          <rPr>
            <sz val="12"/>
            <color indexed="81"/>
            <rFont val="Tahoma"/>
            <family val="2"/>
          </rPr>
          <t>Paro gremial el sábado 2 y domingo 3.</t>
        </r>
      </text>
    </comment>
    <comment ref="D268" authorId="1" shapeId="0" xr:uid="{00000000-0006-0000-0200-000008000000}">
      <text>
        <r>
          <rPr>
            <sz val="9"/>
            <color indexed="81"/>
            <rFont val="Tahoma"/>
            <family val="2"/>
          </rPr>
          <t>Comienzan las obras de renovación de formaciones a partir del  5 de mayo. Cierra los domingos y feriados y sábado funciona hasta las 13 hs.</t>
        </r>
      </text>
    </comment>
    <comment ref="D276" authorId="0" shapeId="0" xr:uid="{00000000-0006-0000-0200-000009000000}">
      <text>
        <r>
          <rPr>
            <b/>
            <sz val="10"/>
            <color indexed="81"/>
            <rFont val="Tahoma"/>
            <family val="2"/>
          </rPr>
          <t>CNRT</t>
        </r>
        <r>
          <rPr>
            <sz val="10"/>
            <color indexed="81"/>
            <rFont val="Tahoma"/>
            <family val="2"/>
          </rPr>
          <t>: Sin servicios durante los fines de semana por recambio de Material Rodante</t>
        </r>
      </text>
    </comment>
    <comment ref="H287" authorId="2" shapeId="0" xr:uid="{00000000-0006-0000-0200-00000A000000}">
      <text>
        <r>
          <rPr>
            <b/>
            <sz val="9"/>
            <color indexed="81"/>
            <rFont val="Tahoma"/>
            <family val="2"/>
          </rPr>
          <t>El 20/12/2016 se inauguran las estaciones Córdoba y Las Heras.</t>
        </r>
      </text>
    </comment>
    <comment ref="E288" authorId="3" shapeId="0" xr:uid="{00000000-0006-0000-0200-00000B000000}">
      <text>
        <r>
          <rPr>
            <b/>
            <sz val="9"/>
            <color indexed="81"/>
            <rFont val="Tahoma"/>
            <family val="2"/>
          </rPr>
          <t>CNRT:</t>
        </r>
        <r>
          <rPr>
            <sz val="9"/>
            <color indexed="81"/>
            <rFont val="Tahoma"/>
            <family val="2"/>
          </rPr>
          <t xml:space="preserve">
Desde el 25 de enero el servicio es limitadon entre las estaciones Constitución y San Martin por obras de mejoras.</t>
        </r>
      </text>
    </comment>
    <comment ref="D293" authorId="0" shapeId="0" xr:uid="{00000000-0006-0000-0200-00000C000000}">
      <text>
        <r>
          <rPr>
            <b/>
            <sz val="12"/>
            <color indexed="81"/>
            <rFont val="Tahoma"/>
            <family val="2"/>
          </rPr>
          <t xml:space="preserve">CNRT: </t>
        </r>
        <r>
          <rPr>
            <sz val="12"/>
            <color indexed="81"/>
            <rFont val="Tahoma"/>
            <family val="2"/>
          </rPr>
          <t xml:space="preserve">Conflictos gremiales y problemas técnicos afectaron el servicio.
</t>
        </r>
      </text>
    </comment>
    <comment ref="H293" authorId="0" shapeId="0" xr:uid="{00000000-0006-0000-0200-00000D000000}">
      <text>
        <r>
          <rPr>
            <sz val="10"/>
            <color indexed="81"/>
            <rFont val="Tahoma"/>
            <family val="2"/>
          </rPr>
          <t>CNRT: Línea sin servicio desde el 27/06 al 03/07 por incorporación de Material Rodante nuevo.</t>
        </r>
      </text>
    </comment>
    <comment ref="H294" authorId="0" shapeId="0" xr:uid="{00000000-0006-0000-0200-00000E000000}">
      <text>
        <r>
          <rPr>
            <sz val="10"/>
            <color indexed="81"/>
            <rFont val="Tahoma"/>
            <family val="2"/>
          </rPr>
          <t>CNRT: Línea sin servicio desde el 27/06 al 03/07 por incorporación de Material Rodante nuevo.
CNRT: Apertura de estación Santa Fe el 12/07</t>
        </r>
      </text>
    </comment>
    <comment ref="E300" authorId="0" shapeId="0" xr:uid="{00000000-0006-0000-0200-00000F000000}">
      <text>
        <r>
          <rPr>
            <sz val="12"/>
            <color indexed="81"/>
            <rFont val="Tahoma"/>
            <family val="2"/>
          </rPr>
          <t xml:space="preserve">CNRT: Desde el 05/01 se realizó servicio limitado entre estaciones Retiro e Independencia por cambio del Aparato de Vía en Constitución y la instalación del nuevo sistema de señales.
</t>
        </r>
      </text>
    </comment>
    <comment ref="E301" authorId="4" shapeId="0" xr:uid="{00000000-0006-0000-0200-000010000000}">
      <text>
        <r>
          <rPr>
            <sz val="9"/>
            <color indexed="81"/>
            <rFont val="Tahoma"/>
            <family val="2"/>
          </rPr>
          <t xml:space="preserve">CNRT: Desde el 05/01 se realizó servicio limitado entre estaciones Retiro e Independencia por cambio del Aparato de Vía en Constitución y la instalación del nuevo sistema de señales.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Bruno Giormenti</author>
  </authors>
  <commentList>
    <comment ref="C252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Metrovias:</t>
        </r>
        <r>
          <rPr>
            <sz val="10"/>
            <color indexed="81"/>
            <rFont val="Tahoma"/>
            <family val="2"/>
          </rPr>
          <t xml:space="preserve"> Cierre temporal de la línea por renovación de formaciones. Entre el 12 de enero y el 8 de marzo.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3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>Metrovias:</t>
        </r>
        <r>
          <rPr>
            <sz val="10"/>
            <color indexed="81"/>
            <rFont val="Tahoma"/>
            <family val="2"/>
          </rPr>
          <t xml:space="preserve"> Cierre temporal de la línea por renovación de formaciones. Entre el 12 de enero y el 8 de marzo.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C254" authorId="0" shapeId="0" xr:uid="{00000000-0006-0000-0300-000003000000}">
      <text>
        <r>
          <rPr>
            <b/>
            <sz val="10"/>
            <color indexed="81"/>
            <rFont val="Tahoma"/>
            <family val="2"/>
          </rPr>
          <t>Metrovias:</t>
        </r>
        <r>
          <rPr>
            <sz val="10"/>
            <color indexed="81"/>
            <rFont val="Tahoma"/>
            <family val="2"/>
          </rPr>
          <t xml:space="preserve"> Cierre temporal de la línea por renovación de formaciones. Entre el 12 de enero y el 8 de marzo.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58" authorId="0" shapeId="0" xr:uid="{00000000-0006-0000-0300-000004000000}">
      <text>
        <r>
          <rPr>
            <b/>
            <sz val="12"/>
            <color indexed="81"/>
            <rFont val="Tahoma"/>
            <family val="2"/>
          </rPr>
          <t xml:space="preserve">CNRT: </t>
        </r>
        <r>
          <rPr>
            <sz val="12"/>
            <color indexed="81"/>
            <rFont val="Tahoma"/>
            <family val="2"/>
          </rPr>
          <t xml:space="preserve"> el 26 de Julio se inauguraron las estaciones Echeverría y Rosas</t>
        </r>
        <r>
          <rPr>
            <b/>
            <sz val="12"/>
            <color indexed="81"/>
            <rFont val="Tahoma"/>
            <family val="2"/>
          </rPr>
          <t xml:space="preserve"> </t>
        </r>
      </text>
    </comment>
    <comment ref="C260" authorId="0" shapeId="0" xr:uid="{00000000-0006-0000-0300-000005000000}">
      <text>
        <r>
          <rPr>
            <b/>
            <sz val="12"/>
            <color indexed="81"/>
            <rFont val="Tahoma"/>
            <family val="2"/>
          </rPr>
          <t xml:space="preserve">CNRT:  </t>
        </r>
        <r>
          <rPr>
            <sz val="12"/>
            <color indexed="81"/>
            <rFont val="Tahoma"/>
            <family val="2"/>
          </rPr>
          <t>el 27 de septiembre se inauguraron las estaciones San José de Flores y San Pedrito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C262" authorId="0" shapeId="0" xr:uid="{00000000-0006-0000-0300-000006000000}">
      <text>
        <r>
          <rPr>
            <b/>
            <sz val="12"/>
            <color indexed="81"/>
            <rFont val="Tahoma"/>
            <family val="2"/>
          </rPr>
          <t xml:space="preserve">CNRT: </t>
        </r>
        <r>
          <rPr>
            <sz val="12"/>
            <color indexed="81"/>
            <rFont val="Tahoma"/>
            <family val="2"/>
          </rPr>
          <t>Paro gremial el sábado 2 y domingo 3.</t>
        </r>
      </text>
    </comment>
    <comment ref="H287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El 20/12/2016 se inauguran las estaciones Córdoba y Las Heras.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Bruno Giormenti</author>
  </authors>
  <commentList>
    <comment ref="C252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Metrovias:</t>
        </r>
        <r>
          <rPr>
            <sz val="10"/>
            <color indexed="81"/>
            <rFont val="Tahoma"/>
            <family val="2"/>
          </rPr>
          <t xml:space="preserve"> Cierre temporal de la línea por renovación de formaciones. Entre el 12 de enero y el 8 de marzo.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3" authorId="0" shapeId="0" xr:uid="{00000000-0006-0000-0400-000002000000}">
      <text>
        <r>
          <rPr>
            <b/>
            <sz val="10"/>
            <color indexed="81"/>
            <rFont val="Tahoma"/>
            <family val="2"/>
          </rPr>
          <t>Metrovias:</t>
        </r>
        <r>
          <rPr>
            <sz val="10"/>
            <color indexed="81"/>
            <rFont val="Tahoma"/>
            <family val="2"/>
          </rPr>
          <t xml:space="preserve"> Cierre temporal de la línea por renovación de formaciones. Entre el 12 de enero y el 8 de marzo.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C254" authorId="0" shapeId="0" xr:uid="{00000000-0006-0000-0400-000003000000}">
      <text>
        <r>
          <rPr>
            <b/>
            <sz val="10"/>
            <color indexed="81"/>
            <rFont val="Tahoma"/>
            <family val="2"/>
          </rPr>
          <t>Metrovias:</t>
        </r>
        <r>
          <rPr>
            <sz val="10"/>
            <color indexed="81"/>
            <rFont val="Tahoma"/>
            <family val="2"/>
          </rPr>
          <t xml:space="preserve"> Cierre temporal de la línea por renovación de formaciones. Entre el 12 de enero y el 8 de marzo.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58" authorId="0" shapeId="0" xr:uid="{00000000-0006-0000-0400-000004000000}">
      <text>
        <r>
          <rPr>
            <b/>
            <sz val="12"/>
            <color indexed="81"/>
            <rFont val="Tahoma"/>
            <family val="2"/>
          </rPr>
          <t xml:space="preserve">CNRT: </t>
        </r>
        <r>
          <rPr>
            <sz val="12"/>
            <color indexed="81"/>
            <rFont val="Tahoma"/>
            <family val="2"/>
          </rPr>
          <t xml:space="preserve"> el 26 de Julio se inauguraron las estaciones Echeverría y Rosas</t>
        </r>
        <r>
          <rPr>
            <b/>
            <sz val="12"/>
            <color indexed="81"/>
            <rFont val="Tahoma"/>
            <family val="2"/>
          </rPr>
          <t xml:space="preserve"> </t>
        </r>
      </text>
    </comment>
    <comment ref="C260" authorId="0" shapeId="0" xr:uid="{00000000-0006-0000-0400-000005000000}">
      <text>
        <r>
          <rPr>
            <b/>
            <sz val="12"/>
            <color indexed="81"/>
            <rFont val="Tahoma"/>
            <family val="2"/>
          </rPr>
          <t xml:space="preserve">CNRT:  </t>
        </r>
        <r>
          <rPr>
            <sz val="12"/>
            <color indexed="81"/>
            <rFont val="Tahoma"/>
            <family val="2"/>
          </rPr>
          <t>el 27 de septiembre se inauguraron las estaciones San José de Flores y San Pedrito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C262" authorId="0" shapeId="0" xr:uid="{00000000-0006-0000-0400-000006000000}">
      <text>
        <r>
          <rPr>
            <b/>
            <sz val="12"/>
            <color indexed="81"/>
            <rFont val="Tahoma"/>
            <family val="2"/>
          </rPr>
          <t xml:space="preserve">CNRT: </t>
        </r>
        <r>
          <rPr>
            <sz val="12"/>
            <color indexed="81"/>
            <rFont val="Tahoma"/>
            <family val="2"/>
          </rPr>
          <t>Paro gremial el sábado 2 y domingo 3.</t>
        </r>
      </text>
    </comment>
    <comment ref="H287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El 20/12/2016 se inauguran las estaciones Córdoba y Las Heras.</t>
        </r>
      </text>
    </comment>
  </commentList>
</comments>
</file>

<file path=xl/sharedStrings.xml><?xml version="1.0" encoding="utf-8"?>
<sst xmlns="http://schemas.openxmlformats.org/spreadsheetml/2006/main" count="1471" uniqueCount="77">
  <si>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</si>
  <si>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</si>
  <si>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</si>
  <si>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</si>
  <si>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</si>
  <si>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</si>
  <si>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</si>
  <si>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</si>
  <si>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</si>
  <si>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</si>
  <si>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</si>
  <si>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</si>
  <si>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</si>
  <si>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</si>
  <si>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Premetro</t>
  </si>
  <si>
    <t>Observatorio Nacional de Datos de Transporte</t>
  </si>
  <si>
    <t>Centro Tecnológico de Transporte, Tránsito y Seguridad Vial</t>
  </si>
  <si>
    <t>Universidad Tecnológica Nacional</t>
  </si>
  <si>
    <t>Sección</t>
  </si>
  <si>
    <t>Cuadro</t>
  </si>
  <si>
    <t>Descripción</t>
  </si>
  <si>
    <t>Fuente</t>
  </si>
  <si>
    <t>Mes</t>
  </si>
  <si>
    <t>Línea A</t>
  </si>
  <si>
    <t>Línea B</t>
  </si>
  <si>
    <t>Línea C</t>
  </si>
  <si>
    <t>Línea D</t>
  </si>
  <si>
    <t>Línea E</t>
  </si>
  <si>
    <t>Total Subte</t>
  </si>
  <si>
    <t>Transporte urbano de pasajeros</t>
  </si>
  <si>
    <t>CNRT</t>
  </si>
  <si>
    <t>Nota: El faltante de los valores del Premetro de enero a junio de 1994 se origina en la fuente.</t>
  </si>
  <si>
    <t>Fecha de actualización</t>
  </si>
  <si>
    <t>Último dato disponible</t>
  </si>
  <si>
    <t>4.2.1.1.1</t>
  </si>
  <si>
    <t>Línea H*</t>
  </si>
  <si>
    <t>* La línea H presta servicios a partir del 18/10/2007.</t>
  </si>
  <si>
    <t>4.2.1.1.2</t>
  </si>
  <si>
    <t>Pasajeros pagos por año en líneas de subte y premetro de la Ciudad de Buenos Aires</t>
  </si>
  <si>
    <t>Pasajeros pagos por mes en líneas de subte y premetro de la Ciudad de Buenos Aires</t>
  </si>
  <si>
    <t>4.2.1.1.3</t>
  </si>
  <si>
    <t>4.2.1.1.4</t>
  </si>
  <si>
    <t>4.2.1.1.5</t>
  </si>
  <si>
    <t xml:space="preserve">Pasajeros pagos por mes en líneas de subte y premetro de la Ciudad de Buenos Aires. Variación porcentual respecto del mes anterior. </t>
  </si>
  <si>
    <t xml:space="preserve">Pasajeros pagos por mes en líneas de subte y premetro de la Ciudad de Buenos Aires. Variación porcentual respecto de cada mes del año anterior. </t>
  </si>
  <si>
    <t>1993 - 1994</t>
  </si>
  <si>
    <t>1994 - 1995</t>
  </si>
  <si>
    <t>1995 - 1996</t>
  </si>
  <si>
    <t>1996 - 1997</t>
  </si>
  <si>
    <t>1997 -1998</t>
  </si>
  <si>
    <t>1998 - 1999</t>
  </si>
  <si>
    <t>1999 - 2000</t>
  </si>
  <si>
    <t>2000 - 2001</t>
  </si>
  <si>
    <t>2001 - 2002</t>
  </si>
  <si>
    <t>2002 - 2003</t>
  </si>
  <si>
    <t>2003 - 2004</t>
  </si>
  <si>
    <t>2004 - 2005</t>
  </si>
  <si>
    <t>2005 - 2006</t>
  </si>
  <si>
    <t>2006 - 2007</t>
  </si>
  <si>
    <t>2007 - 2008</t>
  </si>
  <si>
    <t>2008 - 2009</t>
  </si>
  <si>
    <t>2009 - 2010</t>
  </si>
  <si>
    <t>2010 - 2011</t>
  </si>
  <si>
    <t>2011 - 2012</t>
  </si>
  <si>
    <t>2012 - 2013</t>
  </si>
  <si>
    <t>2013 - 2014</t>
  </si>
  <si>
    <t>Pasajeros pagos por mes en líneas de subte y premetro de la Ciudad de Buenos Aires. Participación de cada línea en el total de pasajeros transportados.</t>
  </si>
  <si>
    <t>2014-2015</t>
  </si>
  <si>
    <t>Volver al índice</t>
  </si>
  <si>
    <t>2015-2016</t>
  </si>
  <si>
    <t>2016-2017</t>
  </si>
  <si>
    <t>2017-2018</t>
  </si>
  <si>
    <t>2018-2019</t>
  </si>
  <si>
    <t>diciembre 2019</t>
  </si>
  <si>
    <t>enero 2020</t>
  </si>
  <si>
    <t>Se dispone de datos en este formato hasta la última fecha de actualización. Puede obtenerse más información en el sitio web de la CNRT, pudiéndose acceder mediante el siguiente link:</t>
  </si>
  <si>
    <t>https://www.argentina.gob.ar/transporte/cnrt/estadisticas-ferroviarias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</si>
</sst>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-* #,##0.00\ &quot;€&quot;_-;\-* #,##0.00\ &quot;€&quot;_-;_-* &quot;-&quot;??\ &quot;€&quot;_-;_-@_-"/>
    <numFmt numFmtId="166" formatCode="General_)"/>
    <numFmt numFmtId="167" formatCode="0.0%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.00\ &quot;$&quot;_-;\-* #,##0.00\ &quot;$&quot;_-;_-* &quot;-&quot;??\ &quot;$&quot;_-;_-@_-"/>
    <numFmt numFmtId="171" formatCode="_-* #,##0.00\ _$_-;\-* #,##0.00\ _$_-;_-* &quot;-&quot;??\ _$_-;_-@_-"/>
  </numFmts>
  <fonts count="2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 Unicode MS"/>
      <family val="2"/>
    </font>
    <font>
      <u/>
      <sz val="11"/>
      <color indexed="12"/>
      <name val="Calibri"/>
      <family val="2"/>
    </font>
    <font>
      <b/>
      <sz val="10"/>
      <color indexed="8"/>
      <name val="Calibri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ntique Olive"/>
      <family val="2"/>
    </font>
    <font>
      <sz val="10"/>
      <name val="CG Times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>
      <alignment wrapText="1"/>
    </xf>
    <xf numFmtId="169" fontId="17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7" fillId="0" borderId="0" applyFont="0" applyFill="0" applyBorder="0" applyAlignment="0" applyProtection="0"/>
    <xf numFmtId="165" fontId="18" fillId="0" borderId="0" applyFont="0" applyFill="0" applyBorder="0" applyAlignment="0" applyProtection="0">
      <alignment wrapText="1"/>
    </xf>
    <xf numFmtId="165" fontId="17" fillId="0" borderId="0" applyFont="0" applyFill="0" applyBorder="0" applyAlignment="0" applyProtection="0">
      <alignment wrapText="1"/>
    </xf>
    <xf numFmtId="168" fontId="18" fillId="0" borderId="0" applyFont="0" applyFill="0" applyBorder="0" applyAlignment="0" applyProtection="0">
      <alignment wrapText="1"/>
    </xf>
    <xf numFmtId="168" fontId="17" fillId="0" borderId="0" applyFont="0" applyFill="0" applyBorder="0" applyAlignment="0" applyProtection="0">
      <alignment wrapText="1"/>
    </xf>
    <xf numFmtId="170" fontId="2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18" fillId="0" borderId="0"/>
    <xf numFmtId="0" fontId="18" fillId="0" borderId="0">
      <alignment wrapText="1"/>
    </xf>
    <xf numFmtId="0" fontId="17" fillId="0" borderId="0">
      <alignment wrapText="1"/>
    </xf>
    <xf numFmtId="0" fontId="17" fillId="0" borderId="0"/>
    <xf numFmtId="0" fontId="18" fillId="0" borderId="0">
      <alignment wrapText="1"/>
    </xf>
    <xf numFmtId="0" fontId="17" fillId="0" borderId="0">
      <alignment wrapText="1"/>
    </xf>
    <xf numFmtId="0" fontId="18" fillId="0" borderId="0">
      <alignment wrapText="1"/>
    </xf>
    <xf numFmtId="0" fontId="17" fillId="0" borderId="0">
      <alignment wrapText="1"/>
    </xf>
    <xf numFmtId="4" fontId="19" fillId="0" borderId="0"/>
    <xf numFmtId="0" fontId="21" fillId="0" borderId="0"/>
    <xf numFmtId="0" fontId="17" fillId="0" borderId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35">
    <xf numFmtId="0" fontId="0" fillId="0" borderId="0" xfId="0"/>
    <xf numFmtId="0" fontId="23" fillId="3" borderId="0" xfId="0" applyFont="1" applyFill="1"/>
    <xf numFmtId="0" fontId="0" fillId="3" borderId="0" xfId="0" applyFill="1"/>
    <xf numFmtId="0" fontId="0" fillId="3" borderId="0" xfId="0" quotePrefix="1" applyFill="1" applyAlignment="1">
      <alignment horizontal="left"/>
    </xf>
    <xf numFmtId="0" fontId="24" fillId="3" borderId="0" xfId="0" applyFont="1" applyFill="1" applyAlignment="1">
      <alignment horizontal="left" vertical="center"/>
    </xf>
    <xf numFmtId="0" fontId="22" fillId="3" borderId="0" xfId="0" applyFont="1" applyFill="1"/>
    <xf numFmtId="3" fontId="5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right" vertical="center"/>
    </xf>
    <xf numFmtId="0" fontId="4" fillId="3" borderId="0" xfId="0" applyFont="1" applyFill="1"/>
    <xf numFmtId="3" fontId="4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3" fontId="4" fillId="3" borderId="12" xfId="0" applyNumberFormat="1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3" fontId="4" fillId="3" borderId="14" xfId="0" applyNumberFormat="1" applyFont="1" applyFill="1" applyBorder="1" applyAlignment="1">
      <alignment horizontal="right" vertical="center"/>
    </xf>
    <xf numFmtId="3" fontId="4" fillId="3" borderId="15" xfId="0" applyNumberFormat="1" applyFont="1" applyFill="1" applyBorder="1" applyAlignment="1">
      <alignment horizontal="right" vertical="center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17" xfId="0" applyNumberFormat="1" applyFont="1" applyFill="1" applyBorder="1" applyAlignment="1">
      <alignment horizontal="right" vertical="center"/>
    </xf>
    <xf numFmtId="3" fontId="4" fillId="3" borderId="15" xfId="0" applyNumberFormat="1" applyFont="1" applyFill="1" applyBorder="1" applyAlignment="1">
      <alignment horizontal="right" vertical="center" wrapText="1"/>
    </xf>
    <xf numFmtId="3" fontId="25" fillId="3" borderId="18" xfId="0" applyNumberFormat="1" applyFont="1" applyFill="1" applyBorder="1" applyAlignment="1">
      <alignment horizontal="right" vertical="center"/>
    </xf>
    <xf numFmtId="3" fontId="25" fillId="3" borderId="13" xfId="0" applyNumberFormat="1" applyFont="1" applyFill="1" applyBorder="1" applyAlignment="1">
      <alignment horizontal="right" vertical="center"/>
    </xf>
    <xf numFmtId="3" fontId="25" fillId="3" borderId="19" xfId="0" applyNumberFormat="1" applyFont="1" applyFill="1" applyBorder="1" applyAlignment="1">
      <alignment horizontal="right" vertical="center"/>
    </xf>
    <xf numFmtId="3" fontId="25" fillId="3" borderId="15" xfId="0" applyNumberFormat="1" applyFont="1" applyFill="1" applyBorder="1" applyAlignment="1">
      <alignment horizontal="right" vertical="center"/>
    </xf>
    <xf numFmtId="3" fontId="25" fillId="2" borderId="19" xfId="0" applyNumberFormat="1" applyFont="1" applyFill="1" applyBorder="1" applyAlignment="1">
      <alignment horizontal="right" vertical="center"/>
    </xf>
    <xf numFmtId="3" fontId="25" fillId="2" borderId="15" xfId="0" applyNumberFormat="1" applyFont="1" applyFill="1" applyBorder="1" applyAlignment="1">
      <alignment horizontal="right" vertical="center"/>
    </xf>
    <xf numFmtId="3" fontId="25" fillId="0" borderId="20" xfId="0" applyNumberFormat="1" applyFont="1" applyBorder="1" applyAlignment="1">
      <alignment horizontal="right" vertical="center"/>
    </xf>
    <xf numFmtId="3" fontId="25" fillId="0" borderId="17" xfId="0" applyNumberFormat="1" applyFont="1" applyBorder="1" applyAlignment="1">
      <alignment horizontal="righ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right" vertical="center"/>
    </xf>
    <xf numFmtId="3" fontId="4" fillId="3" borderId="10" xfId="0" applyNumberFormat="1" applyFont="1" applyFill="1" applyBorder="1" applyAlignment="1">
      <alignment horizontal="right" vertical="center"/>
    </xf>
    <xf numFmtId="3" fontId="4" fillId="3" borderId="21" xfId="0" applyNumberFormat="1" applyFont="1" applyFill="1" applyBorder="1" applyAlignment="1">
      <alignment horizontal="right" vertical="center"/>
    </xf>
    <xf numFmtId="3" fontId="25" fillId="3" borderId="10" xfId="0" applyNumberFormat="1" applyFont="1" applyFill="1" applyBorder="1" applyAlignment="1">
      <alignment horizontal="right" vertical="center"/>
    </xf>
    <xf numFmtId="3" fontId="25" fillId="3" borderId="11" xfId="0" applyNumberFormat="1" applyFont="1" applyFill="1" applyBorder="1" applyAlignment="1">
      <alignment horizontal="right" vertical="center"/>
    </xf>
    <xf numFmtId="3" fontId="25" fillId="2" borderId="11" xfId="0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3" fontId="4" fillId="3" borderId="24" xfId="0" applyNumberFormat="1" applyFont="1" applyFill="1" applyBorder="1" applyAlignment="1">
      <alignment horizontal="right" vertical="center"/>
    </xf>
    <xf numFmtId="3" fontId="4" fillId="3" borderId="25" xfId="0" applyNumberFormat="1" applyFont="1" applyFill="1" applyBorder="1" applyAlignment="1">
      <alignment horizontal="right" vertical="center"/>
    </xf>
    <xf numFmtId="3" fontId="4" fillId="3" borderId="26" xfId="0" applyNumberFormat="1" applyFont="1" applyFill="1" applyBorder="1" applyAlignment="1">
      <alignment horizontal="right" vertical="center"/>
    </xf>
    <xf numFmtId="3" fontId="4" fillId="3" borderId="27" xfId="0" applyNumberFormat="1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right" vertical="center"/>
    </xf>
    <xf numFmtId="0" fontId="1" fillId="3" borderId="22" xfId="0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right" vertical="center"/>
    </xf>
    <xf numFmtId="3" fontId="1" fillId="3" borderId="30" xfId="0" applyNumberFormat="1" applyFont="1" applyFill="1" applyBorder="1" applyAlignment="1">
      <alignment horizontal="right" vertical="center"/>
    </xf>
    <xf numFmtId="3" fontId="1" fillId="3" borderId="22" xfId="0" applyNumberFormat="1" applyFont="1" applyFill="1" applyBorder="1" applyAlignment="1">
      <alignment horizontal="right" vertical="center"/>
    </xf>
    <xf numFmtId="3" fontId="1" fillId="3" borderId="0" xfId="0" applyNumberFormat="1" applyFont="1" applyFill="1" applyAlignment="1">
      <alignment horizontal="right" vertical="center"/>
    </xf>
    <xf numFmtId="0" fontId="3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right" vertical="center"/>
    </xf>
    <xf numFmtId="0" fontId="1" fillId="3" borderId="31" xfId="0" applyFont="1" applyFill="1" applyBorder="1" applyAlignment="1">
      <alignment horizontal="right" vertical="center"/>
    </xf>
    <xf numFmtId="0" fontId="1" fillId="3" borderId="33" xfId="0" applyFont="1" applyFill="1" applyBorder="1" applyAlignment="1">
      <alignment horizontal="right" vertical="center"/>
    </xf>
    <xf numFmtId="3" fontId="1" fillId="3" borderId="33" xfId="0" applyNumberFormat="1" applyFont="1" applyFill="1" applyBorder="1" applyAlignment="1">
      <alignment horizontal="right" vertical="center"/>
    </xf>
    <xf numFmtId="3" fontId="1" fillId="3" borderId="31" xfId="0" applyNumberFormat="1" applyFont="1" applyFill="1" applyBorder="1" applyAlignment="1">
      <alignment horizontal="right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3" fontId="4" fillId="3" borderId="10" xfId="0" quotePrefix="1" applyNumberFormat="1" applyFont="1" applyFill="1" applyBorder="1" applyAlignment="1">
      <alignment horizontal="right" vertical="center"/>
    </xf>
    <xf numFmtId="3" fontId="4" fillId="3" borderId="11" xfId="0" quotePrefix="1" applyNumberFormat="1" applyFont="1" applyFill="1" applyBorder="1" applyAlignment="1">
      <alignment horizontal="right" vertical="center"/>
    </xf>
    <xf numFmtId="3" fontId="25" fillId="0" borderId="21" xfId="0" quotePrefix="1" applyNumberFormat="1" applyFont="1" applyBorder="1" applyAlignment="1">
      <alignment horizontal="right" vertical="center"/>
    </xf>
    <xf numFmtId="3" fontId="25" fillId="3" borderId="12" xfId="0" applyNumberFormat="1" applyFont="1" applyFill="1" applyBorder="1" applyAlignment="1">
      <alignment horizontal="right" vertical="center"/>
    </xf>
    <xf numFmtId="3" fontId="25" fillId="3" borderId="14" xfId="0" applyNumberFormat="1" applyFont="1" applyFill="1" applyBorder="1" applyAlignment="1">
      <alignment horizontal="right" vertical="center"/>
    </xf>
    <xf numFmtId="3" fontId="25" fillId="2" borderId="14" xfId="0" applyNumberFormat="1" applyFont="1" applyFill="1" applyBorder="1" applyAlignment="1">
      <alignment horizontal="right" vertical="center"/>
    </xf>
    <xf numFmtId="3" fontId="25" fillId="0" borderId="16" xfId="0" applyNumberFormat="1" applyFont="1" applyBorder="1" applyAlignment="1">
      <alignment horizontal="right" vertical="center"/>
    </xf>
    <xf numFmtId="3" fontId="4" fillId="3" borderId="37" xfId="0" applyNumberFormat="1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left" vertical="center"/>
    </xf>
    <xf numFmtId="3" fontId="4" fillId="3" borderId="38" xfId="0" applyNumberFormat="1" applyFont="1" applyFill="1" applyBorder="1" applyAlignment="1">
      <alignment horizontal="right" vertical="center"/>
    </xf>
    <xf numFmtId="167" fontId="4" fillId="3" borderId="14" xfId="26" applyNumberFormat="1" applyFont="1" applyFill="1" applyBorder="1" applyAlignment="1">
      <alignment horizontal="right" vertical="center"/>
    </xf>
    <xf numFmtId="167" fontId="4" fillId="3" borderId="15" xfId="26" applyNumberFormat="1" applyFont="1" applyFill="1" applyBorder="1" applyAlignment="1">
      <alignment horizontal="right" vertical="center"/>
    </xf>
    <xf numFmtId="167" fontId="21" fillId="3" borderId="11" xfId="26" applyNumberFormat="1" applyFont="1" applyFill="1" applyBorder="1" applyAlignment="1">
      <alignment horizontal="right"/>
    </xf>
    <xf numFmtId="0" fontId="3" fillId="3" borderId="39" xfId="0" applyFont="1" applyFill="1" applyBorder="1" applyAlignment="1">
      <alignment horizontal="left" vertical="center"/>
    </xf>
    <xf numFmtId="167" fontId="4" fillId="3" borderId="40" xfId="26" applyNumberFormat="1" applyFont="1" applyFill="1" applyBorder="1" applyAlignment="1">
      <alignment horizontal="right" vertical="center"/>
    </xf>
    <xf numFmtId="167" fontId="4" fillId="3" borderId="41" xfId="26" applyNumberFormat="1" applyFont="1" applyFill="1" applyBorder="1" applyAlignment="1">
      <alignment horizontal="right" vertical="center"/>
    </xf>
    <xf numFmtId="167" fontId="21" fillId="3" borderId="42" xfId="26" applyNumberFormat="1" applyFont="1" applyFill="1" applyBorder="1" applyAlignment="1">
      <alignment horizontal="right"/>
    </xf>
    <xf numFmtId="167" fontId="4" fillId="3" borderId="37" xfId="26" applyNumberFormat="1" applyFont="1" applyFill="1" applyBorder="1" applyAlignment="1">
      <alignment horizontal="right" vertical="center"/>
    </xf>
    <xf numFmtId="167" fontId="4" fillId="3" borderId="26" xfId="26" applyNumberFormat="1" applyFont="1" applyFill="1" applyBorder="1" applyAlignment="1">
      <alignment horizontal="right" vertical="center"/>
    </xf>
    <xf numFmtId="167" fontId="21" fillId="3" borderId="27" xfId="26" applyNumberFormat="1" applyFont="1" applyFill="1" applyBorder="1" applyAlignment="1">
      <alignment horizontal="right"/>
    </xf>
    <xf numFmtId="167" fontId="4" fillId="3" borderId="16" xfId="26" applyNumberFormat="1" applyFont="1" applyFill="1" applyBorder="1" applyAlignment="1">
      <alignment horizontal="right" vertical="center"/>
    </xf>
    <xf numFmtId="167" fontId="4" fillId="3" borderId="17" xfId="26" applyNumberFormat="1" applyFont="1" applyFill="1" applyBorder="1" applyAlignment="1">
      <alignment horizontal="right" vertical="center"/>
    </xf>
    <xf numFmtId="167" fontId="21" fillId="3" borderId="21" xfId="26" applyNumberFormat="1" applyFont="1" applyFill="1" applyBorder="1" applyAlignment="1">
      <alignment horizontal="right"/>
    </xf>
    <xf numFmtId="167" fontId="4" fillId="3" borderId="24" xfId="26" applyNumberFormat="1" applyFont="1" applyFill="1" applyBorder="1" applyAlignment="1">
      <alignment horizontal="right" vertical="center"/>
    </xf>
    <xf numFmtId="167" fontId="4" fillId="3" borderId="13" xfId="26" applyNumberFormat="1" applyFont="1" applyFill="1" applyBorder="1" applyAlignment="1">
      <alignment horizontal="right" vertical="center"/>
    </xf>
    <xf numFmtId="167" fontId="21" fillId="3" borderId="10" xfId="26" applyNumberFormat="1" applyFont="1" applyFill="1" applyBorder="1" applyAlignment="1">
      <alignment horizontal="right"/>
    </xf>
    <xf numFmtId="167" fontId="4" fillId="3" borderId="12" xfId="26" applyNumberFormat="1" applyFont="1" applyFill="1" applyBorder="1" applyAlignment="1">
      <alignment horizontal="right" vertical="center"/>
    </xf>
    <xf numFmtId="167" fontId="4" fillId="3" borderId="25" xfId="26" applyNumberFormat="1" applyFont="1" applyFill="1" applyBorder="1" applyAlignment="1">
      <alignment horizontal="right" vertical="center"/>
    </xf>
    <xf numFmtId="167" fontId="4" fillId="3" borderId="43" xfId="26" applyNumberFormat="1" applyFont="1" applyFill="1" applyBorder="1" applyAlignment="1">
      <alignment horizontal="right" vertical="center"/>
    </xf>
    <xf numFmtId="167" fontId="4" fillId="3" borderId="44" xfId="26" applyNumberFormat="1" applyFont="1" applyFill="1" applyBorder="1" applyAlignment="1">
      <alignment horizontal="right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167" fontId="4" fillId="3" borderId="18" xfId="26" applyNumberFormat="1" applyFont="1" applyFill="1" applyBorder="1" applyAlignment="1">
      <alignment horizontal="right" vertical="center"/>
    </xf>
    <xf numFmtId="167" fontId="4" fillId="3" borderId="7" xfId="26" applyNumberFormat="1" applyFont="1" applyFill="1" applyBorder="1" applyAlignment="1">
      <alignment horizontal="right" vertical="center"/>
    </xf>
    <xf numFmtId="167" fontId="4" fillId="3" borderId="19" xfId="26" applyNumberFormat="1" applyFont="1" applyFill="1" applyBorder="1" applyAlignment="1">
      <alignment horizontal="right" vertical="center"/>
    </xf>
    <xf numFmtId="167" fontId="4" fillId="3" borderId="8" xfId="26" applyNumberFormat="1" applyFont="1" applyFill="1" applyBorder="1" applyAlignment="1">
      <alignment horizontal="right" vertical="center"/>
    </xf>
    <xf numFmtId="167" fontId="4" fillId="3" borderId="45" xfId="26" applyNumberFormat="1" applyFont="1" applyFill="1" applyBorder="1" applyAlignment="1">
      <alignment horizontal="right" vertical="center"/>
    </xf>
    <xf numFmtId="167" fontId="4" fillId="3" borderId="28" xfId="26" applyNumberFormat="1" applyFont="1" applyFill="1" applyBorder="1" applyAlignment="1">
      <alignment horizontal="right" vertical="center"/>
    </xf>
    <xf numFmtId="167" fontId="4" fillId="3" borderId="46" xfId="26" applyNumberFormat="1" applyFont="1" applyFill="1" applyBorder="1" applyAlignment="1">
      <alignment horizontal="right" vertical="center"/>
    </xf>
    <xf numFmtId="167" fontId="4" fillId="3" borderId="47" xfId="26" applyNumberFormat="1" applyFont="1" applyFill="1" applyBorder="1" applyAlignment="1">
      <alignment horizontal="right" vertical="center"/>
    </xf>
    <xf numFmtId="167" fontId="4" fillId="3" borderId="48" xfId="26" applyNumberFormat="1" applyFont="1" applyFill="1" applyBorder="1" applyAlignment="1">
      <alignment horizontal="right" vertical="center"/>
    </xf>
    <xf numFmtId="167" fontId="4" fillId="3" borderId="49" xfId="26" applyNumberFormat="1" applyFont="1" applyFill="1" applyBorder="1" applyAlignment="1">
      <alignment horizontal="right" vertical="center"/>
    </xf>
    <xf numFmtId="167" fontId="4" fillId="3" borderId="50" xfId="26" applyNumberFormat="1" applyFont="1" applyFill="1" applyBorder="1" applyAlignment="1">
      <alignment horizontal="right" vertical="center"/>
    </xf>
    <xf numFmtId="167" fontId="4" fillId="3" borderId="39" xfId="26" applyNumberFormat="1" applyFont="1" applyFill="1" applyBorder="1" applyAlignment="1">
      <alignment horizontal="right" vertical="center"/>
    </xf>
    <xf numFmtId="167" fontId="4" fillId="3" borderId="51" xfId="26" applyNumberFormat="1" applyFont="1" applyFill="1" applyBorder="1" applyAlignment="1">
      <alignment horizontal="right" vertical="center"/>
    </xf>
    <xf numFmtId="167" fontId="4" fillId="3" borderId="52" xfId="26" applyNumberFormat="1" applyFont="1" applyFill="1" applyBorder="1" applyAlignment="1">
      <alignment horizontal="right" vertical="center"/>
    </xf>
    <xf numFmtId="167" fontId="4" fillId="3" borderId="15" xfId="26" applyNumberFormat="1" applyFont="1" applyFill="1" applyBorder="1" applyAlignment="1" applyProtection="1">
      <alignment horizontal="right" vertical="center"/>
    </xf>
    <xf numFmtId="167" fontId="4" fillId="3" borderId="41" xfId="26" applyNumberFormat="1" applyFont="1" applyFill="1" applyBorder="1" applyAlignment="1" applyProtection="1">
      <alignment horizontal="right" vertical="center"/>
    </xf>
    <xf numFmtId="167" fontId="4" fillId="3" borderId="26" xfId="26" applyNumberFormat="1" applyFont="1" applyFill="1" applyBorder="1" applyAlignment="1" applyProtection="1">
      <alignment horizontal="right" vertical="center"/>
    </xf>
    <xf numFmtId="167" fontId="4" fillId="3" borderId="51" xfId="26" applyNumberFormat="1" applyFont="1" applyFill="1" applyBorder="1" applyAlignment="1" applyProtection="1">
      <alignment horizontal="right" vertical="center"/>
    </xf>
    <xf numFmtId="167" fontId="4" fillId="3" borderId="46" xfId="26" applyNumberFormat="1" applyFont="1" applyFill="1" applyBorder="1" applyAlignment="1" applyProtection="1">
      <alignment horizontal="right" vertical="center"/>
    </xf>
    <xf numFmtId="167" fontId="4" fillId="3" borderId="50" xfId="26" applyNumberFormat="1" applyFont="1" applyFill="1" applyBorder="1" applyAlignment="1" applyProtection="1">
      <alignment horizontal="right" vertical="center"/>
    </xf>
    <xf numFmtId="49" fontId="0" fillId="3" borderId="0" xfId="0" quotePrefix="1" applyNumberFormat="1" applyFill="1" applyAlignment="1">
      <alignment horizontal="left"/>
    </xf>
    <xf numFmtId="49" fontId="0" fillId="3" borderId="0" xfId="0" applyNumberFormat="1" applyFill="1"/>
    <xf numFmtId="0" fontId="7" fillId="3" borderId="0" xfId="1" applyFill="1" applyAlignment="1" applyProtection="1"/>
    <xf numFmtId="0" fontId="7" fillId="3" borderId="0" xfId="1" applyFill="1" applyBorder="1" applyAlignment="1" applyProtection="1"/>
    <xf numFmtId="9" fontId="21" fillId="3" borderId="0" xfId="26" applyFont="1" applyFill="1"/>
    <xf numFmtId="3" fontId="0" fillId="3" borderId="0" xfId="0" applyNumberFormat="1" applyFill="1"/>
    <xf numFmtId="3" fontId="14" fillId="2" borderId="0" xfId="0" applyNumberFormat="1" applyFont="1" applyFill="1" applyAlignment="1">
      <alignment horizontal="center" vertical="center"/>
    </xf>
    <xf numFmtId="3" fontId="4" fillId="3" borderId="43" xfId="0" applyNumberFormat="1" applyFont="1" applyFill="1" applyBorder="1" applyAlignment="1">
      <alignment horizontal="right" vertical="center"/>
    </xf>
    <xf numFmtId="0" fontId="2" fillId="3" borderId="53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right" vertical="center"/>
    </xf>
    <xf numFmtId="10" fontId="4" fillId="3" borderId="51" xfId="26" applyNumberFormat="1" applyFont="1" applyFill="1" applyBorder="1" applyAlignment="1">
      <alignment horizontal="right" vertical="center"/>
    </xf>
    <xf numFmtId="3" fontId="4" fillId="3" borderId="0" xfId="0" applyNumberFormat="1" applyFont="1" applyFill="1"/>
    <xf numFmtId="3" fontId="3" fillId="3" borderId="54" xfId="0" applyNumberFormat="1" applyFont="1" applyFill="1" applyBorder="1" applyAlignment="1">
      <alignment horizontal="right" vertical="center"/>
    </xf>
    <xf numFmtId="3" fontId="3" fillId="3" borderId="55" xfId="0" applyNumberFormat="1" applyFont="1" applyFill="1" applyBorder="1" applyAlignment="1">
      <alignment horizontal="right" vertical="center"/>
    </xf>
    <xf numFmtId="3" fontId="3" fillId="3" borderId="56" xfId="0" applyNumberFormat="1" applyFont="1" applyFill="1" applyBorder="1" applyAlignment="1">
      <alignment horizontal="right" vertical="center"/>
    </xf>
    <xf numFmtId="3" fontId="26" fillId="3" borderId="54" xfId="0" applyNumberFormat="1" applyFont="1" applyFill="1" applyBorder="1" applyAlignment="1">
      <alignment horizontal="right" vertical="center"/>
    </xf>
    <xf numFmtId="3" fontId="26" fillId="3" borderId="55" xfId="0" applyNumberFormat="1" applyFont="1" applyFill="1" applyBorder="1" applyAlignment="1">
      <alignment horizontal="right" vertical="center"/>
    </xf>
    <xf numFmtId="3" fontId="26" fillId="3" borderId="56" xfId="0" applyNumberFormat="1" applyFont="1" applyFill="1" applyBorder="1" applyAlignment="1">
      <alignment horizontal="right" vertical="center"/>
    </xf>
    <xf numFmtId="3" fontId="3" fillId="3" borderId="57" xfId="0" applyNumberFormat="1" applyFont="1" applyFill="1" applyBorder="1" applyAlignment="1">
      <alignment horizontal="right" vertical="center"/>
    </xf>
    <xf numFmtId="167" fontId="3" fillId="3" borderId="55" xfId="26" applyNumberFormat="1" applyFont="1" applyFill="1" applyBorder="1" applyAlignment="1">
      <alignment horizontal="right" vertical="center"/>
    </xf>
    <xf numFmtId="167" fontId="3" fillId="3" borderId="57" xfId="26" applyNumberFormat="1" applyFont="1" applyFill="1" applyBorder="1" applyAlignment="1">
      <alignment horizontal="right" vertical="center"/>
    </xf>
    <xf numFmtId="167" fontId="3" fillId="3" borderId="58" xfId="26" applyNumberFormat="1" applyFont="1" applyFill="1" applyBorder="1" applyAlignment="1">
      <alignment horizontal="right" vertical="center"/>
    </xf>
    <xf numFmtId="167" fontId="3" fillId="3" borderId="56" xfId="26" applyNumberFormat="1" applyFont="1" applyFill="1" applyBorder="1" applyAlignment="1">
      <alignment horizontal="right" vertical="center"/>
    </xf>
    <xf numFmtId="167" fontId="3" fillId="3" borderId="54" xfId="26" applyNumberFormat="1" applyFont="1" applyFill="1" applyBorder="1" applyAlignment="1">
      <alignment horizontal="right" vertical="center"/>
    </xf>
    <xf numFmtId="167" fontId="3" fillId="3" borderId="47" xfId="26" applyNumberFormat="1" applyFont="1" applyFill="1" applyBorder="1" applyAlignment="1">
      <alignment horizontal="right" vertical="center"/>
    </xf>
    <xf numFmtId="167" fontId="3" fillId="3" borderId="48" xfId="26" applyNumberFormat="1" applyFont="1" applyFill="1" applyBorder="1" applyAlignment="1">
      <alignment horizontal="right" vertical="center"/>
    </xf>
    <xf numFmtId="167" fontId="3" fillId="3" borderId="49" xfId="26" applyNumberFormat="1" applyFont="1" applyFill="1" applyBorder="1" applyAlignment="1">
      <alignment horizontal="right" vertical="center"/>
    </xf>
    <xf numFmtId="167" fontId="3" fillId="3" borderId="52" xfId="26" applyNumberFormat="1" applyFont="1" applyFill="1" applyBorder="1" applyAlignment="1">
      <alignment horizontal="right" vertical="center"/>
    </xf>
    <xf numFmtId="0" fontId="3" fillId="3" borderId="59" xfId="0" applyFont="1" applyFill="1" applyBorder="1" applyAlignment="1">
      <alignment horizontal="left" vertical="center"/>
    </xf>
    <xf numFmtId="167" fontId="4" fillId="3" borderId="60" xfId="26" applyNumberFormat="1" applyFont="1" applyFill="1" applyBorder="1" applyAlignment="1">
      <alignment horizontal="right" vertical="center"/>
    </xf>
    <xf numFmtId="167" fontId="4" fillId="3" borderId="61" xfId="26" applyNumberFormat="1" applyFont="1" applyFill="1" applyBorder="1" applyAlignment="1">
      <alignment horizontal="right" vertical="center"/>
    </xf>
    <xf numFmtId="167" fontId="4" fillId="3" borderId="63" xfId="26" applyNumberFormat="1" applyFont="1" applyFill="1" applyBorder="1" applyAlignment="1">
      <alignment horizontal="right" vertical="center"/>
    </xf>
    <xf numFmtId="167" fontId="3" fillId="3" borderId="64" xfId="26" applyNumberFormat="1" applyFont="1" applyFill="1" applyBorder="1" applyAlignment="1">
      <alignment horizontal="right" vertical="center"/>
    </xf>
    <xf numFmtId="167" fontId="4" fillId="3" borderId="65" xfId="26" applyNumberFormat="1" applyFont="1" applyFill="1" applyBorder="1" applyAlignment="1">
      <alignment horizontal="right" vertical="center"/>
    </xf>
    <xf numFmtId="167" fontId="4" fillId="3" borderId="59" xfId="26" applyNumberFormat="1" applyFont="1" applyFill="1" applyBorder="1" applyAlignment="1">
      <alignment horizontal="right" vertical="center"/>
    </xf>
    <xf numFmtId="167" fontId="4" fillId="3" borderId="66" xfId="26" applyNumberFormat="1" applyFont="1" applyFill="1" applyBorder="1" applyAlignment="1">
      <alignment horizontal="right" vertical="center"/>
    </xf>
    <xf numFmtId="167" fontId="3" fillId="3" borderId="66" xfId="26" applyNumberFormat="1" applyFont="1" applyFill="1" applyBorder="1" applyAlignment="1">
      <alignment horizontal="right" vertical="center"/>
    </xf>
    <xf numFmtId="167" fontId="3" fillId="3" borderId="55" xfId="26" applyNumberFormat="1" applyFont="1" applyFill="1" applyBorder="1" applyAlignment="1" applyProtection="1">
      <alignment horizontal="right" vertical="center"/>
    </xf>
    <xf numFmtId="167" fontId="3" fillId="3" borderId="57" xfId="26" applyNumberFormat="1" applyFont="1" applyFill="1" applyBorder="1" applyAlignment="1" applyProtection="1">
      <alignment horizontal="right" vertical="center"/>
    </xf>
    <xf numFmtId="167" fontId="3" fillId="3" borderId="58" xfId="26" applyNumberFormat="1" applyFont="1" applyFill="1" applyBorder="1" applyAlignment="1" applyProtection="1">
      <alignment horizontal="right" vertical="center"/>
    </xf>
    <xf numFmtId="167" fontId="3" fillId="3" borderId="56" xfId="26" applyNumberFormat="1" applyFont="1" applyFill="1" applyBorder="1" applyAlignment="1" applyProtection="1">
      <alignment horizontal="right" vertical="center"/>
    </xf>
    <xf numFmtId="167" fontId="3" fillId="3" borderId="54" xfId="26" applyNumberFormat="1" applyFont="1" applyFill="1" applyBorder="1" applyAlignment="1" applyProtection="1">
      <alignment horizontal="right" vertical="center"/>
    </xf>
    <xf numFmtId="167" fontId="3" fillId="3" borderId="64" xfId="26" applyNumberFormat="1" applyFont="1" applyFill="1" applyBorder="1" applyAlignment="1" applyProtection="1">
      <alignment horizontal="right" vertical="center"/>
    </xf>
    <xf numFmtId="3" fontId="3" fillId="3" borderId="34" xfId="0" applyNumberFormat="1" applyFont="1" applyFill="1" applyBorder="1" applyAlignment="1">
      <alignment horizontal="right" vertical="center"/>
    </xf>
    <xf numFmtId="3" fontId="3" fillId="3" borderId="23" xfId="0" applyNumberFormat="1" applyFont="1" applyFill="1" applyBorder="1" applyAlignment="1">
      <alignment horizontal="right" vertical="center"/>
    </xf>
    <xf numFmtId="3" fontId="3" fillId="3" borderId="35" xfId="0" applyNumberFormat="1" applyFont="1" applyFill="1" applyBorder="1" applyAlignment="1">
      <alignment horizontal="right" vertical="center"/>
    </xf>
    <xf numFmtId="3" fontId="3" fillId="3" borderId="3" xfId="0" applyNumberFormat="1" applyFont="1" applyFill="1" applyBorder="1" applyAlignment="1">
      <alignment horizontal="right" vertical="center"/>
    </xf>
    <xf numFmtId="3" fontId="4" fillId="3" borderId="44" xfId="0" applyNumberFormat="1" applyFont="1" applyFill="1" applyBorder="1" applyAlignment="1">
      <alignment horizontal="right" vertical="center"/>
    </xf>
    <xf numFmtId="3" fontId="4" fillId="3" borderId="41" xfId="0" applyNumberFormat="1" applyFont="1" applyFill="1" applyBorder="1" applyAlignment="1">
      <alignment horizontal="right" vertical="center"/>
    </xf>
    <xf numFmtId="3" fontId="4" fillId="3" borderId="42" xfId="0" applyNumberFormat="1" applyFont="1" applyFill="1" applyBorder="1" applyAlignment="1">
      <alignment horizontal="right" vertical="center"/>
    </xf>
    <xf numFmtId="3" fontId="3" fillId="3" borderId="58" xfId="0" applyNumberFormat="1" applyFont="1" applyFill="1" applyBorder="1" applyAlignment="1">
      <alignment horizontal="right" vertical="center"/>
    </xf>
    <xf numFmtId="3" fontId="4" fillId="3" borderId="40" xfId="0" applyNumberFormat="1" applyFont="1" applyFill="1" applyBorder="1" applyAlignment="1">
      <alignment horizontal="right" vertical="center"/>
    </xf>
    <xf numFmtId="167" fontId="4" fillId="3" borderId="67" xfId="26" applyNumberFormat="1" applyFont="1" applyFill="1" applyBorder="1" applyAlignment="1">
      <alignment horizontal="right" vertical="center"/>
    </xf>
    <xf numFmtId="167" fontId="4" fillId="3" borderId="67" xfId="26" applyNumberFormat="1" applyFont="1" applyFill="1" applyBorder="1" applyAlignment="1" applyProtection="1">
      <alignment horizontal="right" vertical="center"/>
    </xf>
    <xf numFmtId="167" fontId="4" fillId="3" borderId="13" xfId="26" applyNumberFormat="1" applyFont="1" applyFill="1" applyBorder="1" applyAlignment="1" applyProtection="1">
      <alignment horizontal="right" vertical="center"/>
    </xf>
    <xf numFmtId="9" fontId="3" fillId="3" borderId="39" xfId="26" applyFont="1" applyFill="1" applyBorder="1" applyAlignment="1">
      <alignment horizontal="right" vertical="center"/>
    </xf>
    <xf numFmtId="9" fontId="3" fillId="3" borderId="8" xfId="26" applyFont="1" applyFill="1" applyBorder="1" applyAlignment="1">
      <alignment horizontal="right" vertical="center"/>
    </xf>
    <xf numFmtId="9" fontId="3" fillId="3" borderId="28" xfId="26" applyFont="1" applyFill="1" applyBorder="1" applyAlignment="1">
      <alignment horizontal="right" vertical="center"/>
    </xf>
    <xf numFmtId="9" fontId="3" fillId="3" borderId="7" xfId="26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167" fontId="4" fillId="3" borderId="0" xfId="26" applyNumberFormat="1" applyFont="1" applyFill="1" applyBorder="1" applyAlignment="1">
      <alignment horizontal="right" vertical="center"/>
    </xf>
    <xf numFmtId="167" fontId="3" fillId="3" borderId="0" xfId="26" applyNumberFormat="1" applyFont="1" applyFill="1" applyBorder="1" applyAlignment="1">
      <alignment horizontal="right" vertical="center"/>
    </xf>
    <xf numFmtId="0" fontId="3" fillId="3" borderId="47" xfId="0" applyFont="1" applyFill="1" applyBorder="1" applyAlignment="1">
      <alignment horizontal="left" vertical="center"/>
    </xf>
    <xf numFmtId="0" fontId="3" fillId="3" borderId="52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horizontal="left" vertical="center"/>
    </xf>
    <xf numFmtId="0" fontId="3" fillId="3" borderId="66" xfId="0" applyFont="1" applyFill="1" applyBorder="1" applyAlignment="1">
      <alignment horizontal="left" vertical="center"/>
    </xf>
    <xf numFmtId="3" fontId="4" fillId="3" borderId="60" xfId="0" applyNumberFormat="1" applyFont="1" applyFill="1" applyBorder="1" applyAlignment="1">
      <alignment horizontal="right" vertical="center"/>
    </xf>
    <xf numFmtId="3" fontId="4" fillId="3" borderId="61" xfId="0" applyNumberFormat="1" applyFont="1" applyFill="1" applyBorder="1" applyAlignment="1">
      <alignment horizontal="right" vertical="center"/>
    </xf>
    <xf numFmtId="3" fontId="4" fillId="3" borderId="62" xfId="0" applyNumberFormat="1" applyFont="1" applyFill="1" applyBorder="1" applyAlignment="1">
      <alignment horizontal="right" vertical="center"/>
    </xf>
    <xf numFmtId="3" fontId="3" fillId="3" borderId="64" xfId="0" applyNumberFormat="1" applyFont="1" applyFill="1" applyBorder="1" applyAlignment="1">
      <alignment horizontal="right" vertical="center"/>
    </xf>
    <xf numFmtId="3" fontId="4" fillId="3" borderId="63" xfId="0" applyNumberFormat="1" applyFont="1" applyFill="1" applyBorder="1" applyAlignment="1">
      <alignment horizontal="right" vertical="center"/>
    </xf>
    <xf numFmtId="3" fontId="4" fillId="3" borderId="72" xfId="0" applyNumberFormat="1" applyFont="1" applyFill="1" applyBorder="1" applyAlignment="1">
      <alignment horizontal="right" vertical="center"/>
    </xf>
    <xf numFmtId="3" fontId="4" fillId="3" borderId="18" xfId="0" applyNumberFormat="1" applyFont="1" applyFill="1" applyBorder="1" applyAlignment="1">
      <alignment horizontal="right" vertical="center"/>
    </xf>
    <xf numFmtId="3" fontId="4" fillId="3" borderId="6" xfId="0" applyNumberFormat="1" applyFont="1" applyFill="1" applyBorder="1" applyAlignment="1">
      <alignment horizontal="right" vertical="center"/>
    </xf>
    <xf numFmtId="3" fontId="4" fillId="3" borderId="28" xfId="0" applyNumberFormat="1" applyFont="1" applyFill="1" applyBorder="1" applyAlignment="1">
      <alignment horizontal="right" vertical="center"/>
    </xf>
    <xf numFmtId="3" fontId="4" fillId="3" borderId="54" xfId="0" applyNumberFormat="1" applyFont="1" applyFill="1" applyBorder="1" applyAlignment="1">
      <alignment horizontal="right" vertical="center"/>
    </xf>
    <xf numFmtId="167" fontId="21" fillId="3" borderId="28" xfId="26" applyNumberFormat="1" applyFont="1" applyFill="1" applyBorder="1" applyAlignment="1">
      <alignment horizontal="right"/>
    </xf>
    <xf numFmtId="167" fontId="4" fillId="3" borderId="54" xfId="26" applyNumberFormat="1" applyFont="1" applyFill="1" applyBorder="1" applyAlignment="1">
      <alignment horizontal="right" vertical="center"/>
    </xf>
    <xf numFmtId="0" fontId="3" fillId="3" borderId="73" xfId="0" applyFont="1" applyFill="1" applyBorder="1" applyAlignment="1">
      <alignment horizontal="left" vertical="center"/>
    </xf>
    <xf numFmtId="167" fontId="4" fillId="3" borderId="74" xfId="26" applyNumberFormat="1" applyFont="1" applyFill="1" applyBorder="1" applyAlignment="1">
      <alignment horizontal="right" vertical="center"/>
    </xf>
    <xf numFmtId="167" fontId="3" fillId="3" borderId="75" xfId="26" applyNumberFormat="1" applyFont="1" applyFill="1" applyBorder="1" applyAlignment="1">
      <alignment horizontal="right" vertical="center"/>
    </xf>
    <xf numFmtId="167" fontId="4" fillId="3" borderId="75" xfId="26" applyNumberFormat="1" applyFont="1" applyFill="1" applyBorder="1" applyAlignment="1">
      <alignment horizontal="right" vertical="center"/>
    </xf>
    <xf numFmtId="0" fontId="3" fillId="3" borderId="75" xfId="0" applyFont="1" applyFill="1" applyBorder="1" applyAlignment="1">
      <alignment horizontal="left" vertical="center"/>
    </xf>
    <xf numFmtId="167" fontId="4" fillId="3" borderId="74" xfId="26" applyNumberFormat="1" applyFont="1" applyFill="1" applyBorder="1" applyAlignment="1" applyProtection="1">
      <alignment horizontal="right" vertical="center"/>
    </xf>
    <xf numFmtId="167" fontId="4" fillId="3" borderId="18" xfId="26" applyNumberFormat="1" applyFont="1" applyFill="1" applyBorder="1" applyAlignment="1" applyProtection="1">
      <alignment horizontal="right" vertical="center"/>
    </xf>
    <xf numFmtId="167" fontId="4" fillId="3" borderId="17" xfId="26" applyNumberFormat="1" applyFont="1" applyFill="1" applyBorder="1" applyAlignment="1" applyProtection="1">
      <alignment horizontal="right" vertical="center"/>
    </xf>
    <xf numFmtId="3" fontId="4" fillId="3" borderId="0" xfId="0" applyNumberFormat="1" applyFont="1" applyFill="1" applyAlignment="1">
      <alignment horizontal="right"/>
    </xf>
    <xf numFmtId="3" fontId="27" fillId="2" borderId="61" xfId="0" applyNumberFormat="1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 wrapText="1"/>
    </xf>
    <xf numFmtId="0" fontId="7" fillId="0" borderId="0" xfId="1" applyAlignment="1" applyProtection="1">
      <alignment vertical="center"/>
    </xf>
    <xf numFmtId="0" fontId="28" fillId="3" borderId="0" xfId="0" applyFont="1" applyFill="1" applyAlignment="1">
      <alignment vertical="center"/>
    </xf>
    <xf numFmtId="0" fontId="7" fillId="3" borderId="0" xfId="1" applyFill="1" applyAlignment="1" applyProtection="1">
      <alignment vertical="center"/>
    </xf>
  </cellXfs>
  <cellStyles count="34">
    <cellStyle name="Hipervínculo" xfId="1" builtinId="8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4" xfId="5" xr:uid="{00000000-0005-0000-0000-000004000000}"/>
    <cellStyle name="Millares 5" xfId="6" xr:uid="{00000000-0005-0000-0000-000005000000}"/>
    <cellStyle name="Millares 6" xfId="7" xr:uid="{00000000-0005-0000-0000-000006000000}"/>
    <cellStyle name="Moneda 2" xfId="8" xr:uid="{00000000-0005-0000-0000-000007000000}"/>
    <cellStyle name="Moneda 2 2" xfId="9" xr:uid="{00000000-0005-0000-0000-000008000000}"/>
    <cellStyle name="Moneda 3" xfId="10" xr:uid="{00000000-0005-0000-0000-000009000000}"/>
    <cellStyle name="Moneda 3 2" xfId="11" xr:uid="{00000000-0005-0000-0000-00000A000000}"/>
    <cellStyle name="Moneda 4" xfId="12" xr:uid="{00000000-0005-0000-0000-00000B000000}"/>
    <cellStyle name="Moneda 5" xfId="13" xr:uid="{00000000-0005-0000-0000-00000C000000}"/>
    <cellStyle name="Moneda 6" xfId="14" xr:uid="{00000000-0005-0000-0000-00000D000000}"/>
    <cellStyle name="Normal" xfId="0" builtinId="0"/>
    <cellStyle name="Normal 2" xfId="15" xr:uid="{00000000-0005-0000-0000-00000F000000}"/>
    <cellStyle name="Normal 2 2" xfId="16" xr:uid="{00000000-0005-0000-0000-000010000000}"/>
    <cellStyle name="Normal 2 2 2" xfId="17" xr:uid="{00000000-0005-0000-0000-000011000000}"/>
    <cellStyle name="Normal 2 3" xfId="18" xr:uid="{00000000-0005-0000-0000-000012000000}"/>
    <cellStyle name="Normal 3" xfId="19" xr:uid="{00000000-0005-0000-0000-000013000000}"/>
    <cellStyle name="Normal 3 2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6" xfId="24" xr:uid="{00000000-0005-0000-0000-000018000000}"/>
    <cellStyle name="Normal 7" xfId="25" xr:uid="{00000000-0005-0000-0000-000019000000}"/>
    <cellStyle name="Porcentaje" xfId="26" builtinId="5"/>
    <cellStyle name="Porcentaje 2" xfId="27" xr:uid="{00000000-0005-0000-0000-00001B000000}"/>
    <cellStyle name="Porcentaje 2 2" xfId="28" xr:uid="{00000000-0005-0000-0000-00001C000000}"/>
    <cellStyle name="Porcentaje 3" xfId="29" xr:uid="{00000000-0005-0000-0000-00001D000000}"/>
    <cellStyle name="Porcentaje 4" xfId="30" xr:uid="{00000000-0005-0000-0000-00001E000000}"/>
    <cellStyle name="Porcentaje 5" xfId="31" xr:uid="{00000000-0005-0000-0000-00001F000000}"/>
    <cellStyle name="Porcentual 2" xfId="32" xr:uid="{00000000-0005-0000-0000-000020000000}"/>
    <cellStyle name="Porcentual 2 2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gentina.gob.ar/transporte/cnrt/estadisticas-ferroviaria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rgentina.gob.ar/transporte/cnrt/estadisticas-ferroviarias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argentina.gob.ar/transporte/cnrt/estadisticas-ferroviaria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gentina.gob.ar/transporte/cnrt/estadisticas-ferroviaria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www.argentina.gob.ar/transporte/cnrt/estadisticas-ferrovia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11"/>
  <sheetViews>
    <sheetView tabSelected="1" workbookViewId="0"/>
  </sheetViews>
  <sheetFormatPr baseColWidth="10" defaultColWidth="9.109375" defaultRowHeight="14.4"/>
  <cols>
    <col min="1" max="1" width="13.5546875" style="2" customWidth="1"/>
    <col min="2" max="16384" width="9.109375" style="2"/>
  </cols>
  <sheetData>
    <row r="1" spans="1:16">
      <c r="A1" s="1" t="s">
        <v>15</v>
      </c>
    </row>
    <row r="2" spans="1:16">
      <c r="A2" s="1" t="s">
        <v>16</v>
      </c>
    </row>
    <row r="3" spans="1:16">
      <c r="A3" s="1" t="s">
        <v>17</v>
      </c>
    </row>
    <row r="4" spans="1:16">
      <c r="A4" s="1" t="s">
        <v>18</v>
      </c>
      <c r="B4" s="2" t="s">
        <v>29</v>
      </c>
    </row>
    <row r="5" spans="1:16">
      <c r="A5" s="1" t="s">
        <v>20</v>
      </c>
      <c r="B5" s="2" t="s">
        <v>38</v>
      </c>
    </row>
    <row r="7" spans="1:16">
      <c r="A7" s="134" t="s">
        <v>34</v>
      </c>
      <c r="B7" s="135" t="s">
        <v>38</v>
      </c>
      <c r="C7" s="134"/>
      <c r="D7" s="134"/>
      <c r="E7" s="134"/>
      <c r="F7" s="134"/>
      <c r="G7" s="134"/>
      <c r="H7" s="134"/>
      <c r="I7" s="134"/>
      <c r="J7" s="134"/>
    </row>
    <row r="8" spans="1:16">
      <c r="A8" s="134" t="s">
        <v>37</v>
      </c>
      <c r="B8" s="135" t="s">
        <v>39</v>
      </c>
      <c r="C8" s="134"/>
      <c r="D8" s="134"/>
      <c r="E8" s="134"/>
      <c r="F8" s="134"/>
      <c r="G8" s="134"/>
      <c r="H8" s="134"/>
      <c r="I8" s="134"/>
      <c r="J8" s="134"/>
    </row>
    <row r="9" spans="1:16">
      <c r="A9" s="134" t="s">
        <v>40</v>
      </c>
      <c r="B9" s="135" t="s">
        <v>43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6">
      <c r="A10" s="134" t="s">
        <v>41</v>
      </c>
      <c r="B10" s="135" t="s">
        <v>44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spans="1:16">
      <c r="A11" s="134" t="s">
        <v>42</v>
      </c>
      <c r="B11" s="135" t="s">
        <v>66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</sheetData>
  <hyperlinks>
    <hyperlink ref="A7:J7" location="'4.2.1.1.1'!A1" display="4.2.1.1.1" xr:uid="{00000000-0004-0000-0000-000000000000}"/>
    <hyperlink ref="A8:J8" location="'4.2.1.1.2'!A1" display="4.2.1.1.2" xr:uid="{00000000-0004-0000-0000-000001000000}"/>
    <hyperlink ref="A9:N9" location="'4.2.1.1.3'!A1" display="4.2.1.1.3" xr:uid="{00000000-0004-0000-0000-000002000000}"/>
    <hyperlink ref="A10:O10" location="'4.2.1.1.4'!A1" display="4.2.1.1.4" xr:uid="{00000000-0004-0000-0000-000003000000}"/>
    <hyperlink ref="A11:P11" location="'4.2.1.1.5'!A1" display="4.2.1.1.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125"/>
  <sheetViews>
    <sheetView zoomScale="85" zoomScaleNormal="85" workbookViewId="0"/>
  </sheetViews>
  <sheetFormatPr baseColWidth="10" defaultColWidth="9.109375" defaultRowHeight="14.4"/>
  <cols>
    <col min="1" max="1" width="21.6640625" style="2" customWidth="1"/>
    <col min="2" max="2" width="12.88671875" style="2" customWidth="1"/>
    <col min="3" max="7" width="12.6640625" style="2" customWidth="1"/>
    <col min="8" max="8" width="12.6640625" style="1" customWidth="1"/>
    <col min="9" max="9" width="12.6640625" style="2" customWidth="1"/>
    <col min="10" max="10" width="12.6640625" style="1" customWidth="1"/>
    <col min="11" max="30" width="12.6640625" style="2" customWidth="1"/>
    <col min="31" max="16384" width="9.109375" style="2"/>
  </cols>
  <sheetData>
    <row r="1" spans="1:11">
      <c r="A1" s="1" t="s">
        <v>15</v>
      </c>
    </row>
    <row r="2" spans="1:11">
      <c r="A2" s="1" t="s">
        <v>16</v>
      </c>
      <c r="F2" s="4"/>
    </row>
    <row r="3" spans="1:11">
      <c r="A3" s="1" t="s">
        <v>17</v>
      </c>
      <c r="F3" s="5"/>
    </row>
    <row r="4" spans="1:11">
      <c r="A4" s="1" t="s">
        <v>18</v>
      </c>
      <c r="B4" s="2" t="s">
        <v>29</v>
      </c>
    </row>
    <row r="5" spans="1:11">
      <c r="A5" s="1" t="s">
        <v>19</v>
      </c>
      <c r="B5" s="2" t="s">
        <v>34</v>
      </c>
    </row>
    <row r="6" spans="1:11">
      <c r="A6" s="1" t="s">
        <v>20</v>
      </c>
      <c r="B6" s="2" t="s">
        <v>38</v>
      </c>
    </row>
    <row r="7" spans="1:11">
      <c r="A7" s="1" t="s">
        <v>21</v>
      </c>
      <c r="B7" s="2" t="s">
        <v>30</v>
      </c>
    </row>
    <row r="8" spans="1:11">
      <c r="A8" s="1" t="s">
        <v>33</v>
      </c>
      <c r="B8" s="132" t="s">
        <v>73</v>
      </c>
    </row>
    <row r="9" spans="1:11">
      <c r="A9" s="1" t="s">
        <v>32</v>
      </c>
      <c r="B9" s="132" t="s">
        <v>74</v>
      </c>
    </row>
    <row r="10" spans="1:11" ht="15" thickBot="1"/>
    <row r="11" spans="1:11" s="1" customFormat="1" ht="15" thickBot="1">
      <c r="A11" s="68" t="s">
        <v>0</v>
      </c>
      <c r="B11" s="62" t="s">
        <v>23</v>
      </c>
      <c r="C11" s="14" t="s">
        <v>24</v>
      </c>
      <c r="D11" s="14" t="s">
        <v>25</v>
      </c>
      <c r="E11" s="14" t="s">
        <v>26</v>
      </c>
      <c r="F11" s="14" t="s">
        <v>27</v>
      </c>
      <c r="G11" s="43" t="s">
        <v>35</v>
      </c>
      <c r="H11" s="50" t="s">
        <v>28</v>
      </c>
      <c r="I11" s="16" t="s">
        <v>14</v>
      </c>
      <c r="J11" s="50" t="s">
        <v>13</v>
      </c>
      <c r="K11" s="11"/>
    </row>
    <row r="12" spans="1:11" s="1" customFormat="1" ht="15" thickBot="1">
      <c r="A12" s="69">
        <v>1913</v>
      </c>
      <c r="B12" s="63"/>
      <c r="C12" s="17"/>
      <c r="D12" s="17"/>
      <c r="E12" s="17"/>
      <c r="F12" s="17"/>
      <c r="G12" s="56"/>
      <c r="H12" s="175">
        <v>2125849</v>
      </c>
      <c r="I12" s="71"/>
      <c r="J12" s="175">
        <f t="shared" ref="J12:J68" si="0">H12+I12</f>
        <v>2125849</v>
      </c>
      <c r="K12" s="11"/>
    </row>
    <row r="13" spans="1:11" s="1" customFormat="1" ht="15" thickBot="1">
      <c r="A13" s="68">
        <v>1914</v>
      </c>
      <c r="B13" s="64"/>
      <c r="C13" s="18"/>
      <c r="D13" s="18"/>
      <c r="E13" s="18"/>
      <c r="F13" s="18"/>
      <c r="G13" s="57"/>
      <c r="H13" s="176">
        <v>28514462</v>
      </c>
      <c r="I13" s="72"/>
      <c r="J13" s="176">
        <f t="shared" si="0"/>
        <v>28514462</v>
      </c>
      <c r="K13" s="11"/>
    </row>
    <row r="14" spans="1:11" s="1" customFormat="1" ht="15" thickBot="1">
      <c r="A14" s="70">
        <v>1915</v>
      </c>
      <c r="B14" s="65"/>
      <c r="C14" s="20"/>
      <c r="D14" s="20"/>
      <c r="E14" s="20"/>
      <c r="F14" s="20"/>
      <c r="G14" s="58"/>
      <c r="H14" s="177">
        <v>30547700</v>
      </c>
      <c r="I14" s="73"/>
      <c r="J14" s="177">
        <f t="shared" si="0"/>
        <v>30547700</v>
      </c>
      <c r="K14" s="11"/>
    </row>
    <row r="15" spans="1:11" s="1" customFormat="1" ht="15" thickBot="1">
      <c r="A15" s="68">
        <v>1916</v>
      </c>
      <c r="B15" s="64"/>
      <c r="C15" s="18"/>
      <c r="D15" s="18"/>
      <c r="E15" s="18"/>
      <c r="F15" s="18"/>
      <c r="G15" s="57"/>
      <c r="H15" s="176">
        <v>29997900</v>
      </c>
      <c r="I15" s="72"/>
      <c r="J15" s="176">
        <f t="shared" si="0"/>
        <v>29997900</v>
      </c>
      <c r="K15" s="11"/>
    </row>
    <row r="16" spans="1:11" s="1" customFormat="1" ht="15" thickBot="1">
      <c r="A16" s="70">
        <v>1917</v>
      </c>
      <c r="B16" s="65"/>
      <c r="C16" s="20"/>
      <c r="D16" s="20"/>
      <c r="E16" s="20"/>
      <c r="F16" s="20"/>
      <c r="G16" s="58"/>
      <c r="H16" s="177">
        <v>29703800</v>
      </c>
      <c r="I16" s="73"/>
      <c r="J16" s="177">
        <f t="shared" si="0"/>
        <v>29703800</v>
      </c>
      <c r="K16" s="11"/>
    </row>
    <row r="17" spans="1:11" s="1" customFormat="1" ht="15" thickBot="1">
      <c r="A17" s="68">
        <v>1918</v>
      </c>
      <c r="B17" s="64"/>
      <c r="C17" s="18"/>
      <c r="D17" s="18"/>
      <c r="E17" s="18"/>
      <c r="F17" s="18"/>
      <c r="G17" s="57"/>
      <c r="H17" s="176">
        <v>31736300</v>
      </c>
      <c r="I17" s="72"/>
      <c r="J17" s="176">
        <f t="shared" si="0"/>
        <v>31736300</v>
      </c>
      <c r="K17" s="11"/>
    </row>
    <row r="18" spans="1:11" s="1" customFormat="1" ht="15" thickBot="1">
      <c r="A18" s="70">
        <v>1919</v>
      </c>
      <c r="B18" s="65"/>
      <c r="C18" s="20"/>
      <c r="D18" s="20"/>
      <c r="E18" s="20"/>
      <c r="F18" s="20"/>
      <c r="G18" s="58"/>
      <c r="H18" s="177">
        <v>35665900</v>
      </c>
      <c r="I18" s="73"/>
      <c r="J18" s="177">
        <f t="shared" si="0"/>
        <v>35665900</v>
      </c>
      <c r="K18" s="11"/>
    </row>
    <row r="19" spans="1:11" s="1" customFormat="1" ht="15" thickBot="1">
      <c r="A19" s="68">
        <v>1920</v>
      </c>
      <c r="B19" s="64"/>
      <c r="C19" s="18"/>
      <c r="D19" s="18"/>
      <c r="E19" s="18"/>
      <c r="F19" s="18"/>
      <c r="G19" s="57"/>
      <c r="H19" s="176">
        <v>41321400</v>
      </c>
      <c r="I19" s="72"/>
      <c r="J19" s="176">
        <f t="shared" si="0"/>
        <v>41321400</v>
      </c>
      <c r="K19" s="11"/>
    </row>
    <row r="20" spans="1:11" s="1" customFormat="1" ht="15" thickBot="1">
      <c r="A20" s="70">
        <v>1921</v>
      </c>
      <c r="B20" s="65"/>
      <c r="C20" s="20"/>
      <c r="D20" s="20"/>
      <c r="E20" s="20"/>
      <c r="F20" s="20"/>
      <c r="G20" s="58"/>
      <c r="H20" s="177">
        <v>43659000</v>
      </c>
      <c r="I20" s="73"/>
      <c r="J20" s="177">
        <f t="shared" si="0"/>
        <v>43659000</v>
      </c>
      <c r="K20" s="11"/>
    </row>
    <row r="21" spans="1:11" s="1" customFormat="1" ht="15" thickBot="1">
      <c r="A21" s="68">
        <v>1922</v>
      </c>
      <c r="B21" s="64"/>
      <c r="C21" s="18"/>
      <c r="D21" s="18"/>
      <c r="E21" s="18"/>
      <c r="F21" s="18"/>
      <c r="G21" s="57"/>
      <c r="H21" s="176">
        <v>46761900</v>
      </c>
      <c r="I21" s="72"/>
      <c r="J21" s="176">
        <f t="shared" si="0"/>
        <v>46761900</v>
      </c>
      <c r="K21" s="11"/>
    </row>
    <row r="22" spans="1:11" s="1" customFormat="1" ht="15" thickBot="1">
      <c r="A22" s="70">
        <v>1923</v>
      </c>
      <c r="B22" s="65"/>
      <c r="C22" s="20"/>
      <c r="D22" s="20"/>
      <c r="E22" s="20"/>
      <c r="F22" s="20"/>
      <c r="G22" s="58"/>
      <c r="H22" s="177">
        <v>49029974</v>
      </c>
      <c r="I22" s="73"/>
      <c r="J22" s="177">
        <f t="shared" si="0"/>
        <v>49029974</v>
      </c>
      <c r="K22" s="11"/>
    </row>
    <row r="23" spans="1:11" s="1" customFormat="1" ht="15" thickBot="1">
      <c r="A23" s="68">
        <v>1924</v>
      </c>
      <c r="B23" s="64"/>
      <c r="C23" s="18"/>
      <c r="D23" s="18"/>
      <c r="E23" s="18"/>
      <c r="F23" s="18"/>
      <c r="G23" s="57"/>
      <c r="H23" s="176">
        <v>57183925</v>
      </c>
      <c r="I23" s="72"/>
      <c r="J23" s="176">
        <f t="shared" si="0"/>
        <v>57183925</v>
      </c>
      <c r="K23" s="11"/>
    </row>
    <row r="24" spans="1:11" s="1" customFormat="1" ht="15" thickBot="1">
      <c r="A24" s="70">
        <v>1925</v>
      </c>
      <c r="B24" s="65"/>
      <c r="C24" s="20"/>
      <c r="D24" s="20"/>
      <c r="E24" s="20"/>
      <c r="F24" s="20"/>
      <c r="G24" s="58"/>
      <c r="H24" s="177">
        <v>59221895</v>
      </c>
      <c r="I24" s="73"/>
      <c r="J24" s="177">
        <f t="shared" si="0"/>
        <v>59221895</v>
      </c>
      <c r="K24" s="11"/>
    </row>
    <row r="25" spans="1:11" s="1" customFormat="1" ht="15" thickBot="1">
      <c r="A25" s="68">
        <v>1926</v>
      </c>
      <c r="B25" s="64"/>
      <c r="C25" s="18"/>
      <c r="D25" s="18"/>
      <c r="E25" s="18"/>
      <c r="F25" s="18"/>
      <c r="G25" s="57"/>
      <c r="H25" s="176">
        <v>58263149</v>
      </c>
      <c r="I25" s="72"/>
      <c r="J25" s="176">
        <f t="shared" si="0"/>
        <v>58263149</v>
      </c>
      <c r="K25" s="11"/>
    </row>
    <row r="26" spans="1:11" s="1" customFormat="1" ht="15" thickBot="1">
      <c r="A26" s="68">
        <v>1927</v>
      </c>
      <c r="B26" s="64"/>
      <c r="C26" s="18"/>
      <c r="D26" s="18"/>
      <c r="E26" s="18"/>
      <c r="F26" s="18"/>
      <c r="G26" s="57"/>
      <c r="H26" s="176">
        <v>60296413</v>
      </c>
      <c r="I26" s="72"/>
      <c r="J26" s="176">
        <f t="shared" si="0"/>
        <v>60296413</v>
      </c>
      <c r="K26" s="11"/>
    </row>
    <row r="27" spans="1:11" s="1" customFormat="1" ht="15" thickBot="1">
      <c r="A27" s="70">
        <v>1928</v>
      </c>
      <c r="B27" s="65"/>
      <c r="C27" s="20"/>
      <c r="D27" s="20"/>
      <c r="E27" s="20"/>
      <c r="F27" s="20"/>
      <c r="G27" s="58"/>
      <c r="H27" s="177">
        <v>64862900</v>
      </c>
      <c r="I27" s="73"/>
      <c r="J27" s="177">
        <f t="shared" si="0"/>
        <v>64862900</v>
      </c>
      <c r="K27" s="11"/>
    </row>
    <row r="28" spans="1:11" s="1" customFormat="1" ht="15" thickBot="1">
      <c r="A28" s="68">
        <v>1929</v>
      </c>
      <c r="B28" s="64"/>
      <c r="C28" s="18"/>
      <c r="D28" s="18"/>
      <c r="E28" s="18"/>
      <c r="F28" s="18"/>
      <c r="G28" s="57"/>
      <c r="H28" s="176">
        <v>64807384</v>
      </c>
      <c r="I28" s="72"/>
      <c r="J28" s="176">
        <f t="shared" si="0"/>
        <v>64807384</v>
      </c>
      <c r="K28" s="11"/>
    </row>
    <row r="29" spans="1:11" s="1" customFormat="1" ht="15" thickBot="1">
      <c r="A29" s="70">
        <v>1930</v>
      </c>
      <c r="B29" s="65"/>
      <c r="C29" s="20"/>
      <c r="D29" s="20"/>
      <c r="E29" s="20"/>
      <c r="F29" s="20"/>
      <c r="G29" s="58"/>
      <c r="H29" s="177">
        <v>68162682</v>
      </c>
      <c r="I29" s="73"/>
      <c r="J29" s="177">
        <f t="shared" si="0"/>
        <v>68162682</v>
      </c>
      <c r="K29" s="11"/>
    </row>
    <row r="30" spans="1:11" s="1" customFormat="1" ht="15" thickBot="1">
      <c r="A30" s="68">
        <v>1931</v>
      </c>
      <c r="B30" s="64"/>
      <c r="C30" s="18"/>
      <c r="D30" s="18"/>
      <c r="E30" s="18"/>
      <c r="F30" s="18"/>
      <c r="G30" s="57"/>
      <c r="H30" s="176">
        <v>82546359</v>
      </c>
      <c r="I30" s="72"/>
      <c r="J30" s="176">
        <f t="shared" si="0"/>
        <v>82546359</v>
      </c>
      <c r="K30" s="11"/>
    </row>
    <row r="31" spans="1:11" s="1" customFormat="1" ht="15" thickBot="1">
      <c r="A31" s="70">
        <v>1932</v>
      </c>
      <c r="B31" s="65"/>
      <c r="C31" s="20"/>
      <c r="D31" s="20"/>
      <c r="E31" s="20"/>
      <c r="F31" s="20"/>
      <c r="G31" s="58"/>
      <c r="H31" s="177">
        <v>87426952</v>
      </c>
      <c r="I31" s="73"/>
      <c r="J31" s="177">
        <f t="shared" si="0"/>
        <v>87426952</v>
      </c>
      <c r="K31" s="11"/>
    </row>
    <row r="32" spans="1:11" s="1" customFormat="1" ht="15" thickBot="1">
      <c r="A32" s="68">
        <v>1933</v>
      </c>
      <c r="B32" s="64"/>
      <c r="C32" s="18"/>
      <c r="D32" s="18"/>
      <c r="E32" s="18"/>
      <c r="F32" s="18"/>
      <c r="G32" s="57"/>
      <c r="H32" s="176">
        <v>72027271</v>
      </c>
      <c r="I32" s="72"/>
      <c r="J32" s="176">
        <f t="shared" si="0"/>
        <v>72027271</v>
      </c>
      <c r="K32" s="11"/>
    </row>
    <row r="33" spans="1:16" s="1" customFormat="1" ht="15" thickBot="1">
      <c r="A33" s="70">
        <v>1934</v>
      </c>
      <c r="B33" s="65"/>
      <c r="C33" s="20"/>
      <c r="D33" s="20"/>
      <c r="E33" s="20"/>
      <c r="F33" s="20"/>
      <c r="G33" s="58"/>
      <c r="H33" s="177">
        <v>72740095</v>
      </c>
      <c r="I33" s="73"/>
      <c r="J33" s="177">
        <f t="shared" si="0"/>
        <v>72740095</v>
      </c>
      <c r="K33" s="11"/>
    </row>
    <row r="34" spans="1:16" s="1" customFormat="1" ht="15" thickBot="1">
      <c r="A34" s="68">
        <v>1935</v>
      </c>
      <c r="B34" s="64"/>
      <c r="C34" s="18"/>
      <c r="D34" s="18"/>
      <c r="E34" s="18"/>
      <c r="F34" s="18"/>
      <c r="G34" s="57"/>
      <c r="H34" s="176">
        <v>76717633</v>
      </c>
      <c r="I34" s="72"/>
      <c r="J34" s="176">
        <f t="shared" si="0"/>
        <v>76717633</v>
      </c>
      <c r="K34" s="11"/>
    </row>
    <row r="35" spans="1:16" s="1" customFormat="1" ht="15" thickBot="1">
      <c r="A35" s="70">
        <v>1936</v>
      </c>
      <c r="B35" s="65"/>
      <c r="C35" s="20"/>
      <c r="D35" s="20"/>
      <c r="E35" s="20"/>
      <c r="F35" s="20"/>
      <c r="G35" s="58"/>
      <c r="H35" s="177">
        <v>90433276</v>
      </c>
      <c r="I35" s="73"/>
      <c r="J35" s="177">
        <f t="shared" si="0"/>
        <v>90433276</v>
      </c>
      <c r="K35" s="11"/>
    </row>
    <row r="36" spans="1:16" s="1" customFormat="1" ht="15" thickBot="1">
      <c r="A36" s="68">
        <v>1937</v>
      </c>
      <c r="B36" s="64"/>
      <c r="C36" s="18"/>
      <c r="D36" s="18"/>
      <c r="E36" s="18"/>
      <c r="F36" s="18"/>
      <c r="G36" s="57"/>
      <c r="H36" s="176">
        <v>103832632</v>
      </c>
      <c r="I36" s="72"/>
      <c r="J36" s="176">
        <f t="shared" si="0"/>
        <v>103832632</v>
      </c>
      <c r="K36" s="11"/>
    </row>
    <row r="37" spans="1:16" s="1" customFormat="1" ht="15" thickBot="1">
      <c r="A37" s="70">
        <v>1938</v>
      </c>
      <c r="B37" s="65"/>
      <c r="C37" s="20"/>
      <c r="D37" s="20"/>
      <c r="E37" s="20"/>
      <c r="F37" s="20"/>
      <c r="G37" s="58"/>
      <c r="H37" s="177">
        <v>110883355</v>
      </c>
      <c r="I37" s="73"/>
      <c r="J37" s="177">
        <f t="shared" si="0"/>
        <v>110883355</v>
      </c>
      <c r="K37" s="11"/>
    </row>
    <row r="38" spans="1:16" s="1" customFormat="1" ht="15" thickBot="1">
      <c r="A38" s="68">
        <v>1939</v>
      </c>
      <c r="B38" s="64"/>
      <c r="C38" s="18"/>
      <c r="D38" s="18"/>
      <c r="E38" s="18"/>
      <c r="F38" s="18"/>
      <c r="G38" s="57"/>
      <c r="H38" s="176">
        <v>120697541</v>
      </c>
      <c r="I38" s="72"/>
      <c r="J38" s="176">
        <f t="shared" si="0"/>
        <v>120697541</v>
      </c>
      <c r="K38" s="11"/>
      <c r="L38" s="12"/>
      <c r="M38" s="12"/>
      <c r="N38" s="12"/>
      <c r="O38" s="12"/>
      <c r="P38" s="12"/>
    </row>
    <row r="39" spans="1:16" s="1" customFormat="1" ht="15" thickBot="1">
      <c r="A39" s="70">
        <v>1940</v>
      </c>
      <c r="B39" s="65"/>
      <c r="C39" s="20"/>
      <c r="D39" s="20"/>
      <c r="E39" s="20"/>
      <c r="F39" s="20"/>
      <c r="G39" s="58"/>
      <c r="H39" s="177">
        <v>117803956</v>
      </c>
      <c r="I39" s="73"/>
      <c r="J39" s="177">
        <f t="shared" si="0"/>
        <v>117803956</v>
      </c>
      <c r="K39" s="11"/>
      <c r="L39" s="12"/>
      <c r="M39" s="12"/>
      <c r="N39" s="12"/>
      <c r="O39" s="12"/>
      <c r="P39" s="12"/>
    </row>
    <row r="40" spans="1:16" s="1" customFormat="1" ht="15" thickBot="1">
      <c r="A40" s="68">
        <v>1941</v>
      </c>
      <c r="B40" s="64"/>
      <c r="C40" s="18"/>
      <c r="D40" s="18"/>
      <c r="E40" s="18"/>
      <c r="F40" s="18"/>
      <c r="G40" s="57"/>
      <c r="H40" s="176">
        <v>124408259</v>
      </c>
      <c r="I40" s="72"/>
      <c r="J40" s="176">
        <f t="shared" si="0"/>
        <v>124408259</v>
      </c>
      <c r="K40" s="11"/>
      <c r="L40" s="12"/>
      <c r="M40" s="12"/>
      <c r="N40" s="12"/>
      <c r="O40" s="12"/>
      <c r="P40" s="12"/>
    </row>
    <row r="41" spans="1:16" s="1" customFormat="1" ht="15" thickBot="1">
      <c r="A41" s="70">
        <v>1942</v>
      </c>
      <c r="B41" s="65"/>
      <c r="C41" s="20"/>
      <c r="D41" s="20"/>
      <c r="E41" s="20"/>
      <c r="F41" s="20"/>
      <c r="G41" s="58"/>
      <c r="H41" s="177">
        <v>145107295</v>
      </c>
      <c r="I41" s="73"/>
      <c r="J41" s="177">
        <f t="shared" si="0"/>
        <v>145107295</v>
      </c>
      <c r="K41" s="11"/>
      <c r="L41" s="12"/>
      <c r="M41" s="12"/>
      <c r="N41" s="12"/>
      <c r="O41" s="12"/>
      <c r="P41" s="12"/>
    </row>
    <row r="42" spans="1:16" s="1" customFormat="1" ht="15" thickBot="1">
      <c r="A42" s="68">
        <v>1943</v>
      </c>
      <c r="B42" s="64"/>
      <c r="C42" s="18"/>
      <c r="D42" s="18"/>
      <c r="E42" s="18"/>
      <c r="F42" s="18"/>
      <c r="G42" s="57"/>
      <c r="H42" s="176">
        <v>187301210</v>
      </c>
      <c r="I42" s="72"/>
      <c r="J42" s="176">
        <f t="shared" si="0"/>
        <v>187301210</v>
      </c>
      <c r="K42" s="11"/>
      <c r="L42" s="12"/>
      <c r="M42" s="12"/>
      <c r="N42" s="12"/>
      <c r="O42" s="12"/>
      <c r="P42" s="12"/>
    </row>
    <row r="43" spans="1:16" s="1" customFormat="1" ht="15" thickBot="1">
      <c r="A43" s="70">
        <v>1944</v>
      </c>
      <c r="B43" s="65"/>
      <c r="C43" s="20"/>
      <c r="D43" s="20"/>
      <c r="E43" s="20"/>
      <c r="F43" s="20"/>
      <c r="G43" s="58"/>
      <c r="H43" s="177">
        <v>263387843</v>
      </c>
      <c r="I43" s="73"/>
      <c r="J43" s="177">
        <f t="shared" si="0"/>
        <v>263387843</v>
      </c>
      <c r="K43" s="11"/>
      <c r="L43" s="12"/>
      <c r="M43" s="12"/>
      <c r="N43" s="12"/>
      <c r="O43" s="12"/>
      <c r="P43" s="12"/>
    </row>
    <row r="44" spans="1:16" s="1" customFormat="1" ht="15" thickBot="1">
      <c r="A44" s="68">
        <v>1945</v>
      </c>
      <c r="B44" s="64"/>
      <c r="C44" s="18"/>
      <c r="D44" s="18"/>
      <c r="E44" s="18"/>
      <c r="F44" s="18"/>
      <c r="G44" s="57"/>
      <c r="H44" s="176">
        <v>321465480</v>
      </c>
      <c r="I44" s="72"/>
      <c r="J44" s="176">
        <f t="shared" si="0"/>
        <v>321465480</v>
      </c>
      <c r="K44" s="11"/>
      <c r="L44" s="12"/>
      <c r="M44" s="12"/>
      <c r="N44" s="12"/>
      <c r="O44" s="12"/>
      <c r="P44" s="12"/>
    </row>
    <row r="45" spans="1:16" s="1" customFormat="1" ht="15" thickBot="1">
      <c r="A45" s="70">
        <v>1946</v>
      </c>
      <c r="B45" s="65"/>
      <c r="C45" s="20"/>
      <c r="D45" s="20"/>
      <c r="E45" s="20"/>
      <c r="F45" s="20"/>
      <c r="G45" s="58"/>
      <c r="H45" s="177">
        <v>359217946</v>
      </c>
      <c r="I45" s="73"/>
      <c r="J45" s="177">
        <f t="shared" si="0"/>
        <v>359217946</v>
      </c>
      <c r="K45" s="11"/>
      <c r="L45" s="12"/>
      <c r="M45" s="12"/>
      <c r="N45" s="12"/>
      <c r="O45" s="12"/>
      <c r="P45" s="12"/>
    </row>
    <row r="46" spans="1:16" s="1" customFormat="1" ht="15" thickBot="1">
      <c r="A46" s="68">
        <v>1947</v>
      </c>
      <c r="B46" s="64"/>
      <c r="C46" s="18"/>
      <c r="D46" s="18"/>
      <c r="E46" s="18"/>
      <c r="F46" s="18"/>
      <c r="G46" s="57"/>
      <c r="H46" s="176">
        <v>379178802</v>
      </c>
      <c r="I46" s="72"/>
      <c r="J46" s="176">
        <f t="shared" si="0"/>
        <v>379178802</v>
      </c>
      <c r="K46" s="11"/>
      <c r="L46" s="12"/>
      <c r="M46" s="12"/>
      <c r="N46" s="12"/>
      <c r="O46" s="12"/>
      <c r="P46" s="12"/>
    </row>
    <row r="47" spans="1:16" s="1" customFormat="1" ht="15" thickBot="1">
      <c r="A47" s="70">
        <v>1948</v>
      </c>
      <c r="B47" s="65"/>
      <c r="C47" s="20"/>
      <c r="D47" s="20"/>
      <c r="E47" s="20"/>
      <c r="F47" s="20"/>
      <c r="G47" s="58"/>
      <c r="H47" s="177">
        <v>386772528</v>
      </c>
      <c r="I47" s="73"/>
      <c r="J47" s="177">
        <f t="shared" si="0"/>
        <v>386772528</v>
      </c>
      <c r="K47" s="11"/>
      <c r="L47" s="12"/>
      <c r="M47" s="12"/>
      <c r="N47" s="12"/>
      <c r="O47" s="12"/>
      <c r="P47" s="12"/>
    </row>
    <row r="48" spans="1:16" s="1" customFormat="1" ht="15" thickBot="1">
      <c r="A48" s="68">
        <v>1949</v>
      </c>
      <c r="B48" s="64"/>
      <c r="C48" s="18"/>
      <c r="D48" s="18"/>
      <c r="E48" s="18"/>
      <c r="F48" s="18"/>
      <c r="G48" s="57"/>
      <c r="H48" s="176">
        <v>410336275</v>
      </c>
      <c r="I48" s="72"/>
      <c r="J48" s="176">
        <f t="shared" si="0"/>
        <v>410336275</v>
      </c>
      <c r="K48" s="11"/>
      <c r="L48" s="12"/>
      <c r="M48" s="12"/>
      <c r="N48" s="12"/>
      <c r="O48" s="12"/>
      <c r="P48" s="12"/>
    </row>
    <row r="49" spans="1:16" s="1" customFormat="1" ht="15" thickBot="1">
      <c r="A49" s="70">
        <v>1950</v>
      </c>
      <c r="B49" s="65"/>
      <c r="C49" s="20"/>
      <c r="D49" s="20"/>
      <c r="E49" s="20"/>
      <c r="F49" s="20"/>
      <c r="G49" s="58"/>
      <c r="H49" s="177">
        <v>346999400</v>
      </c>
      <c r="I49" s="73"/>
      <c r="J49" s="177">
        <f t="shared" si="0"/>
        <v>346999400</v>
      </c>
      <c r="K49" s="11"/>
      <c r="L49" s="12"/>
      <c r="M49" s="12"/>
      <c r="N49" s="12"/>
      <c r="O49" s="12"/>
      <c r="P49" s="12"/>
    </row>
    <row r="50" spans="1:16" s="1" customFormat="1" ht="15" thickBot="1">
      <c r="A50" s="68">
        <v>1951</v>
      </c>
      <c r="B50" s="64"/>
      <c r="C50" s="18"/>
      <c r="D50" s="18"/>
      <c r="E50" s="18"/>
      <c r="F50" s="18"/>
      <c r="G50" s="57"/>
      <c r="H50" s="176">
        <v>374702010</v>
      </c>
      <c r="I50" s="72"/>
      <c r="J50" s="176">
        <f t="shared" si="0"/>
        <v>374702010</v>
      </c>
      <c r="K50" s="11"/>
      <c r="L50" s="12"/>
      <c r="M50" s="12"/>
      <c r="N50" s="12"/>
      <c r="O50" s="12"/>
      <c r="P50" s="12"/>
    </row>
    <row r="51" spans="1:16" s="1" customFormat="1" ht="15" thickBot="1">
      <c r="A51" s="70">
        <v>1952</v>
      </c>
      <c r="B51" s="65"/>
      <c r="C51" s="20"/>
      <c r="D51" s="20"/>
      <c r="E51" s="20"/>
      <c r="F51" s="20"/>
      <c r="G51" s="58"/>
      <c r="H51" s="177">
        <v>319512532</v>
      </c>
      <c r="I51" s="73"/>
      <c r="J51" s="177">
        <f t="shared" si="0"/>
        <v>319512532</v>
      </c>
      <c r="K51" s="11"/>
      <c r="L51" s="12"/>
      <c r="M51" s="12"/>
      <c r="N51" s="12"/>
      <c r="O51" s="12"/>
      <c r="P51" s="12"/>
    </row>
    <row r="52" spans="1:16" s="1" customFormat="1" ht="15" thickBot="1">
      <c r="A52" s="68">
        <v>1953</v>
      </c>
      <c r="B52" s="64"/>
      <c r="C52" s="18"/>
      <c r="D52" s="18"/>
      <c r="E52" s="18"/>
      <c r="F52" s="18"/>
      <c r="G52" s="57"/>
      <c r="H52" s="176">
        <v>306958176</v>
      </c>
      <c r="I52" s="72"/>
      <c r="J52" s="176">
        <f t="shared" si="0"/>
        <v>306958176</v>
      </c>
      <c r="K52" s="11"/>
      <c r="L52" s="12"/>
      <c r="M52" s="12"/>
      <c r="N52" s="12"/>
      <c r="O52" s="12"/>
      <c r="P52" s="12"/>
    </row>
    <row r="53" spans="1:16" s="1" customFormat="1" ht="15" thickBot="1">
      <c r="A53" s="70">
        <v>1954</v>
      </c>
      <c r="B53" s="65"/>
      <c r="C53" s="20"/>
      <c r="D53" s="20"/>
      <c r="E53" s="20"/>
      <c r="F53" s="20"/>
      <c r="G53" s="58"/>
      <c r="H53" s="177">
        <v>317382861</v>
      </c>
      <c r="I53" s="73"/>
      <c r="J53" s="177">
        <f t="shared" si="0"/>
        <v>317382861</v>
      </c>
      <c r="K53" s="11"/>
      <c r="L53" s="12"/>
      <c r="M53" s="12"/>
      <c r="N53" s="12"/>
      <c r="O53" s="12"/>
      <c r="P53" s="12"/>
    </row>
    <row r="54" spans="1:16" s="1" customFormat="1" ht="15" thickBot="1">
      <c r="A54" s="68">
        <v>1955</v>
      </c>
      <c r="B54" s="64"/>
      <c r="C54" s="18"/>
      <c r="D54" s="18"/>
      <c r="E54" s="18"/>
      <c r="F54" s="18"/>
      <c r="G54" s="57"/>
      <c r="H54" s="176">
        <v>317302680</v>
      </c>
      <c r="I54" s="72"/>
      <c r="J54" s="176">
        <f t="shared" si="0"/>
        <v>317302680</v>
      </c>
      <c r="K54" s="11"/>
      <c r="L54" s="12"/>
      <c r="M54" s="12"/>
      <c r="N54" s="12"/>
      <c r="O54" s="12"/>
      <c r="P54" s="12"/>
    </row>
    <row r="55" spans="1:16" s="1" customFormat="1" ht="15" thickBot="1">
      <c r="A55" s="70">
        <v>1956</v>
      </c>
      <c r="B55" s="65"/>
      <c r="C55" s="20"/>
      <c r="D55" s="20"/>
      <c r="E55" s="20"/>
      <c r="F55" s="20"/>
      <c r="G55" s="58"/>
      <c r="H55" s="177">
        <v>342215502</v>
      </c>
      <c r="I55" s="73"/>
      <c r="J55" s="177">
        <f t="shared" si="0"/>
        <v>342215502</v>
      </c>
      <c r="K55" s="11"/>
      <c r="L55" s="12"/>
      <c r="M55" s="12"/>
      <c r="N55" s="12"/>
      <c r="O55" s="12"/>
      <c r="P55" s="12"/>
    </row>
    <row r="56" spans="1:16" s="1" customFormat="1" ht="15" thickBot="1">
      <c r="A56" s="68">
        <v>1957</v>
      </c>
      <c r="B56" s="64"/>
      <c r="C56" s="18"/>
      <c r="D56" s="18"/>
      <c r="E56" s="18"/>
      <c r="F56" s="18"/>
      <c r="G56" s="57"/>
      <c r="H56" s="176">
        <v>360725514</v>
      </c>
      <c r="I56" s="72"/>
      <c r="J56" s="176">
        <f t="shared" si="0"/>
        <v>360725514</v>
      </c>
      <c r="K56" s="11"/>
      <c r="L56" s="12"/>
      <c r="M56" s="12"/>
      <c r="N56" s="12"/>
      <c r="O56" s="12"/>
      <c r="P56" s="12"/>
    </row>
    <row r="57" spans="1:16" s="1" customFormat="1" ht="15" thickBot="1">
      <c r="A57" s="70">
        <v>1958</v>
      </c>
      <c r="B57" s="65"/>
      <c r="C57" s="20"/>
      <c r="D57" s="20"/>
      <c r="E57" s="20"/>
      <c r="F57" s="20"/>
      <c r="G57" s="58"/>
      <c r="H57" s="177">
        <v>364406065</v>
      </c>
      <c r="I57" s="73"/>
      <c r="J57" s="177">
        <f t="shared" si="0"/>
        <v>364406065</v>
      </c>
      <c r="K57" s="11"/>
      <c r="L57" s="12"/>
      <c r="M57" s="12"/>
      <c r="N57" s="12"/>
      <c r="O57" s="12"/>
      <c r="P57" s="12"/>
    </row>
    <row r="58" spans="1:16" s="1" customFormat="1" ht="15" thickBot="1">
      <c r="A58" s="68">
        <v>1959</v>
      </c>
      <c r="B58" s="64"/>
      <c r="C58" s="18"/>
      <c r="D58" s="18"/>
      <c r="E58" s="18"/>
      <c r="F58" s="18"/>
      <c r="G58" s="57"/>
      <c r="H58" s="176">
        <v>349960542</v>
      </c>
      <c r="I58" s="72"/>
      <c r="J58" s="176">
        <f t="shared" si="0"/>
        <v>349960542</v>
      </c>
      <c r="K58" s="11"/>
      <c r="L58" s="12"/>
      <c r="M58" s="12"/>
      <c r="N58" s="12"/>
      <c r="O58" s="12"/>
      <c r="P58" s="12"/>
    </row>
    <row r="59" spans="1:16" s="1" customFormat="1" ht="15" thickBot="1">
      <c r="A59" s="70">
        <v>1960</v>
      </c>
      <c r="B59" s="65"/>
      <c r="C59" s="20"/>
      <c r="D59" s="20"/>
      <c r="E59" s="20"/>
      <c r="F59" s="20"/>
      <c r="G59" s="58"/>
      <c r="H59" s="177">
        <v>300524155</v>
      </c>
      <c r="I59" s="73"/>
      <c r="J59" s="177">
        <f t="shared" si="0"/>
        <v>300524155</v>
      </c>
      <c r="K59" s="11"/>
      <c r="L59" s="12"/>
      <c r="M59" s="12"/>
      <c r="N59" s="12"/>
      <c r="O59" s="12"/>
      <c r="P59" s="12"/>
    </row>
    <row r="60" spans="1:16" s="1" customFormat="1" ht="15" thickBot="1">
      <c r="A60" s="68">
        <v>1961</v>
      </c>
      <c r="B60" s="64"/>
      <c r="C60" s="18"/>
      <c r="D60" s="18"/>
      <c r="E60" s="18"/>
      <c r="F60" s="18"/>
      <c r="G60" s="57"/>
      <c r="H60" s="176">
        <v>281716286</v>
      </c>
      <c r="I60" s="72"/>
      <c r="J60" s="176">
        <f t="shared" si="0"/>
        <v>281716286</v>
      </c>
      <c r="K60" s="11"/>
      <c r="L60" s="12"/>
      <c r="M60" s="12"/>
      <c r="N60" s="12"/>
      <c r="O60" s="12"/>
      <c r="P60" s="12"/>
    </row>
    <row r="61" spans="1:16" s="1" customFormat="1" ht="15" thickBot="1">
      <c r="A61" s="70">
        <v>1962</v>
      </c>
      <c r="B61" s="65"/>
      <c r="C61" s="20"/>
      <c r="D61" s="20"/>
      <c r="E61" s="20"/>
      <c r="F61" s="20"/>
      <c r="G61" s="58"/>
      <c r="H61" s="177">
        <v>249627466</v>
      </c>
      <c r="I61" s="73"/>
      <c r="J61" s="177">
        <f t="shared" si="0"/>
        <v>249627466</v>
      </c>
      <c r="K61" s="11"/>
      <c r="L61" s="12"/>
      <c r="M61" s="12"/>
      <c r="N61" s="12"/>
      <c r="O61" s="12"/>
      <c r="P61" s="12"/>
    </row>
    <row r="62" spans="1:16" s="1" customFormat="1" ht="15" thickBot="1">
      <c r="A62" s="68">
        <v>1963</v>
      </c>
      <c r="B62" s="64"/>
      <c r="C62" s="18"/>
      <c r="D62" s="18"/>
      <c r="E62" s="18"/>
      <c r="F62" s="18"/>
      <c r="G62" s="57"/>
      <c r="H62" s="176">
        <v>231256075</v>
      </c>
      <c r="I62" s="72"/>
      <c r="J62" s="176">
        <f t="shared" si="0"/>
        <v>231256075</v>
      </c>
      <c r="K62" s="11"/>
      <c r="L62" s="12"/>
      <c r="M62" s="12"/>
      <c r="N62" s="12"/>
      <c r="O62" s="12"/>
      <c r="P62" s="12"/>
    </row>
    <row r="63" spans="1:16" s="1" customFormat="1" ht="15" thickBot="1">
      <c r="A63" s="70">
        <v>1964</v>
      </c>
      <c r="B63" s="65"/>
      <c r="C63" s="20"/>
      <c r="D63" s="20"/>
      <c r="E63" s="20"/>
      <c r="F63" s="20"/>
      <c r="G63" s="58"/>
      <c r="H63" s="177">
        <v>235802739</v>
      </c>
      <c r="I63" s="73"/>
      <c r="J63" s="177">
        <f t="shared" si="0"/>
        <v>235802739</v>
      </c>
      <c r="K63" s="11"/>
      <c r="L63" s="12"/>
      <c r="M63" s="12"/>
      <c r="N63" s="12"/>
      <c r="O63" s="12"/>
      <c r="P63" s="12"/>
    </row>
    <row r="64" spans="1:16" s="1" customFormat="1" ht="15" thickBot="1">
      <c r="A64" s="68">
        <v>1965</v>
      </c>
      <c r="B64" s="64"/>
      <c r="C64" s="18"/>
      <c r="D64" s="18"/>
      <c r="E64" s="18"/>
      <c r="F64" s="18"/>
      <c r="G64" s="57"/>
      <c r="H64" s="176">
        <v>220941047</v>
      </c>
      <c r="I64" s="72"/>
      <c r="J64" s="176">
        <f t="shared" si="0"/>
        <v>220941047</v>
      </c>
      <c r="K64" s="11"/>
      <c r="L64" s="12"/>
      <c r="M64" s="12"/>
      <c r="N64" s="12"/>
      <c r="O64" s="12"/>
      <c r="P64" s="12"/>
    </row>
    <row r="65" spans="1:16" s="1" customFormat="1" ht="15" thickBot="1">
      <c r="A65" s="70">
        <v>1966</v>
      </c>
      <c r="B65" s="65"/>
      <c r="C65" s="20"/>
      <c r="D65" s="20"/>
      <c r="E65" s="20"/>
      <c r="F65" s="20"/>
      <c r="G65" s="58"/>
      <c r="H65" s="177">
        <v>241624920</v>
      </c>
      <c r="I65" s="73"/>
      <c r="J65" s="177">
        <f t="shared" si="0"/>
        <v>241624920</v>
      </c>
      <c r="K65" s="11"/>
      <c r="L65" s="12"/>
      <c r="M65" s="12"/>
      <c r="N65" s="12"/>
      <c r="O65" s="12"/>
      <c r="P65" s="12"/>
    </row>
    <row r="66" spans="1:16" s="1" customFormat="1" ht="15" thickBot="1">
      <c r="A66" s="68">
        <v>1967</v>
      </c>
      <c r="B66" s="64"/>
      <c r="C66" s="18"/>
      <c r="D66" s="18"/>
      <c r="E66" s="18"/>
      <c r="F66" s="18"/>
      <c r="G66" s="57"/>
      <c r="H66" s="176">
        <v>239653755</v>
      </c>
      <c r="I66" s="72"/>
      <c r="J66" s="176">
        <f t="shared" si="0"/>
        <v>239653755</v>
      </c>
      <c r="K66" s="11"/>
      <c r="L66" s="12"/>
      <c r="M66" s="12"/>
      <c r="N66" s="12"/>
      <c r="O66" s="12"/>
      <c r="P66" s="12"/>
    </row>
    <row r="67" spans="1:16" s="1" customFormat="1" ht="15" thickBot="1">
      <c r="A67" s="70">
        <v>1968</v>
      </c>
      <c r="B67" s="65"/>
      <c r="C67" s="20"/>
      <c r="D67" s="20"/>
      <c r="E67" s="20"/>
      <c r="F67" s="20"/>
      <c r="G67" s="58"/>
      <c r="H67" s="177">
        <v>269103720</v>
      </c>
      <c r="I67" s="73"/>
      <c r="J67" s="177">
        <f t="shared" si="0"/>
        <v>269103720</v>
      </c>
      <c r="K67" s="11"/>
      <c r="L67" s="12"/>
      <c r="M67" s="12"/>
      <c r="N67" s="12"/>
      <c r="O67" s="12"/>
      <c r="P67" s="12"/>
    </row>
    <row r="68" spans="1:16" s="1" customFormat="1" ht="15" thickBot="1">
      <c r="A68" s="68">
        <v>1969</v>
      </c>
      <c r="B68" s="64"/>
      <c r="C68" s="18"/>
      <c r="D68" s="18"/>
      <c r="E68" s="18"/>
      <c r="F68" s="18"/>
      <c r="G68" s="57"/>
      <c r="H68" s="176">
        <v>273739565</v>
      </c>
      <c r="I68" s="72"/>
      <c r="J68" s="176">
        <f t="shared" si="0"/>
        <v>273739565</v>
      </c>
      <c r="K68" s="11"/>
    </row>
    <row r="69" spans="1:16" s="1" customFormat="1" ht="15" thickBot="1">
      <c r="A69" s="70">
        <v>1970</v>
      </c>
      <c r="B69" s="66">
        <v>81925888</v>
      </c>
      <c r="C69" s="21">
        <v>80575892</v>
      </c>
      <c r="D69" s="21">
        <v>58803912</v>
      </c>
      <c r="E69" s="21">
        <v>44261754</v>
      </c>
      <c r="F69" s="21">
        <v>13270850</v>
      </c>
      <c r="G69" s="59"/>
      <c r="H69" s="177">
        <f>B69+C69+D69+E69+F69+G69</f>
        <v>278838296</v>
      </c>
      <c r="I69" s="61"/>
      <c r="J69" s="177">
        <f>H69+I69</f>
        <v>278838296</v>
      </c>
      <c r="K69" s="11"/>
    </row>
    <row r="70" spans="1:16" s="1" customFormat="1" ht="15" thickBot="1">
      <c r="A70" s="68">
        <v>1971</v>
      </c>
      <c r="B70" s="67">
        <v>76138515</v>
      </c>
      <c r="C70" s="19">
        <v>78477094</v>
      </c>
      <c r="D70" s="19">
        <v>54695781</v>
      </c>
      <c r="E70" s="19">
        <v>39488072</v>
      </c>
      <c r="F70" s="19">
        <v>12261334</v>
      </c>
      <c r="G70" s="60"/>
      <c r="H70" s="176">
        <f t="shared" ref="H70:H112" si="1">B70+C70+D70+E70+F70+G70</f>
        <v>261060796</v>
      </c>
      <c r="I70" s="74"/>
      <c r="J70" s="176">
        <f t="shared" ref="J70:J91" si="2">H70+I70</f>
        <v>261060796</v>
      </c>
      <c r="K70" s="11"/>
    </row>
    <row r="71" spans="1:16" s="1" customFormat="1" ht="15" thickBot="1">
      <c r="A71" s="70">
        <v>1972</v>
      </c>
      <c r="B71" s="66">
        <v>70076728</v>
      </c>
      <c r="C71" s="21">
        <v>74651754</v>
      </c>
      <c r="D71" s="21">
        <v>48188734</v>
      </c>
      <c r="E71" s="21">
        <v>37889196</v>
      </c>
      <c r="F71" s="21">
        <v>11310864</v>
      </c>
      <c r="G71" s="59"/>
      <c r="H71" s="177">
        <f t="shared" si="1"/>
        <v>242117276</v>
      </c>
      <c r="I71" s="61"/>
      <c r="J71" s="177">
        <f t="shared" si="2"/>
        <v>242117276</v>
      </c>
      <c r="K71" s="11"/>
    </row>
    <row r="72" spans="1:16" s="1" customFormat="1" ht="15" thickBot="1">
      <c r="A72" s="68">
        <v>1973</v>
      </c>
      <c r="B72" s="67">
        <v>67786704</v>
      </c>
      <c r="C72" s="19">
        <v>71225703</v>
      </c>
      <c r="D72" s="19">
        <v>44043986</v>
      </c>
      <c r="E72" s="19">
        <v>36456205</v>
      </c>
      <c r="F72" s="19">
        <v>10927158</v>
      </c>
      <c r="G72" s="60"/>
      <c r="H72" s="176">
        <f t="shared" si="1"/>
        <v>230439756</v>
      </c>
      <c r="I72" s="74"/>
      <c r="J72" s="176">
        <f t="shared" si="2"/>
        <v>230439756</v>
      </c>
      <c r="K72" s="11"/>
    </row>
    <row r="73" spans="1:16" s="1" customFormat="1" ht="15" thickBot="1">
      <c r="A73" s="70">
        <v>1974</v>
      </c>
      <c r="B73" s="66">
        <v>69328110</v>
      </c>
      <c r="C73" s="21">
        <v>71894169</v>
      </c>
      <c r="D73" s="21">
        <v>44937343</v>
      </c>
      <c r="E73" s="21">
        <v>34311639</v>
      </c>
      <c r="F73" s="21">
        <v>11578568</v>
      </c>
      <c r="G73" s="59"/>
      <c r="H73" s="177">
        <f t="shared" si="1"/>
        <v>232049829</v>
      </c>
      <c r="I73" s="61"/>
      <c r="J73" s="177">
        <f t="shared" si="2"/>
        <v>232049829</v>
      </c>
      <c r="K73" s="11"/>
    </row>
    <row r="74" spans="1:16" s="1" customFormat="1" ht="15" thickBot="1">
      <c r="A74" s="68">
        <v>1975</v>
      </c>
      <c r="B74" s="67">
        <v>62993793</v>
      </c>
      <c r="C74" s="19">
        <v>63032597</v>
      </c>
      <c r="D74" s="19">
        <v>40705125</v>
      </c>
      <c r="E74" s="19">
        <v>30772897</v>
      </c>
      <c r="F74" s="19">
        <v>10806942</v>
      </c>
      <c r="G74" s="60"/>
      <c r="H74" s="176">
        <f t="shared" si="1"/>
        <v>208311354</v>
      </c>
      <c r="I74" s="74"/>
      <c r="J74" s="176">
        <f t="shared" si="2"/>
        <v>208311354</v>
      </c>
      <c r="K74" s="11"/>
    </row>
    <row r="75" spans="1:16" s="1" customFormat="1" ht="15" thickBot="1">
      <c r="A75" s="70">
        <v>1976</v>
      </c>
      <c r="B75" s="66">
        <v>59554988</v>
      </c>
      <c r="C75" s="21">
        <v>60794519</v>
      </c>
      <c r="D75" s="21">
        <v>37611173</v>
      </c>
      <c r="E75" s="21">
        <v>30147417</v>
      </c>
      <c r="F75" s="21">
        <v>10547180</v>
      </c>
      <c r="G75" s="59"/>
      <c r="H75" s="177">
        <f t="shared" si="1"/>
        <v>198655277</v>
      </c>
      <c r="I75" s="61"/>
      <c r="J75" s="177">
        <f t="shared" si="2"/>
        <v>198655277</v>
      </c>
      <c r="K75" s="11"/>
    </row>
    <row r="76" spans="1:16" s="1" customFormat="1" ht="15" thickBot="1">
      <c r="A76" s="68">
        <v>1977</v>
      </c>
      <c r="B76" s="67">
        <v>58422517</v>
      </c>
      <c r="C76" s="19">
        <v>61822773</v>
      </c>
      <c r="D76" s="19">
        <v>34395714</v>
      </c>
      <c r="E76" s="19">
        <v>27991095</v>
      </c>
      <c r="F76" s="19">
        <v>9564630</v>
      </c>
      <c r="G76" s="60"/>
      <c r="H76" s="176">
        <f t="shared" si="1"/>
        <v>192196729</v>
      </c>
      <c r="I76" s="74"/>
      <c r="J76" s="176">
        <f t="shared" si="2"/>
        <v>192196729</v>
      </c>
      <c r="K76" s="11"/>
    </row>
    <row r="77" spans="1:16" s="1" customFormat="1" ht="15" thickBot="1">
      <c r="A77" s="70">
        <v>1978</v>
      </c>
      <c r="B77" s="66">
        <v>60356765</v>
      </c>
      <c r="C77" s="21">
        <v>62601840</v>
      </c>
      <c r="D77" s="21">
        <v>35895235</v>
      </c>
      <c r="E77" s="21">
        <v>29067531</v>
      </c>
      <c r="F77" s="21">
        <v>10153037</v>
      </c>
      <c r="G77" s="59"/>
      <c r="H77" s="177">
        <f t="shared" si="1"/>
        <v>198074408</v>
      </c>
      <c r="I77" s="61"/>
      <c r="J77" s="177">
        <f t="shared" si="2"/>
        <v>198074408</v>
      </c>
      <c r="K77" s="11"/>
    </row>
    <row r="78" spans="1:16" s="1" customFormat="1" ht="15" thickBot="1">
      <c r="A78" s="68">
        <v>1979</v>
      </c>
      <c r="B78" s="67">
        <v>64187204</v>
      </c>
      <c r="C78" s="19">
        <v>63993986</v>
      </c>
      <c r="D78" s="19">
        <v>37251700</v>
      </c>
      <c r="E78" s="19">
        <v>31110191</v>
      </c>
      <c r="F78" s="19">
        <v>11047501</v>
      </c>
      <c r="G78" s="60"/>
      <c r="H78" s="176">
        <f t="shared" si="1"/>
        <v>207590582</v>
      </c>
      <c r="I78" s="74"/>
      <c r="J78" s="176">
        <f t="shared" si="2"/>
        <v>207590582</v>
      </c>
      <c r="K78" s="11"/>
    </row>
    <row r="79" spans="1:16" s="1" customFormat="1" ht="15" thickBot="1">
      <c r="A79" s="70">
        <v>1980</v>
      </c>
      <c r="B79" s="66">
        <v>63419545</v>
      </c>
      <c r="C79" s="21">
        <v>59837273</v>
      </c>
      <c r="D79" s="21">
        <v>36531907</v>
      </c>
      <c r="E79" s="21">
        <v>29917652</v>
      </c>
      <c r="F79" s="21">
        <v>11368838</v>
      </c>
      <c r="G79" s="59"/>
      <c r="H79" s="177">
        <f t="shared" si="1"/>
        <v>201075215</v>
      </c>
      <c r="I79" s="61"/>
      <c r="J79" s="177">
        <f t="shared" si="2"/>
        <v>201075215</v>
      </c>
      <c r="K79" s="11"/>
    </row>
    <row r="80" spans="1:16" s="1" customFormat="1" ht="15" thickBot="1">
      <c r="A80" s="68">
        <v>1981</v>
      </c>
      <c r="B80" s="67">
        <v>58800561</v>
      </c>
      <c r="C80" s="19">
        <v>55880896</v>
      </c>
      <c r="D80" s="19">
        <v>33940344</v>
      </c>
      <c r="E80" s="19">
        <v>31437495</v>
      </c>
      <c r="F80" s="19">
        <v>11675831</v>
      </c>
      <c r="G80" s="60"/>
      <c r="H80" s="176">
        <f t="shared" si="1"/>
        <v>191735127</v>
      </c>
      <c r="I80" s="74"/>
      <c r="J80" s="176">
        <f t="shared" si="2"/>
        <v>191735127</v>
      </c>
      <c r="K80" s="11"/>
    </row>
    <row r="81" spans="1:16" s="1" customFormat="1" ht="15" thickBot="1">
      <c r="A81" s="70">
        <v>1982</v>
      </c>
      <c r="B81" s="66">
        <v>53108712</v>
      </c>
      <c r="C81" s="21">
        <v>55875787</v>
      </c>
      <c r="D81" s="21">
        <v>31372985</v>
      </c>
      <c r="E81" s="21">
        <v>30382051</v>
      </c>
      <c r="F81" s="21">
        <v>10864770</v>
      </c>
      <c r="G81" s="59"/>
      <c r="H81" s="177">
        <f t="shared" si="1"/>
        <v>181604305</v>
      </c>
      <c r="I81" s="61"/>
      <c r="J81" s="177">
        <f t="shared" si="2"/>
        <v>181604305</v>
      </c>
      <c r="K81" s="11"/>
    </row>
    <row r="82" spans="1:16" s="1" customFormat="1" ht="15" thickBot="1">
      <c r="A82" s="68">
        <v>1983</v>
      </c>
      <c r="B82" s="67">
        <v>54206100</v>
      </c>
      <c r="C82" s="19">
        <v>58628717</v>
      </c>
      <c r="D82" s="19">
        <v>33483958</v>
      </c>
      <c r="E82" s="19">
        <v>33003252</v>
      </c>
      <c r="F82" s="19">
        <v>11347685</v>
      </c>
      <c r="G82" s="60"/>
      <c r="H82" s="176">
        <f t="shared" si="1"/>
        <v>190669712</v>
      </c>
      <c r="I82" s="74"/>
      <c r="J82" s="176">
        <f t="shared" si="2"/>
        <v>190669712</v>
      </c>
      <c r="K82" s="11"/>
    </row>
    <row r="83" spans="1:16" s="1" customFormat="1" ht="15" thickBot="1">
      <c r="A83" s="70">
        <v>1984</v>
      </c>
      <c r="B83" s="66">
        <v>52948970</v>
      </c>
      <c r="C83" s="21">
        <v>58571522</v>
      </c>
      <c r="D83" s="21">
        <v>34310279</v>
      </c>
      <c r="E83" s="21">
        <v>34292758</v>
      </c>
      <c r="F83" s="21">
        <v>11297730</v>
      </c>
      <c r="G83" s="59"/>
      <c r="H83" s="177">
        <f t="shared" si="1"/>
        <v>191421259</v>
      </c>
      <c r="I83" s="61"/>
      <c r="J83" s="177">
        <f t="shared" si="2"/>
        <v>191421259</v>
      </c>
      <c r="K83" s="11"/>
    </row>
    <row r="84" spans="1:16" s="1" customFormat="1" ht="15" thickBot="1">
      <c r="A84" s="68">
        <v>1985</v>
      </c>
      <c r="B84" s="67">
        <v>51700104</v>
      </c>
      <c r="C84" s="19">
        <v>56672586</v>
      </c>
      <c r="D84" s="19">
        <v>33597244</v>
      </c>
      <c r="E84" s="19">
        <v>29480750</v>
      </c>
      <c r="F84" s="19">
        <v>11373957</v>
      </c>
      <c r="G84" s="60"/>
      <c r="H84" s="176">
        <f t="shared" si="1"/>
        <v>182824641</v>
      </c>
      <c r="I84" s="74"/>
      <c r="J84" s="176">
        <f t="shared" si="2"/>
        <v>182824641</v>
      </c>
      <c r="K84" s="11"/>
    </row>
    <row r="85" spans="1:16" s="1" customFormat="1" ht="15" thickBot="1">
      <c r="A85" s="70">
        <v>1986</v>
      </c>
      <c r="B85" s="66">
        <v>50929357</v>
      </c>
      <c r="C85" s="21">
        <v>58393571</v>
      </c>
      <c r="D85" s="21">
        <v>39329680</v>
      </c>
      <c r="E85" s="21">
        <v>31814987</v>
      </c>
      <c r="F85" s="21">
        <v>14286068</v>
      </c>
      <c r="G85" s="59"/>
      <c r="H85" s="177">
        <f t="shared" si="1"/>
        <v>194753663</v>
      </c>
      <c r="I85" s="61"/>
      <c r="J85" s="177">
        <f t="shared" si="2"/>
        <v>194753663</v>
      </c>
      <c r="K85" s="11"/>
    </row>
    <row r="86" spans="1:16" s="1" customFormat="1" ht="15" thickBot="1">
      <c r="A86" s="68">
        <v>1987</v>
      </c>
      <c r="B86" s="67">
        <v>50126576</v>
      </c>
      <c r="C86" s="19">
        <v>58487553</v>
      </c>
      <c r="D86" s="19">
        <v>38870250</v>
      </c>
      <c r="E86" s="19">
        <v>32250273</v>
      </c>
      <c r="F86" s="19">
        <v>14853842</v>
      </c>
      <c r="G86" s="60"/>
      <c r="H86" s="176">
        <f t="shared" si="1"/>
        <v>194588494</v>
      </c>
      <c r="I86" s="74">
        <v>490853</v>
      </c>
      <c r="J86" s="176">
        <f t="shared" si="2"/>
        <v>195079347</v>
      </c>
      <c r="K86" s="11"/>
    </row>
    <row r="87" spans="1:16" s="1" customFormat="1" ht="15" thickBot="1">
      <c r="A87" s="70">
        <v>1988</v>
      </c>
      <c r="B87" s="66">
        <v>46535126</v>
      </c>
      <c r="C87" s="21">
        <v>53865585</v>
      </c>
      <c r="D87" s="21">
        <v>33167908</v>
      </c>
      <c r="E87" s="21">
        <v>31118899</v>
      </c>
      <c r="F87" s="21">
        <v>13310650</v>
      </c>
      <c r="G87" s="59"/>
      <c r="H87" s="177">
        <f t="shared" si="1"/>
        <v>177998168</v>
      </c>
      <c r="I87" s="61">
        <v>1950950</v>
      </c>
      <c r="J87" s="177">
        <f t="shared" si="2"/>
        <v>179949118</v>
      </c>
      <c r="K87" s="11"/>
      <c r="L87" s="12"/>
      <c r="M87" s="12"/>
      <c r="N87" s="12"/>
    </row>
    <row r="88" spans="1:16" s="1" customFormat="1" ht="15" thickBot="1">
      <c r="A88" s="68">
        <v>1989</v>
      </c>
      <c r="B88" s="67">
        <v>38119225</v>
      </c>
      <c r="C88" s="19">
        <v>44378152</v>
      </c>
      <c r="D88" s="19">
        <v>26680016</v>
      </c>
      <c r="E88" s="19">
        <v>26799207</v>
      </c>
      <c r="F88" s="19">
        <v>11229626</v>
      </c>
      <c r="G88" s="60"/>
      <c r="H88" s="176">
        <f t="shared" si="1"/>
        <v>147206226</v>
      </c>
      <c r="I88" s="74">
        <v>1795619</v>
      </c>
      <c r="J88" s="176">
        <f t="shared" si="2"/>
        <v>149001845</v>
      </c>
      <c r="K88" s="11"/>
      <c r="L88" s="12"/>
      <c r="M88" s="12"/>
      <c r="N88" s="12"/>
    </row>
    <row r="89" spans="1:16" s="1" customFormat="1" ht="15" thickBot="1">
      <c r="A89" s="70">
        <v>1990</v>
      </c>
      <c r="B89" s="66">
        <v>34887712</v>
      </c>
      <c r="C89" s="21">
        <v>42725966</v>
      </c>
      <c r="D89" s="21">
        <v>25829811</v>
      </c>
      <c r="E89" s="21">
        <v>25799363</v>
      </c>
      <c r="F89" s="21">
        <v>10320841</v>
      </c>
      <c r="G89" s="59"/>
      <c r="H89" s="177">
        <f t="shared" si="1"/>
        <v>139563693</v>
      </c>
      <c r="I89" s="61">
        <v>1541255</v>
      </c>
      <c r="J89" s="177">
        <f t="shared" si="2"/>
        <v>141104948</v>
      </c>
      <c r="K89" s="11"/>
      <c r="L89" s="12"/>
      <c r="M89" s="12"/>
      <c r="N89" s="12"/>
    </row>
    <row r="90" spans="1:16" s="1" customFormat="1" ht="15" thickBot="1">
      <c r="A90" s="68">
        <v>1991</v>
      </c>
      <c r="B90" s="67">
        <v>35436991</v>
      </c>
      <c r="C90" s="19">
        <v>45290736</v>
      </c>
      <c r="D90" s="19">
        <v>23104182</v>
      </c>
      <c r="E90" s="19">
        <v>27246934</v>
      </c>
      <c r="F90" s="19">
        <v>10572439</v>
      </c>
      <c r="G90" s="60"/>
      <c r="H90" s="176">
        <f t="shared" si="1"/>
        <v>141651282</v>
      </c>
      <c r="I90" s="74">
        <v>1856777</v>
      </c>
      <c r="J90" s="176">
        <f t="shared" si="2"/>
        <v>143508059</v>
      </c>
      <c r="K90" s="11"/>
      <c r="L90" s="12"/>
      <c r="M90" s="12"/>
      <c r="N90" s="12"/>
    </row>
    <row r="91" spans="1:16" s="1" customFormat="1" ht="15" thickBot="1">
      <c r="A91" s="70">
        <v>1992</v>
      </c>
      <c r="B91" s="66">
        <v>34975046</v>
      </c>
      <c r="C91" s="21">
        <v>45814682</v>
      </c>
      <c r="D91" s="21">
        <v>24074554</v>
      </c>
      <c r="E91" s="21">
        <v>28185253</v>
      </c>
      <c r="F91" s="21">
        <v>11042665</v>
      </c>
      <c r="G91" s="59"/>
      <c r="H91" s="177">
        <f t="shared" si="1"/>
        <v>144092200</v>
      </c>
      <c r="I91" s="61">
        <v>2111051</v>
      </c>
      <c r="J91" s="177">
        <f t="shared" si="2"/>
        <v>146203251</v>
      </c>
      <c r="K91" s="11"/>
      <c r="L91" s="12"/>
      <c r="M91" s="12"/>
      <c r="N91" s="12"/>
    </row>
    <row r="92" spans="1:16" ht="15" thickBot="1">
      <c r="A92" s="68">
        <v>1993</v>
      </c>
      <c r="B92" s="67">
        <f>SUM('4.2.1.1.2'!C12:C23)</f>
        <v>34123379</v>
      </c>
      <c r="C92" s="19">
        <f>SUM('4.2.1.1.2'!D12:D23)</f>
        <v>43163624</v>
      </c>
      <c r="D92" s="19">
        <f>SUM('4.2.1.1.2'!E12:E23)</f>
        <v>26765075</v>
      </c>
      <c r="E92" s="19">
        <f>SUM('4.2.1.1.2'!F12:F23)</f>
        <v>28259547</v>
      </c>
      <c r="F92" s="19">
        <f>SUM('4.2.1.1.2'!G12:G23)</f>
        <v>10807574</v>
      </c>
      <c r="G92" s="60"/>
      <c r="H92" s="176">
        <f t="shared" si="1"/>
        <v>143119199</v>
      </c>
      <c r="I92" s="74">
        <f>SUM('4.2.1.1.2'!J12:J23)</f>
        <v>2200530</v>
      </c>
      <c r="J92" s="176">
        <f t="shared" ref="J92:J112" si="3">H92+I92</f>
        <v>145319729</v>
      </c>
      <c r="K92" s="6"/>
      <c r="L92" s="7"/>
      <c r="M92" s="7"/>
      <c r="N92" s="7"/>
      <c r="O92" s="7"/>
      <c r="P92" s="7"/>
    </row>
    <row r="93" spans="1:16" ht="15" thickBot="1">
      <c r="A93" s="70">
        <v>1994</v>
      </c>
      <c r="B93" s="66">
        <f>SUM('4.2.1.1.2'!C24:C35)</f>
        <v>38304307</v>
      </c>
      <c r="C93" s="21">
        <f>SUM('4.2.1.1.2'!D24:D35)</f>
        <v>50418742</v>
      </c>
      <c r="D93" s="21">
        <f>SUM('4.2.1.1.2'!E24:E35)</f>
        <v>32740653</v>
      </c>
      <c r="E93" s="21">
        <f>SUM('4.2.1.1.2'!F24:F35)</f>
        <v>34862292</v>
      </c>
      <c r="F93" s="21">
        <f>SUM('4.2.1.1.2'!G24:G35)</f>
        <v>13805908</v>
      </c>
      <c r="G93" s="59"/>
      <c r="H93" s="177">
        <f t="shared" si="1"/>
        <v>170131902</v>
      </c>
      <c r="I93" s="61">
        <f>SUM('4.2.1.1.2'!J24:J35)</f>
        <v>1022445</v>
      </c>
      <c r="J93" s="177">
        <f t="shared" si="3"/>
        <v>171154347</v>
      </c>
    </row>
    <row r="94" spans="1:16" ht="15" thickBot="1">
      <c r="A94" s="68">
        <v>1995</v>
      </c>
      <c r="B94" s="67">
        <f>SUM('4.2.1.1.2'!C36:C47)</f>
        <v>39421531</v>
      </c>
      <c r="C94" s="19">
        <f>SUM('4.2.1.1.2'!D36:D47)</f>
        <v>54396355</v>
      </c>
      <c r="D94" s="19">
        <f>SUM('4.2.1.1.2'!E36:E47)</f>
        <v>37803012</v>
      </c>
      <c r="E94" s="19">
        <f>SUM('4.2.1.1.2'!F36:F47)</f>
        <v>38515063</v>
      </c>
      <c r="F94" s="19">
        <f>SUM('4.2.1.1.2'!G36:G47)</f>
        <v>14647523</v>
      </c>
      <c r="G94" s="60"/>
      <c r="H94" s="176">
        <f t="shared" si="1"/>
        <v>184783484</v>
      </c>
      <c r="I94" s="74">
        <f>SUM('4.2.1.1.2'!J36:J47)</f>
        <v>2436591</v>
      </c>
      <c r="J94" s="176">
        <f t="shared" si="3"/>
        <v>187220075</v>
      </c>
    </row>
    <row r="95" spans="1:16" ht="15" thickBot="1">
      <c r="A95" s="70">
        <v>1996</v>
      </c>
      <c r="B95" s="66">
        <f>SUM('4.2.1.1.2'!C48:C59)</f>
        <v>39928310</v>
      </c>
      <c r="C95" s="21">
        <f>SUM('4.2.1.1.2'!D48:D59)</f>
        <v>59485342</v>
      </c>
      <c r="D95" s="21">
        <f>SUM('4.2.1.1.2'!E48:E59)</f>
        <v>40980016</v>
      </c>
      <c r="E95" s="21">
        <f>SUM('4.2.1.1.2'!F48:F59)</f>
        <v>41215429</v>
      </c>
      <c r="F95" s="21">
        <f>SUM('4.2.1.1.2'!G48:G59)</f>
        <v>14685506</v>
      </c>
      <c r="G95" s="59"/>
      <c r="H95" s="177">
        <f t="shared" si="1"/>
        <v>196294603</v>
      </c>
      <c r="I95" s="61">
        <f>SUM('4.2.1.1.2'!J48:J59)</f>
        <v>2584182</v>
      </c>
      <c r="J95" s="177">
        <f t="shared" si="3"/>
        <v>198878785</v>
      </c>
    </row>
    <row r="96" spans="1:16" ht="15" thickBot="1">
      <c r="A96" s="68">
        <v>1997</v>
      </c>
      <c r="B96" s="67">
        <f>SUM('4.2.1.1.2'!C60:C71)</f>
        <v>42802179</v>
      </c>
      <c r="C96" s="19">
        <f>SUM('4.2.1.1.2'!D60:D71)</f>
        <v>63389431</v>
      </c>
      <c r="D96" s="19">
        <f>SUM('4.2.1.1.2'!E60:E71)</f>
        <v>47491886</v>
      </c>
      <c r="E96" s="19">
        <f>SUM('4.2.1.1.2'!F60:F71)</f>
        <v>49776858</v>
      </c>
      <c r="F96" s="19">
        <f>SUM('4.2.1.1.2'!G60:G71)</f>
        <v>15787571</v>
      </c>
      <c r="G96" s="60"/>
      <c r="H96" s="176">
        <f t="shared" si="1"/>
        <v>219247925</v>
      </c>
      <c r="I96" s="74">
        <f>SUM('4.2.1.1.2'!J60:J71)</f>
        <v>2617131</v>
      </c>
      <c r="J96" s="176">
        <f t="shared" si="3"/>
        <v>221865056</v>
      </c>
    </row>
    <row r="97" spans="1:11" ht="15" thickBot="1">
      <c r="A97" s="70">
        <v>1998</v>
      </c>
      <c r="B97" s="66">
        <f>SUM('4.2.1.1.2'!C72:C83)</f>
        <v>47315955</v>
      </c>
      <c r="C97" s="21">
        <f>SUM('4.2.1.1.2'!D72:D83)</f>
        <v>71566076</v>
      </c>
      <c r="D97" s="21">
        <f>SUM('4.2.1.1.2'!E72:E83)</f>
        <v>53011093</v>
      </c>
      <c r="E97" s="21">
        <f>SUM('4.2.1.1.2'!F72:F83)</f>
        <v>61419835</v>
      </c>
      <c r="F97" s="21">
        <f>SUM('4.2.1.1.2'!G72:G83)</f>
        <v>18093551</v>
      </c>
      <c r="G97" s="59"/>
      <c r="H97" s="177">
        <f t="shared" si="1"/>
        <v>251406510</v>
      </c>
      <c r="I97" s="61">
        <f>SUM('4.2.1.1.2'!J72:J83)</f>
        <v>2600190</v>
      </c>
      <c r="J97" s="177">
        <f t="shared" si="3"/>
        <v>254006700</v>
      </c>
    </row>
    <row r="98" spans="1:11" ht="15" thickBot="1">
      <c r="A98" s="68">
        <v>1999</v>
      </c>
      <c r="B98" s="67">
        <f>SUM('4.2.1.1.2'!C84:C95)</f>
        <v>46699027</v>
      </c>
      <c r="C98" s="19">
        <f>SUM('4.2.1.1.2'!D84:D95)</f>
        <v>74845820</v>
      </c>
      <c r="D98" s="19">
        <f>SUM('4.2.1.1.2'!E84:E95)</f>
        <v>54059714</v>
      </c>
      <c r="E98" s="19">
        <f>SUM('4.2.1.1.2'!F84:F95)</f>
        <v>63835125</v>
      </c>
      <c r="F98" s="19">
        <f>SUM('4.2.1.1.2'!G84:G95)</f>
        <v>18318143</v>
      </c>
      <c r="G98" s="60"/>
      <c r="H98" s="176">
        <f t="shared" si="1"/>
        <v>257757829</v>
      </c>
      <c r="I98" s="74">
        <f>SUM('4.2.1.1.2'!J84:J95)</f>
        <v>2552804</v>
      </c>
      <c r="J98" s="176">
        <f t="shared" si="3"/>
        <v>260310633</v>
      </c>
    </row>
    <row r="99" spans="1:11" ht="15" thickBot="1">
      <c r="A99" s="70">
        <v>2000</v>
      </c>
      <c r="B99" s="66">
        <f>SUM('4.2.1.1.2'!C96:C107)</f>
        <v>44199534</v>
      </c>
      <c r="C99" s="21">
        <f>SUM('4.2.1.1.2'!D96:D107)</f>
        <v>71007969</v>
      </c>
      <c r="D99" s="21">
        <f>SUM('4.2.1.1.2'!E96:E107)</f>
        <v>53055433</v>
      </c>
      <c r="E99" s="21">
        <f>SUM('4.2.1.1.2'!F96:F107)</f>
        <v>70384339</v>
      </c>
      <c r="F99" s="21">
        <f>SUM('4.2.1.1.2'!G96:G107)</f>
        <v>17551055</v>
      </c>
      <c r="G99" s="59"/>
      <c r="H99" s="177">
        <f t="shared" si="1"/>
        <v>256198330</v>
      </c>
      <c r="I99" s="61">
        <f>SUM('4.2.1.1.2'!J96:J107)</f>
        <v>2626272</v>
      </c>
      <c r="J99" s="177">
        <f t="shared" si="3"/>
        <v>258824602</v>
      </c>
    </row>
    <row r="100" spans="1:11" ht="15" thickBot="1">
      <c r="A100" s="68">
        <v>2001</v>
      </c>
      <c r="B100" s="67">
        <f>SUM('4.2.1.1.2'!C108:C119)</f>
        <v>40270098</v>
      </c>
      <c r="C100" s="19">
        <f>SUM('4.2.1.1.2'!D108:D119)</f>
        <v>64152363</v>
      </c>
      <c r="D100" s="19">
        <f>SUM('4.2.1.1.2'!E108:E119)</f>
        <v>48014316</v>
      </c>
      <c r="E100" s="19">
        <f>SUM('4.2.1.1.2'!F108:F119)</f>
        <v>69846342</v>
      </c>
      <c r="F100" s="19">
        <f>SUM('4.2.1.1.2'!G108:G119)</f>
        <v>16542007</v>
      </c>
      <c r="G100" s="60"/>
      <c r="H100" s="176">
        <f t="shared" si="1"/>
        <v>238825126</v>
      </c>
      <c r="I100" s="74">
        <f>SUM('4.2.1.1.2'!J108:J119)</f>
        <v>2918609</v>
      </c>
      <c r="J100" s="176">
        <f t="shared" si="3"/>
        <v>241743735</v>
      </c>
    </row>
    <row r="101" spans="1:11" ht="15" thickBot="1">
      <c r="A101" s="70">
        <v>2002</v>
      </c>
      <c r="B101" s="66">
        <f>SUM('4.2.1.1.2'!C120:C131)</f>
        <v>36113125</v>
      </c>
      <c r="C101" s="21">
        <f>SUM('4.2.1.1.2'!D120:D131)</f>
        <v>59748506</v>
      </c>
      <c r="D101" s="21">
        <f>SUM('4.2.1.1.2'!E120:E131)</f>
        <v>41863451</v>
      </c>
      <c r="E101" s="21">
        <f>SUM('4.2.1.1.2'!F120:F131)</f>
        <v>66654265</v>
      </c>
      <c r="F101" s="21">
        <f>SUM('4.2.1.1.2'!G120:G131)</f>
        <v>14988716</v>
      </c>
      <c r="G101" s="59"/>
      <c r="H101" s="177">
        <f t="shared" si="1"/>
        <v>219368063</v>
      </c>
      <c r="I101" s="61">
        <f>SUM('4.2.1.1.2'!J120:J131)</f>
        <v>2699061</v>
      </c>
      <c r="J101" s="177">
        <f t="shared" si="3"/>
        <v>222067124</v>
      </c>
    </row>
    <row r="102" spans="1:11" ht="15" thickBot="1">
      <c r="A102" s="68">
        <v>2003</v>
      </c>
      <c r="B102" s="67">
        <f>SUM('4.2.1.1.2'!C132:C143)</f>
        <v>35998823</v>
      </c>
      <c r="C102" s="19">
        <f>SUM('4.2.1.1.2'!D132:D143)</f>
        <v>64286265</v>
      </c>
      <c r="D102" s="19">
        <f>SUM('4.2.1.1.2'!E132:E143)</f>
        <v>43053051</v>
      </c>
      <c r="E102" s="19">
        <f>SUM('4.2.1.1.2'!F132:F143)</f>
        <v>67410661</v>
      </c>
      <c r="F102" s="19">
        <f>SUM('4.2.1.1.2'!G132:G143)</f>
        <v>14904193</v>
      </c>
      <c r="G102" s="60"/>
      <c r="H102" s="176">
        <f t="shared" si="1"/>
        <v>225652993</v>
      </c>
      <c r="I102" s="74">
        <f>SUM('4.2.1.1.2'!J132:J143)</f>
        <v>2850686</v>
      </c>
      <c r="J102" s="176">
        <f t="shared" si="3"/>
        <v>228503679</v>
      </c>
    </row>
    <row r="103" spans="1:11" ht="15" thickBot="1">
      <c r="A103" s="70">
        <v>2004</v>
      </c>
      <c r="B103" s="66">
        <f>SUM('4.2.1.1.2'!C144:C155)</f>
        <v>37346936</v>
      </c>
      <c r="C103" s="21">
        <f>SUM('4.2.1.1.2'!D144:D155)</f>
        <v>70974296</v>
      </c>
      <c r="D103" s="21">
        <f>SUM('4.2.1.1.2'!E144:E155)</f>
        <v>44505565</v>
      </c>
      <c r="E103" s="21">
        <f>SUM('4.2.1.1.2'!F144:F155)</f>
        <v>69990603</v>
      </c>
      <c r="F103" s="21">
        <f>SUM('4.2.1.1.2'!G144:G155)</f>
        <v>15607583</v>
      </c>
      <c r="G103" s="59"/>
      <c r="H103" s="177">
        <f t="shared" si="1"/>
        <v>238424983</v>
      </c>
      <c r="I103" s="61">
        <f>SUM('4.2.1.1.2'!J144:J155)</f>
        <v>2761246</v>
      </c>
      <c r="J103" s="177">
        <f t="shared" si="3"/>
        <v>241186229</v>
      </c>
    </row>
    <row r="104" spans="1:11" ht="15" thickBot="1">
      <c r="A104" s="68">
        <v>2005</v>
      </c>
      <c r="B104" s="67">
        <f>SUM('4.2.1.1.2'!C156:C167)</f>
        <v>38654538</v>
      </c>
      <c r="C104" s="19">
        <f>SUM('4.2.1.1.2'!D156:D167)</f>
        <v>75312254</v>
      </c>
      <c r="D104" s="19">
        <f>SUM('4.2.1.1.2'!E156:E167)</f>
        <v>46770336</v>
      </c>
      <c r="E104" s="19">
        <f>SUM('4.2.1.1.2'!F156:F167)</f>
        <v>72915721</v>
      </c>
      <c r="F104" s="19">
        <f>SUM('4.2.1.1.2'!G156:G167)</f>
        <v>16871336</v>
      </c>
      <c r="G104" s="60"/>
      <c r="H104" s="176">
        <f t="shared" si="1"/>
        <v>250524185</v>
      </c>
      <c r="I104" s="74">
        <f>SUM('4.2.1.1.2'!J156:J167)</f>
        <v>2794848</v>
      </c>
      <c r="J104" s="176">
        <f t="shared" si="3"/>
        <v>253319033</v>
      </c>
    </row>
    <row r="105" spans="1:11" ht="15" thickBot="1">
      <c r="A105" s="70">
        <v>2006</v>
      </c>
      <c r="B105" s="66">
        <f>SUM('4.2.1.1.2'!C168:C179)</f>
        <v>40390317</v>
      </c>
      <c r="C105" s="21">
        <f>SUM('4.2.1.1.2'!D168:D179)</f>
        <v>79423346</v>
      </c>
      <c r="D105" s="21">
        <f>SUM('4.2.1.1.2'!E168:E179)</f>
        <v>50251016</v>
      </c>
      <c r="E105" s="21">
        <f>SUM('4.2.1.1.2'!F168:F179)</f>
        <v>76200217</v>
      </c>
      <c r="F105" s="21">
        <f>SUM('4.2.1.1.2'!G168:G179)</f>
        <v>18251037</v>
      </c>
      <c r="G105" s="59"/>
      <c r="H105" s="177">
        <f t="shared" si="1"/>
        <v>264515933</v>
      </c>
      <c r="I105" s="61">
        <f>SUM('4.2.1.1.2'!J168:J179)</f>
        <v>2740767</v>
      </c>
      <c r="J105" s="177">
        <f t="shared" si="3"/>
        <v>267256700</v>
      </c>
    </row>
    <row r="106" spans="1:11" ht="15" thickBot="1">
      <c r="A106" s="68">
        <v>2007</v>
      </c>
      <c r="B106" s="67">
        <f>SUM('4.2.1.1.2'!C180:C191)</f>
        <v>37662573</v>
      </c>
      <c r="C106" s="19">
        <f>SUM('4.2.1.1.2'!D180:D191)</f>
        <v>77585269</v>
      </c>
      <c r="D106" s="19">
        <f>SUM('4.2.1.1.2'!E180:E191)</f>
        <v>52472707</v>
      </c>
      <c r="E106" s="19">
        <f>SUM('4.2.1.1.2'!F180:F191)</f>
        <v>75079140</v>
      </c>
      <c r="F106" s="19">
        <f>SUM('4.2.1.1.2'!G180:G191)</f>
        <v>19382506</v>
      </c>
      <c r="G106" s="60">
        <f>SUM('4.2.1.1.2'!H180:H191)</f>
        <v>472044</v>
      </c>
      <c r="H106" s="176">
        <f t="shared" si="1"/>
        <v>262654239</v>
      </c>
      <c r="I106" s="74">
        <f>SUM('4.2.1.1.2'!J180:J191)</f>
        <v>2410392</v>
      </c>
      <c r="J106" s="176">
        <f t="shared" si="3"/>
        <v>265064631</v>
      </c>
    </row>
    <row r="107" spans="1:11" ht="15" thickBot="1">
      <c r="A107" s="70">
        <v>2008</v>
      </c>
      <c r="B107" s="66">
        <f>SUM('4.2.1.1.2'!C192:C203)</f>
        <v>45470750</v>
      </c>
      <c r="C107" s="21">
        <f>SUM('4.2.1.1.2'!D192:D203)</f>
        <v>82980680</v>
      </c>
      <c r="D107" s="21">
        <f>SUM('4.2.1.1.2'!E192:E203)</f>
        <v>55891483</v>
      </c>
      <c r="E107" s="21">
        <f>SUM('4.2.1.1.2'!F192:F203)</f>
        <v>75616031</v>
      </c>
      <c r="F107" s="21">
        <f>SUM('4.2.1.1.2'!G192:G203)</f>
        <v>21726443</v>
      </c>
      <c r="G107" s="59">
        <f>SUM('4.2.1.1.2'!H192:H203)</f>
        <v>3091174</v>
      </c>
      <c r="H107" s="177">
        <f t="shared" si="1"/>
        <v>284776561</v>
      </c>
      <c r="I107" s="61">
        <f>SUM('4.2.1.1.2'!J192:J203)</f>
        <v>1906395</v>
      </c>
      <c r="J107" s="177">
        <f t="shared" si="3"/>
        <v>286682956</v>
      </c>
    </row>
    <row r="108" spans="1:11" ht="15" thickBot="1">
      <c r="A108" s="68">
        <v>2009</v>
      </c>
      <c r="B108" s="67">
        <f>SUM('4.2.1.1.2'!C204:C215)</f>
        <v>49114769</v>
      </c>
      <c r="C108" s="19">
        <f>SUM('4.2.1.1.2'!D204:D215)</f>
        <v>84231421</v>
      </c>
      <c r="D108" s="19">
        <f>SUM('4.2.1.1.2'!E204:E215)</f>
        <v>54919459</v>
      </c>
      <c r="E108" s="19">
        <f>SUM('4.2.1.1.2'!F204:F215)</f>
        <v>74615291</v>
      </c>
      <c r="F108" s="19">
        <f>SUM('4.2.1.1.2'!G204:G215)</f>
        <v>21303377</v>
      </c>
      <c r="G108" s="60">
        <f>SUM('4.2.1.1.2'!H204:H215)</f>
        <v>3678537</v>
      </c>
      <c r="H108" s="176">
        <f t="shared" si="1"/>
        <v>287862854</v>
      </c>
      <c r="I108" s="74">
        <f>SUM('4.2.1.1.2'!J204:J215)</f>
        <v>1231470</v>
      </c>
      <c r="J108" s="176">
        <f t="shared" si="3"/>
        <v>289094324</v>
      </c>
      <c r="K108" s="136"/>
    </row>
    <row r="109" spans="1:11" ht="15" thickBot="1">
      <c r="A109" s="70">
        <v>2010</v>
      </c>
      <c r="B109" s="66">
        <f>SUM('4.2.1.1.2'!C216:C227)</f>
        <v>50858027</v>
      </c>
      <c r="C109" s="21">
        <f>SUM('4.2.1.1.2'!D216:D227)</f>
        <v>84736438</v>
      </c>
      <c r="D109" s="21">
        <f>SUM('4.2.1.1.2'!E216:E227)</f>
        <v>57224217</v>
      </c>
      <c r="E109" s="21">
        <f>SUM('4.2.1.1.2'!F216:F227)</f>
        <v>76490483</v>
      </c>
      <c r="F109" s="21">
        <f>SUM('4.2.1.1.2'!G216:G227)</f>
        <v>21324554</v>
      </c>
      <c r="G109" s="59">
        <f>SUM('4.2.1.1.2'!H216:H227)</f>
        <v>4041814</v>
      </c>
      <c r="H109" s="177">
        <f t="shared" si="1"/>
        <v>294675533</v>
      </c>
      <c r="I109" s="61">
        <f>SUM('4.2.1.1.2'!J216:J227)</f>
        <v>1061948</v>
      </c>
      <c r="J109" s="177">
        <f t="shared" si="3"/>
        <v>295737481</v>
      </c>
      <c r="K109" s="136"/>
    </row>
    <row r="110" spans="1:11" ht="15" thickBot="1">
      <c r="A110" s="68">
        <v>2011</v>
      </c>
      <c r="B110" s="67">
        <f>SUM('4.2.1.1.2'!C228:C239)</f>
        <v>49683778</v>
      </c>
      <c r="C110" s="19">
        <f>SUM('4.2.1.1.2'!D228:D239)</f>
        <v>88049726</v>
      </c>
      <c r="D110" s="19">
        <f>SUM('4.2.1.1.2'!E228:E239)</f>
        <v>58345662</v>
      </c>
      <c r="E110" s="19">
        <f>SUM('4.2.1.1.2'!F228:F239)</f>
        <v>83291651</v>
      </c>
      <c r="F110" s="19">
        <f>SUM('4.2.1.1.2'!G228:G239)</f>
        <v>22530855</v>
      </c>
      <c r="G110" s="60">
        <f>SUM('4.2.1.1.2'!H228:H239)</f>
        <v>7905979</v>
      </c>
      <c r="H110" s="176">
        <f t="shared" si="1"/>
        <v>309807651</v>
      </c>
      <c r="I110" s="74">
        <f>SUM('4.2.1.1.2'!J228:J239)</f>
        <v>860270</v>
      </c>
      <c r="J110" s="176">
        <f t="shared" si="3"/>
        <v>310667921</v>
      </c>
      <c r="K110" s="136"/>
    </row>
    <row r="111" spans="1:11" ht="15" thickBot="1">
      <c r="A111" s="70">
        <v>2012</v>
      </c>
      <c r="B111" s="66">
        <f>SUM('4.2.1.1.2'!C240:C251)</f>
        <v>38023209</v>
      </c>
      <c r="C111" s="21">
        <f>SUM('4.2.1.1.2'!D240:D251)</f>
        <v>71150592</v>
      </c>
      <c r="D111" s="21">
        <f>SUM('4.2.1.1.2'!E240:E251)</f>
        <v>41774339</v>
      </c>
      <c r="E111" s="21">
        <f>SUM('4.2.1.1.2'!F240:F251)</f>
        <v>63050084</v>
      </c>
      <c r="F111" s="21">
        <f>SUM('4.2.1.1.2'!G240:G251)</f>
        <v>16659860</v>
      </c>
      <c r="G111" s="59">
        <f>SUM('4.2.1.1.2'!H240:H251)</f>
        <v>5648685</v>
      </c>
      <c r="H111" s="177">
        <f t="shared" si="1"/>
        <v>236306769</v>
      </c>
      <c r="I111" s="61">
        <f>SUM('4.2.1.1.2'!J240:J251)</f>
        <v>341756</v>
      </c>
      <c r="J111" s="177">
        <f t="shared" si="3"/>
        <v>236648525</v>
      </c>
      <c r="K111" s="136"/>
    </row>
    <row r="112" spans="1:11" ht="15" thickBot="1">
      <c r="A112" s="68">
        <v>2013</v>
      </c>
      <c r="B112" s="67">
        <f>SUM('4.2.1.1.2'!C252:C263)</f>
        <v>35878693</v>
      </c>
      <c r="C112" s="19">
        <f>SUM('4.2.1.1.2'!D252:D263)</f>
        <v>77331443</v>
      </c>
      <c r="D112" s="19">
        <f>SUM('4.2.1.1.2'!E252:E263)</f>
        <v>44018771</v>
      </c>
      <c r="E112" s="19">
        <f>SUM('4.2.1.1.2'!F252:F263)</f>
        <v>70062527</v>
      </c>
      <c r="F112" s="19">
        <f>SUM('4.2.1.1.2'!G252:G263)</f>
        <v>18320707</v>
      </c>
      <c r="G112" s="60">
        <f>SUM('4.2.1.1.2'!H252:H263)</f>
        <v>6467184</v>
      </c>
      <c r="H112" s="176">
        <f t="shared" si="1"/>
        <v>252079325</v>
      </c>
      <c r="I112" s="74">
        <f>SUM('4.2.1.1.2'!J252:J263)</f>
        <v>231582</v>
      </c>
      <c r="J112" s="176">
        <f t="shared" si="3"/>
        <v>252310907</v>
      </c>
      <c r="K112" s="136"/>
    </row>
    <row r="113" spans="1:12" ht="15" thickBot="1">
      <c r="A113" s="68">
        <v>2014</v>
      </c>
      <c r="B113" s="67">
        <f>SUM('4.2.1.1.2'!C264:C275)</f>
        <v>45214855</v>
      </c>
      <c r="C113" s="19">
        <f>SUM('4.2.1.1.2'!D264:D275)</f>
        <v>67969249</v>
      </c>
      <c r="D113" s="19">
        <f>SUM('4.2.1.1.2'!E264:E275)</f>
        <v>39378262</v>
      </c>
      <c r="E113" s="19">
        <f>SUM('4.2.1.1.2'!F264:F275)</f>
        <v>65056823</v>
      </c>
      <c r="F113" s="19">
        <f>SUM('4.2.1.1.2'!G264:G275)</f>
        <v>17088893</v>
      </c>
      <c r="G113" s="60">
        <f>SUM('4.2.1.1.2'!H264:H275)</f>
        <v>6830188</v>
      </c>
      <c r="H113" s="176">
        <f>B113+C113+D113+E113+F113+G113</f>
        <v>241538270</v>
      </c>
      <c r="I113" s="74">
        <f>SUM('4.2.1.1.2'!J264:J275)</f>
        <v>427812</v>
      </c>
      <c r="J113" s="176">
        <f>H113+I113</f>
        <v>241966082</v>
      </c>
    </row>
    <row r="114" spans="1:12" ht="15" thickBot="1">
      <c r="A114" s="140">
        <v>2015</v>
      </c>
      <c r="B114" s="67">
        <f>SUM('4.2.1.1.2'!C276:C287)</f>
        <v>51705194</v>
      </c>
      <c r="C114" s="67">
        <f>SUM('4.2.1.1.2'!D276:D287)</f>
        <v>77692104</v>
      </c>
      <c r="D114" s="67">
        <f>SUM('4.2.1.1.2'!E276:E287)</f>
        <v>43620240</v>
      </c>
      <c r="E114" s="67">
        <f>SUM('4.2.1.1.2'!F276:F287)</f>
        <v>71553035</v>
      </c>
      <c r="F114" s="67">
        <f>SUM('4.2.1.1.2'!G276:G287)</f>
        <v>18223904</v>
      </c>
      <c r="G114" s="141">
        <f>SUM('4.2.1.1.2'!H276:H287)</f>
        <v>8941447</v>
      </c>
      <c r="H114" s="178">
        <f>SUM('4.2.1.1.2'!I276:I287)</f>
        <v>271735924</v>
      </c>
      <c r="I114" s="141">
        <f>SUM('4.2.1.1.2'!J276:J287)</f>
        <v>987286</v>
      </c>
      <c r="J114" s="178">
        <f>SUM('4.2.1.1.2'!K276:K287)</f>
        <v>272723210</v>
      </c>
    </row>
    <row r="115" spans="1:12" ht="15" thickBot="1">
      <c r="A115" s="140">
        <v>2016</v>
      </c>
      <c r="B115" s="67">
        <f>SUM('4.2.1.1.2'!C288:C299)</f>
        <v>56336256</v>
      </c>
      <c r="C115" s="67">
        <f>SUM('4.2.1.1.2'!D288:D299)</f>
        <v>83052048</v>
      </c>
      <c r="D115" s="67">
        <f>SUM('4.2.1.1.2'!E288:E299)</f>
        <v>45466178</v>
      </c>
      <c r="E115" s="67">
        <f>SUM('4.2.1.1.2'!F288:F299)</f>
        <v>80276125</v>
      </c>
      <c r="F115" s="67">
        <f>SUM('4.2.1.1.2'!G288:G299)</f>
        <v>20252385</v>
      </c>
      <c r="G115" s="141">
        <f>SUM('4.2.1.1.2'!H288:H299)</f>
        <v>17467724</v>
      </c>
      <c r="H115" s="178">
        <f>SUM('4.2.1.1.2'!I288:I299)</f>
        <v>302850716</v>
      </c>
      <c r="I115" s="141">
        <f>SUM('4.2.1.1.2'!J288:J299)</f>
        <v>1093218</v>
      </c>
      <c r="J115" s="178">
        <f>SUM('4.2.1.1.2'!K288:K299)</f>
        <v>303943934</v>
      </c>
    </row>
    <row r="116" spans="1:12" ht="15" thickBot="1">
      <c r="A116" s="140">
        <v>2017</v>
      </c>
      <c r="B116" s="67">
        <f>SUM('4.2.1.1.2'!C300:C311)</f>
        <v>59527492</v>
      </c>
      <c r="C116" s="67">
        <f>SUM('4.2.1.1.2'!D300:D311)</f>
        <v>85486411</v>
      </c>
      <c r="D116" s="67">
        <f>SUM('4.2.1.1.2'!E300:E311)</f>
        <v>46997069</v>
      </c>
      <c r="E116" s="67">
        <f>SUM('4.2.1.1.2'!F300:F311)</f>
        <v>78951248</v>
      </c>
      <c r="F116" s="67">
        <f>SUM('4.2.1.1.2'!G300:G311)</f>
        <v>21116558</v>
      </c>
      <c r="G116" s="141">
        <f>SUM('4.2.1.1.2'!H300:H311)</f>
        <v>25652055</v>
      </c>
      <c r="H116" s="178">
        <f>SUM('4.2.1.1.2'!I300:I311)</f>
        <v>317730833</v>
      </c>
      <c r="I116" s="141">
        <f>SUM('4.2.1.1.2'!J300:J311)</f>
        <v>1285311</v>
      </c>
      <c r="J116" s="178">
        <f>SUM('4.2.1.1.2'!K300:K311)</f>
        <v>319016144</v>
      </c>
    </row>
    <row r="117" spans="1:12" ht="15" thickBot="1">
      <c r="A117" s="140">
        <v>2018</v>
      </c>
      <c r="B117" s="67">
        <f>SUM('4.2.1.1.2'!C312:C323)</f>
        <v>61236850</v>
      </c>
      <c r="C117" s="67">
        <f>SUM('4.2.1.1.2'!D312:D323)</f>
        <v>89091080</v>
      </c>
      <c r="D117" s="67">
        <f>SUM('4.2.1.1.2'!E312:E323)</f>
        <v>54150835</v>
      </c>
      <c r="E117" s="67">
        <f>SUM('4.2.1.1.2'!F312:F323)</f>
        <v>79772691</v>
      </c>
      <c r="F117" s="67">
        <f>SUM('4.2.1.1.2'!G312:G323)</f>
        <v>21713276</v>
      </c>
      <c r="G117" s="141">
        <f>SUM('4.2.1.1.2'!H312:H323)</f>
        <v>31726834</v>
      </c>
      <c r="H117" s="178">
        <f>SUM('4.2.1.1.2'!I312:I323)</f>
        <v>337691566</v>
      </c>
      <c r="I117" s="141">
        <f>SUM('4.2.1.1.2'!J312:J323)</f>
        <v>1211702</v>
      </c>
      <c r="J117" s="178">
        <f>SUM('4.2.1.1.2'!K312:K323)</f>
        <v>338903268</v>
      </c>
    </row>
    <row r="118" spans="1:12" ht="15" thickBot="1">
      <c r="A118" s="140">
        <v>2019</v>
      </c>
      <c r="B118" s="67">
        <f>SUM('4.2.1.1.2'!C324:C335)</f>
        <v>59886076</v>
      </c>
      <c r="C118" s="67">
        <f>SUM('4.2.1.1.2'!D324:D335)</f>
        <v>83205523</v>
      </c>
      <c r="D118" s="67">
        <f>SUM('4.2.1.1.2'!E324:E335)</f>
        <v>49398983</v>
      </c>
      <c r="E118" s="67">
        <f>SUM('4.2.1.1.2'!F324:F335)</f>
        <v>77599555</v>
      </c>
      <c r="F118" s="67">
        <f>SUM('4.2.1.1.2'!G324:G335)</f>
        <v>22346011</v>
      </c>
      <c r="G118" s="141">
        <f>SUM('4.2.1.1.2'!H324:H335)</f>
        <v>32860816</v>
      </c>
      <c r="H118" s="178">
        <f>SUM('4.2.1.1.2'!I324:I335)</f>
        <v>325296964</v>
      </c>
      <c r="I118" s="141">
        <f>SUM('4.2.1.1.2'!J324:J335)</f>
        <v>1096674</v>
      </c>
      <c r="J118" s="178">
        <f>SUM('4.2.1.1.2'!K324:K335)</f>
        <v>326393638</v>
      </c>
    </row>
    <row r="119" spans="1:12">
      <c r="A119" s="1"/>
      <c r="K119" s="137"/>
      <c r="L119" s="136"/>
    </row>
    <row r="120" spans="1:12">
      <c r="A120" s="2" t="s">
        <v>36</v>
      </c>
    </row>
    <row r="122" spans="1:12">
      <c r="A122" s="233" t="s">
        <v>75</v>
      </c>
    </row>
    <row r="123" spans="1:12">
      <c r="A123" s="234" t="s">
        <v>76</v>
      </c>
    </row>
    <row r="124" spans="1:12">
      <c r="A124" s="232"/>
    </row>
    <row r="125" spans="1:12">
      <c r="A125" s="134" t="s">
        <v>68</v>
      </c>
    </row>
  </sheetData>
  <hyperlinks>
    <hyperlink ref="A125" location="Índice!A1" display="Volver al índice" xr:uid="{00000000-0004-0000-0100-000000000000}"/>
    <hyperlink ref="A123" r:id="rId1" xr:uid="{F3C9C8CB-65BC-4A4A-B5E9-6C1861A6DB32}"/>
  </hyperlinks>
  <pageMargins left="0.7" right="0.7" top="0.75" bottom="0.75" header="0.3" footer="0.3"/>
  <pageSetup paperSize="9" orientation="portrait" r:id="rId2"/>
  <ignoredErrors>
    <ignoredError sqref="B97:F97 B92:G93 I106:I111 I93:I96 B94:F94 B95:F95 B96:F96 B106:G111 B98:F98 B99:F99 B100:F100 B101:F101 B102:F102 B103:F103 B104:F104 B105:F105 J112 H112 B112:G112 I112:I113 B113:D113 E113:G113 B114:J114 B115:I115 B116:J116 B117:J117 B118:J1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L352"/>
  <sheetViews>
    <sheetView zoomScale="85" zoomScaleNormal="85" workbookViewId="0"/>
  </sheetViews>
  <sheetFormatPr baseColWidth="10" defaultColWidth="11.44140625" defaultRowHeight="14.4"/>
  <cols>
    <col min="1" max="2" width="21.6640625" style="2" customWidth="1"/>
    <col min="3" max="8" width="12.6640625" style="2" customWidth="1"/>
    <col min="9" max="9" width="12.6640625" style="1" customWidth="1"/>
    <col min="10" max="21" width="12.6640625" style="2" customWidth="1"/>
    <col min="22" max="16384" width="11.44140625" style="2"/>
  </cols>
  <sheetData>
    <row r="1" spans="1:12">
      <c r="A1" s="1" t="s">
        <v>15</v>
      </c>
    </row>
    <row r="2" spans="1:12">
      <c r="A2" s="1" t="s">
        <v>16</v>
      </c>
      <c r="F2" s="4"/>
    </row>
    <row r="3" spans="1:12">
      <c r="A3" s="1" t="s">
        <v>17</v>
      </c>
      <c r="F3" s="5"/>
    </row>
    <row r="4" spans="1:12">
      <c r="A4" s="1" t="s">
        <v>18</v>
      </c>
      <c r="B4" s="2" t="s">
        <v>29</v>
      </c>
    </row>
    <row r="5" spans="1:12">
      <c r="A5" s="1" t="s">
        <v>19</v>
      </c>
      <c r="B5" s="2" t="s">
        <v>37</v>
      </c>
    </row>
    <row r="6" spans="1:12">
      <c r="A6" s="1" t="s">
        <v>20</v>
      </c>
      <c r="B6" s="2" t="s">
        <v>39</v>
      </c>
    </row>
    <row r="7" spans="1:12">
      <c r="A7" s="1" t="s">
        <v>21</v>
      </c>
      <c r="B7" s="2" t="s">
        <v>30</v>
      </c>
    </row>
    <row r="8" spans="1:12">
      <c r="A8" s="1" t="s">
        <v>33</v>
      </c>
      <c r="B8" s="3" t="str">
        <f>+'4.2.1.1.1'!B8</f>
        <v>diciembre 2019</v>
      </c>
    </row>
    <row r="9" spans="1:12">
      <c r="A9" s="1" t="s">
        <v>32</v>
      </c>
      <c r="B9" s="3" t="str">
        <f>+'4.2.1.1.1'!B9</f>
        <v>enero 2020</v>
      </c>
    </row>
    <row r="10" spans="1:12" ht="15" thickBot="1"/>
    <row r="11" spans="1:12" s="1" customFormat="1" ht="15" thickBot="1">
      <c r="A11" s="13" t="s">
        <v>0</v>
      </c>
      <c r="B11" s="15" t="s">
        <v>22</v>
      </c>
      <c r="C11" s="16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43" t="s">
        <v>35</v>
      </c>
      <c r="I11" s="50" t="s">
        <v>28</v>
      </c>
      <c r="J11" s="16" t="s">
        <v>14</v>
      </c>
      <c r="K11" s="50" t="s">
        <v>13</v>
      </c>
      <c r="L11" s="11"/>
    </row>
    <row r="12" spans="1:12">
      <c r="A12" s="221">
        <v>1993</v>
      </c>
      <c r="B12" s="22" t="s">
        <v>1</v>
      </c>
      <c r="C12" s="27">
        <v>2041965</v>
      </c>
      <c r="D12" s="28">
        <v>2680562</v>
      </c>
      <c r="E12" s="28">
        <v>1608943</v>
      </c>
      <c r="F12" s="28">
        <v>1366609</v>
      </c>
      <c r="G12" s="28">
        <v>659341</v>
      </c>
      <c r="H12" s="75"/>
      <c r="I12" s="144">
        <f>+C12+D12+E12+F12+G12+H12</f>
        <v>8357420</v>
      </c>
      <c r="J12" s="27">
        <v>163482</v>
      </c>
      <c r="K12" s="144">
        <f>I12+J12</f>
        <v>8520902</v>
      </c>
      <c r="L12" s="6"/>
    </row>
    <row r="13" spans="1:12">
      <c r="A13" s="222"/>
      <c r="B13" s="23" t="s">
        <v>2</v>
      </c>
      <c r="C13" s="29">
        <v>2141226</v>
      </c>
      <c r="D13" s="30">
        <v>2746271</v>
      </c>
      <c r="E13" s="30">
        <v>1747277</v>
      </c>
      <c r="F13" s="30">
        <v>1588705</v>
      </c>
      <c r="G13" s="30">
        <v>648521</v>
      </c>
      <c r="H13" s="76"/>
      <c r="I13" s="145">
        <f t="shared" ref="I13:I71" si="0">+C13+D13+E13+F13+G13+H13</f>
        <v>8872000</v>
      </c>
      <c r="J13" s="29">
        <v>142383</v>
      </c>
      <c r="K13" s="145">
        <f t="shared" ref="K13:K71" si="1">I13+J13</f>
        <v>9014383</v>
      </c>
      <c r="L13" s="6"/>
    </row>
    <row r="14" spans="1:12">
      <c r="A14" s="222"/>
      <c r="B14" s="23" t="s">
        <v>3</v>
      </c>
      <c r="C14" s="29">
        <v>2938309</v>
      </c>
      <c r="D14" s="30">
        <v>3719981</v>
      </c>
      <c r="E14" s="30">
        <v>2152450</v>
      </c>
      <c r="F14" s="30">
        <v>2372459</v>
      </c>
      <c r="G14" s="30">
        <v>935598</v>
      </c>
      <c r="H14" s="76"/>
      <c r="I14" s="145">
        <f t="shared" si="0"/>
        <v>12118797</v>
      </c>
      <c r="J14" s="29">
        <v>192525</v>
      </c>
      <c r="K14" s="145">
        <f t="shared" si="1"/>
        <v>12311322</v>
      </c>
      <c r="L14" s="6"/>
    </row>
    <row r="15" spans="1:12">
      <c r="A15" s="222"/>
      <c r="B15" s="23" t="s">
        <v>4</v>
      </c>
      <c r="C15" s="29">
        <v>2568289</v>
      </c>
      <c r="D15" s="30">
        <v>3225394</v>
      </c>
      <c r="E15" s="30">
        <v>1832025</v>
      </c>
      <c r="F15" s="30">
        <v>2138784</v>
      </c>
      <c r="G15" s="30">
        <v>752239</v>
      </c>
      <c r="H15" s="76"/>
      <c r="I15" s="145">
        <f t="shared" si="0"/>
        <v>10516731</v>
      </c>
      <c r="J15" s="29">
        <v>166188</v>
      </c>
      <c r="K15" s="145">
        <f t="shared" si="1"/>
        <v>10682919</v>
      </c>
      <c r="L15" s="8"/>
    </row>
    <row r="16" spans="1:12">
      <c r="A16" s="222"/>
      <c r="B16" s="23" t="s">
        <v>5</v>
      </c>
      <c r="C16" s="29">
        <v>2887984</v>
      </c>
      <c r="D16" s="30">
        <v>3624653</v>
      </c>
      <c r="E16" s="30">
        <v>2086870</v>
      </c>
      <c r="F16" s="30">
        <v>2404952</v>
      </c>
      <c r="G16" s="30">
        <v>887656</v>
      </c>
      <c r="H16" s="76"/>
      <c r="I16" s="145">
        <f t="shared" si="0"/>
        <v>11892115</v>
      </c>
      <c r="J16" s="29">
        <v>185942</v>
      </c>
      <c r="K16" s="145">
        <f t="shared" si="1"/>
        <v>12078057</v>
      </c>
      <c r="L16" s="6"/>
    </row>
    <row r="17" spans="1:12">
      <c r="A17" s="222"/>
      <c r="B17" s="23" t="s">
        <v>6</v>
      </c>
      <c r="C17" s="29">
        <v>2960970</v>
      </c>
      <c r="D17" s="30">
        <v>3910545</v>
      </c>
      <c r="E17" s="30">
        <v>2257432</v>
      </c>
      <c r="F17" s="30">
        <v>2519131</v>
      </c>
      <c r="G17" s="30">
        <v>939479</v>
      </c>
      <c r="H17" s="76"/>
      <c r="I17" s="145">
        <f t="shared" si="0"/>
        <v>12587557</v>
      </c>
      <c r="J17" s="29">
        <v>167374</v>
      </c>
      <c r="K17" s="145">
        <f t="shared" si="1"/>
        <v>12754931</v>
      </c>
      <c r="L17" s="6"/>
    </row>
    <row r="18" spans="1:12">
      <c r="A18" s="222"/>
      <c r="B18" s="23" t="s">
        <v>7</v>
      </c>
      <c r="C18" s="29">
        <v>3020188</v>
      </c>
      <c r="D18" s="30">
        <v>4014934</v>
      </c>
      <c r="E18" s="30">
        <v>2502872</v>
      </c>
      <c r="F18" s="30">
        <v>2589594</v>
      </c>
      <c r="G18" s="30">
        <v>928963</v>
      </c>
      <c r="H18" s="76"/>
      <c r="I18" s="145">
        <f t="shared" si="0"/>
        <v>13056551</v>
      </c>
      <c r="J18" s="29">
        <v>197448</v>
      </c>
      <c r="K18" s="145">
        <f t="shared" si="1"/>
        <v>13253999</v>
      </c>
      <c r="L18" s="6"/>
    </row>
    <row r="19" spans="1:12">
      <c r="A19" s="222"/>
      <c r="B19" s="23" t="s">
        <v>8</v>
      </c>
      <c r="C19" s="29">
        <v>3087090</v>
      </c>
      <c r="D19" s="30">
        <v>3743251</v>
      </c>
      <c r="E19" s="30">
        <v>2463819</v>
      </c>
      <c r="F19" s="30">
        <v>2696578</v>
      </c>
      <c r="G19" s="30">
        <v>1010408</v>
      </c>
      <c r="H19" s="76"/>
      <c r="I19" s="145">
        <f t="shared" si="0"/>
        <v>13001146</v>
      </c>
      <c r="J19" s="29">
        <v>195402</v>
      </c>
      <c r="K19" s="145">
        <f t="shared" si="1"/>
        <v>13196548</v>
      </c>
      <c r="L19" s="6"/>
    </row>
    <row r="20" spans="1:12">
      <c r="A20" s="222"/>
      <c r="B20" s="23" t="s">
        <v>9</v>
      </c>
      <c r="C20" s="29">
        <v>3203130</v>
      </c>
      <c r="D20" s="30">
        <v>4038405</v>
      </c>
      <c r="E20" s="30">
        <v>2553884</v>
      </c>
      <c r="F20" s="30">
        <v>2788181</v>
      </c>
      <c r="G20" s="30">
        <v>1066170</v>
      </c>
      <c r="H20" s="76"/>
      <c r="I20" s="145">
        <f t="shared" si="0"/>
        <v>13649770</v>
      </c>
      <c r="J20" s="29">
        <v>192515</v>
      </c>
      <c r="K20" s="145">
        <f t="shared" si="1"/>
        <v>13842285</v>
      </c>
      <c r="L20" s="6"/>
    </row>
    <row r="21" spans="1:12">
      <c r="A21" s="222"/>
      <c r="B21" s="23" t="s">
        <v>10</v>
      </c>
      <c r="C21" s="29">
        <v>3000516</v>
      </c>
      <c r="D21" s="30">
        <v>3789602</v>
      </c>
      <c r="E21" s="30">
        <v>2439137</v>
      </c>
      <c r="F21" s="30">
        <v>2538455</v>
      </c>
      <c r="G21" s="30">
        <v>987157</v>
      </c>
      <c r="H21" s="76"/>
      <c r="I21" s="145">
        <f t="shared" si="0"/>
        <v>12754867</v>
      </c>
      <c r="J21" s="29">
        <v>194328</v>
      </c>
      <c r="K21" s="145">
        <f t="shared" si="1"/>
        <v>12949195</v>
      </c>
      <c r="L21" s="6"/>
    </row>
    <row r="22" spans="1:12">
      <c r="A22" s="222"/>
      <c r="B22" s="23" t="s">
        <v>11</v>
      </c>
      <c r="C22" s="29">
        <v>3208006</v>
      </c>
      <c r="D22" s="30">
        <v>3943467</v>
      </c>
      <c r="E22" s="30">
        <v>2586654</v>
      </c>
      <c r="F22" s="30">
        <v>2713790</v>
      </c>
      <c r="G22" s="30">
        <v>1048744</v>
      </c>
      <c r="H22" s="76"/>
      <c r="I22" s="145">
        <f t="shared" si="0"/>
        <v>13500661</v>
      </c>
      <c r="J22" s="29">
        <v>195903</v>
      </c>
      <c r="K22" s="145">
        <f t="shared" si="1"/>
        <v>13696564</v>
      </c>
      <c r="L22" s="6"/>
    </row>
    <row r="23" spans="1:12" ht="15" thickBot="1">
      <c r="A23" s="222"/>
      <c r="B23" s="23" t="s">
        <v>12</v>
      </c>
      <c r="C23" s="29">
        <v>3065706</v>
      </c>
      <c r="D23" s="30">
        <v>3726559</v>
      </c>
      <c r="E23" s="30">
        <v>2533712</v>
      </c>
      <c r="F23" s="30">
        <v>2542309</v>
      </c>
      <c r="G23" s="30">
        <v>943298</v>
      </c>
      <c r="H23" s="76"/>
      <c r="I23" s="145">
        <f t="shared" si="0"/>
        <v>12811584</v>
      </c>
      <c r="J23" s="29">
        <v>207040</v>
      </c>
      <c r="K23" s="145">
        <f t="shared" si="1"/>
        <v>13018624</v>
      </c>
      <c r="L23" s="6"/>
    </row>
    <row r="24" spans="1:12">
      <c r="A24" s="221">
        <v>1994</v>
      </c>
      <c r="B24" s="22" t="s">
        <v>1</v>
      </c>
      <c r="C24" s="27">
        <v>2297092</v>
      </c>
      <c r="D24" s="28">
        <v>2858461</v>
      </c>
      <c r="E24" s="28">
        <v>2047924</v>
      </c>
      <c r="F24" s="28">
        <v>1698158</v>
      </c>
      <c r="G24" s="28">
        <v>771425</v>
      </c>
      <c r="H24" s="75"/>
      <c r="I24" s="144">
        <f t="shared" si="0"/>
        <v>9673060</v>
      </c>
      <c r="J24" s="27"/>
      <c r="K24" s="144">
        <f t="shared" si="1"/>
        <v>9673060</v>
      </c>
    </row>
    <row r="25" spans="1:12">
      <c r="A25" s="222"/>
      <c r="B25" s="23" t="s">
        <v>2</v>
      </c>
      <c r="C25" s="29">
        <v>2298174</v>
      </c>
      <c r="D25" s="30">
        <v>2883188</v>
      </c>
      <c r="E25" s="30">
        <v>1964037</v>
      </c>
      <c r="F25" s="30">
        <v>1880744</v>
      </c>
      <c r="G25" s="30">
        <v>784206</v>
      </c>
      <c r="H25" s="76"/>
      <c r="I25" s="145">
        <f t="shared" si="0"/>
        <v>9810349</v>
      </c>
      <c r="J25" s="29"/>
      <c r="K25" s="145">
        <f t="shared" si="1"/>
        <v>9810349</v>
      </c>
    </row>
    <row r="26" spans="1:12">
      <c r="A26" s="222"/>
      <c r="B26" s="23" t="s">
        <v>3</v>
      </c>
      <c r="C26" s="29">
        <v>3095308</v>
      </c>
      <c r="D26" s="30">
        <v>4021797</v>
      </c>
      <c r="E26" s="30">
        <v>2520614</v>
      </c>
      <c r="F26" s="30">
        <v>2661611</v>
      </c>
      <c r="G26" s="30">
        <v>1129666</v>
      </c>
      <c r="H26" s="76"/>
      <c r="I26" s="145">
        <f t="shared" si="0"/>
        <v>13428996</v>
      </c>
      <c r="J26" s="29"/>
      <c r="K26" s="145">
        <f t="shared" si="1"/>
        <v>13428996</v>
      </c>
    </row>
    <row r="27" spans="1:12">
      <c r="A27" s="222"/>
      <c r="B27" s="23" t="s">
        <v>4</v>
      </c>
      <c r="C27" s="29">
        <v>3091646</v>
      </c>
      <c r="D27" s="30">
        <v>4083335</v>
      </c>
      <c r="E27" s="30">
        <v>2505933</v>
      </c>
      <c r="F27" s="30">
        <v>2869421</v>
      </c>
      <c r="G27" s="30">
        <v>1124940</v>
      </c>
      <c r="H27" s="76"/>
      <c r="I27" s="145">
        <f t="shared" si="0"/>
        <v>13675275</v>
      </c>
      <c r="J27" s="29"/>
      <c r="K27" s="145">
        <f t="shared" si="1"/>
        <v>13675275</v>
      </c>
    </row>
    <row r="28" spans="1:12">
      <c r="A28" s="222"/>
      <c r="B28" s="23" t="s">
        <v>5</v>
      </c>
      <c r="C28" s="29">
        <v>3523997</v>
      </c>
      <c r="D28" s="30">
        <v>4496969</v>
      </c>
      <c r="E28" s="30">
        <v>2834267</v>
      </c>
      <c r="F28" s="30">
        <v>3238424</v>
      </c>
      <c r="G28" s="30">
        <v>1285939</v>
      </c>
      <c r="H28" s="76"/>
      <c r="I28" s="145">
        <f t="shared" si="0"/>
        <v>15379596</v>
      </c>
      <c r="J28" s="29"/>
      <c r="K28" s="145">
        <f t="shared" si="1"/>
        <v>15379596</v>
      </c>
    </row>
    <row r="29" spans="1:12">
      <c r="A29" s="222"/>
      <c r="B29" s="23" t="s">
        <v>6</v>
      </c>
      <c r="C29" s="29">
        <f>3593798-265288</f>
        <v>3328510</v>
      </c>
      <c r="D29" s="30">
        <f>4560200-252976</f>
        <v>4307224</v>
      </c>
      <c r="E29" s="30">
        <f>2870297-164996</f>
        <v>2705301</v>
      </c>
      <c r="F29" s="30">
        <f>3226452-169347</f>
        <v>3057105</v>
      </c>
      <c r="G29" s="30">
        <f>1308143-113473</f>
        <v>1194670</v>
      </c>
      <c r="H29" s="76"/>
      <c r="I29" s="145">
        <f t="shared" si="0"/>
        <v>14592810</v>
      </c>
      <c r="J29" s="29"/>
      <c r="K29" s="145">
        <f t="shared" si="1"/>
        <v>14592810</v>
      </c>
    </row>
    <row r="30" spans="1:12">
      <c r="A30" s="222"/>
      <c r="B30" s="23" t="s">
        <v>7</v>
      </c>
      <c r="C30" s="29">
        <v>3290538</v>
      </c>
      <c r="D30" s="30">
        <v>4623708</v>
      </c>
      <c r="E30" s="30">
        <v>2975591</v>
      </c>
      <c r="F30" s="30">
        <v>3099639</v>
      </c>
      <c r="G30" s="30">
        <v>1147092</v>
      </c>
      <c r="H30" s="76"/>
      <c r="I30" s="145">
        <f t="shared" si="0"/>
        <v>15136568</v>
      </c>
      <c r="J30" s="29">
        <v>168389</v>
      </c>
      <c r="K30" s="145">
        <f t="shared" si="1"/>
        <v>15304957</v>
      </c>
    </row>
    <row r="31" spans="1:12">
      <c r="A31" s="222"/>
      <c r="B31" s="23" t="s">
        <v>8</v>
      </c>
      <c r="C31" s="29">
        <v>3612021</v>
      </c>
      <c r="D31" s="30">
        <v>4807732</v>
      </c>
      <c r="E31" s="30">
        <v>3143261</v>
      </c>
      <c r="F31" s="30">
        <v>3365412</v>
      </c>
      <c r="G31" s="30">
        <v>1318381</v>
      </c>
      <c r="H31" s="76"/>
      <c r="I31" s="145">
        <f t="shared" si="0"/>
        <v>16246807</v>
      </c>
      <c r="J31" s="29">
        <v>174331</v>
      </c>
      <c r="K31" s="145">
        <f t="shared" si="1"/>
        <v>16421138</v>
      </c>
    </row>
    <row r="32" spans="1:12">
      <c r="A32" s="222"/>
      <c r="B32" s="23" t="s">
        <v>9</v>
      </c>
      <c r="C32" s="29">
        <v>3616678</v>
      </c>
      <c r="D32" s="30">
        <v>4808430</v>
      </c>
      <c r="E32" s="30">
        <v>3066410</v>
      </c>
      <c r="F32" s="30">
        <v>3487489</v>
      </c>
      <c r="G32" s="30">
        <v>1331974</v>
      </c>
      <c r="H32" s="76"/>
      <c r="I32" s="145">
        <f t="shared" si="0"/>
        <v>16310981</v>
      </c>
      <c r="J32" s="29">
        <v>158821</v>
      </c>
      <c r="K32" s="145">
        <f t="shared" si="1"/>
        <v>16469802</v>
      </c>
    </row>
    <row r="33" spans="1:11">
      <c r="A33" s="222"/>
      <c r="B33" s="23" t="s">
        <v>10</v>
      </c>
      <c r="C33" s="29">
        <v>3405402</v>
      </c>
      <c r="D33" s="30">
        <v>4554213</v>
      </c>
      <c r="E33" s="30">
        <v>2960804</v>
      </c>
      <c r="F33" s="30">
        <v>3238816</v>
      </c>
      <c r="G33" s="30">
        <v>1251687</v>
      </c>
      <c r="H33" s="76"/>
      <c r="I33" s="145">
        <f t="shared" si="0"/>
        <v>15410922</v>
      </c>
      <c r="J33" s="29">
        <v>157782</v>
      </c>
      <c r="K33" s="145">
        <f t="shared" si="1"/>
        <v>15568704</v>
      </c>
    </row>
    <row r="34" spans="1:11">
      <c r="A34" s="222"/>
      <c r="B34" s="23" t="s">
        <v>11</v>
      </c>
      <c r="C34" s="29">
        <v>3531058</v>
      </c>
      <c r="D34" s="30">
        <v>4657430</v>
      </c>
      <c r="E34" s="30">
        <v>3109378</v>
      </c>
      <c r="F34" s="30">
        <v>3344917</v>
      </c>
      <c r="G34" s="30">
        <v>1316795</v>
      </c>
      <c r="H34" s="76"/>
      <c r="I34" s="145">
        <f t="shared" si="0"/>
        <v>15959578</v>
      </c>
      <c r="J34" s="29">
        <v>167199</v>
      </c>
      <c r="K34" s="145">
        <f t="shared" si="1"/>
        <v>16126777</v>
      </c>
    </row>
    <row r="35" spans="1:11" ht="15" thickBot="1">
      <c r="A35" s="222"/>
      <c r="B35" s="24" t="s">
        <v>12</v>
      </c>
      <c r="C35" s="31">
        <v>3213883</v>
      </c>
      <c r="D35" s="32">
        <v>4316255</v>
      </c>
      <c r="E35" s="32">
        <v>2907133</v>
      </c>
      <c r="F35" s="32">
        <v>2920556</v>
      </c>
      <c r="G35" s="32">
        <v>1149133</v>
      </c>
      <c r="H35" s="77"/>
      <c r="I35" s="146">
        <f t="shared" si="0"/>
        <v>14506960</v>
      </c>
      <c r="J35" s="31">
        <v>195923</v>
      </c>
      <c r="K35" s="146">
        <f t="shared" si="1"/>
        <v>14702883</v>
      </c>
    </row>
    <row r="36" spans="1:11">
      <c r="A36" s="221">
        <v>1995</v>
      </c>
      <c r="B36" s="22" t="s">
        <v>1</v>
      </c>
      <c r="C36" s="27">
        <v>2610239</v>
      </c>
      <c r="D36" s="28">
        <v>3436610</v>
      </c>
      <c r="E36" s="28">
        <v>2502188</v>
      </c>
      <c r="F36" s="28">
        <v>2077231</v>
      </c>
      <c r="G36" s="28">
        <v>924847</v>
      </c>
      <c r="H36" s="75"/>
      <c r="I36" s="144">
        <f t="shared" si="0"/>
        <v>11551115</v>
      </c>
      <c r="J36" s="27">
        <v>147602</v>
      </c>
      <c r="K36" s="144">
        <f t="shared" si="1"/>
        <v>11698717</v>
      </c>
    </row>
    <row r="37" spans="1:11">
      <c r="A37" s="222"/>
      <c r="B37" s="23" t="s">
        <v>2</v>
      </c>
      <c r="C37" s="29">
        <v>2571748</v>
      </c>
      <c r="D37" s="30">
        <v>3367104</v>
      </c>
      <c r="E37" s="30">
        <v>2435908</v>
      </c>
      <c r="F37" s="30">
        <v>2281037</v>
      </c>
      <c r="G37" s="30">
        <v>888105</v>
      </c>
      <c r="H37" s="76"/>
      <c r="I37" s="145">
        <f t="shared" si="0"/>
        <v>11543902</v>
      </c>
      <c r="J37" s="29">
        <v>151739</v>
      </c>
      <c r="K37" s="145">
        <f t="shared" si="1"/>
        <v>11695641</v>
      </c>
    </row>
    <row r="38" spans="1:11">
      <c r="A38" s="222"/>
      <c r="B38" s="23" t="s">
        <v>3</v>
      </c>
      <c r="C38" s="29">
        <v>3401114</v>
      </c>
      <c r="D38" s="30">
        <v>4376004</v>
      </c>
      <c r="E38" s="30">
        <v>3023504</v>
      </c>
      <c r="F38" s="30">
        <v>3303830</v>
      </c>
      <c r="G38" s="30">
        <v>1250684</v>
      </c>
      <c r="H38" s="76"/>
      <c r="I38" s="145">
        <f t="shared" si="0"/>
        <v>15355136</v>
      </c>
      <c r="J38" s="29">
        <v>200674</v>
      </c>
      <c r="K38" s="145">
        <f t="shared" si="1"/>
        <v>15555810</v>
      </c>
    </row>
    <row r="39" spans="1:11">
      <c r="A39" s="222"/>
      <c r="B39" s="23" t="s">
        <v>4</v>
      </c>
      <c r="C39" s="29">
        <v>3077999</v>
      </c>
      <c r="D39" s="30">
        <v>4096370</v>
      </c>
      <c r="E39" s="30">
        <v>2884492</v>
      </c>
      <c r="F39" s="30">
        <v>3058299</v>
      </c>
      <c r="G39" s="30">
        <v>1165108</v>
      </c>
      <c r="H39" s="76"/>
      <c r="I39" s="145">
        <f t="shared" si="0"/>
        <v>14282268</v>
      </c>
      <c r="J39" s="29">
        <v>197328</v>
      </c>
      <c r="K39" s="145">
        <f t="shared" si="1"/>
        <v>14479596</v>
      </c>
    </row>
    <row r="40" spans="1:11">
      <c r="A40" s="222"/>
      <c r="B40" s="23" t="s">
        <v>5</v>
      </c>
      <c r="C40" s="29">
        <v>3534481</v>
      </c>
      <c r="D40" s="30">
        <v>4766175</v>
      </c>
      <c r="E40" s="30">
        <v>3220297</v>
      </c>
      <c r="F40" s="30">
        <v>3551851</v>
      </c>
      <c r="G40" s="30">
        <v>1344588</v>
      </c>
      <c r="H40" s="76"/>
      <c r="I40" s="145">
        <f t="shared" si="0"/>
        <v>16417392</v>
      </c>
      <c r="J40" s="29">
        <v>195010</v>
      </c>
      <c r="K40" s="145">
        <f t="shared" si="1"/>
        <v>16612402</v>
      </c>
    </row>
    <row r="41" spans="1:11">
      <c r="A41" s="222"/>
      <c r="B41" s="23" t="s">
        <v>6</v>
      </c>
      <c r="C41" s="29">
        <v>3435285</v>
      </c>
      <c r="D41" s="30">
        <v>4727306</v>
      </c>
      <c r="E41" s="30">
        <v>3235186</v>
      </c>
      <c r="F41" s="30">
        <v>3495920</v>
      </c>
      <c r="G41" s="30">
        <v>1314869</v>
      </c>
      <c r="H41" s="76"/>
      <c r="I41" s="145">
        <f t="shared" si="0"/>
        <v>16208566</v>
      </c>
      <c r="J41" s="29">
        <v>187089</v>
      </c>
      <c r="K41" s="145">
        <f t="shared" si="1"/>
        <v>16395655</v>
      </c>
    </row>
    <row r="42" spans="1:11">
      <c r="A42" s="222"/>
      <c r="B42" s="23" t="s">
        <v>7</v>
      </c>
      <c r="C42" s="29">
        <v>3499068</v>
      </c>
      <c r="D42" s="30">
        <v>4969500</v>
      </c>
      <c r="E42" s="30">
        <v>3454188</v>
      </c>
      <c r="F42" s="30">
        <v>3443329</v>
      </c>
      <c r="G42" s="30">
        <v>1287705</v>
      </c>
      <c r="H42" s="76"/>
      <c r="I42" s="145">
        <f t="shared" si="0"/>
        <v>16653790</v>
      </c>
      <c r="J42" s="29">
        <v>220387</v>
      </c>
      <c r="K42" s="145">
        <f t="shared" si="1"/>
        <v>16874177</v>
      </c>
    </row>
    <row r="43" spans="1:11">
      <c r="A43" s="222"/>
      <c r="B43" s="23" t="s">
        <v>8</v>
      </c>
      <c r="C43" s="29">
        <v>3665455</v>
      </c>
      <c r="D43" s="30">
        <v>5254901</v>
      </c>
      <c r="E43" s="30">
        <v>3604461</v>
      </c>
      <c r="F43" s="30">
        <v>3751876</v>
      </c>
      <c r="G43" s="30">
        <v>1379583</v>
      </c>
      <c r="H43" s="76"/>
      <c r="I43" s="145">
        <f t="shared" si="0"/>
        <v>17656276</v>
      </c>
      <c r="J43" s="29">
        <v>225295</v>
      </c>
      <c r="K43" s="145">
        <f t="shared" si="1"/>
        <v>17881571</v>
      </c>
    </row>
    <row r="44" spans="1:11">
      <c r="A44" s="222"/>
      <c r="B44" s="23" t="s">
        <v>9</v>
      </c>
      <c r="C44" s="29">
        <v>3480226</v>
      </c>
      <c r="D44" s="30">
        <v>4941977</v>
      </c>
      <c r="E44" s="30">
        <v>3422108</v>
      </c>
      <c r="F44" s="30">
        <v>3444991</v>
      </c>
      <c r="G44" s="30">
        <v>1327471</v>
      </c>
      <c r="H44" s="76"/>
      <c r="I44" s="145">
        <f t="shared" si="0"/>
        <v>16616773</v>
      </c>
      <c r="J44" s="29">
        <v>219170</v>
      </c>
      <c r="K44" s="145">
        <f t="shared" si="1"/>
        <v>16835943</v>
      </c>
    </row>
    <row r="45" spans="1:11">
      <c r="A45" s="222"/>
      <c r="B45" s="23" t="s">
        <v>10</v>
      </c>
      <c r="C45" s="29">
        <v>3524073</v>
      </c>
      <c r="D45" s="30">
        <v>4913012</v>
      </c>
      <c r="E45" s="30">
        <v>3492261</v>
      </c>
      <c r="F45" s="30">
        <v>3583107</v>
      </c>
      <c r="G45" s="30">
        <v>1335063</v>
      </c>
      <c r="H45" s="76"/>
      <c r="I45" s="145">
        <f t="shared" si="0"/>
        <v>16847516</v>
      </c>
      <c r="J45" s="29">
        <v>235216</v>
      </c>
      <c r="K45" s="145">
        <f t="shared" si="1"/>
        <v>17082732</v>
      </c>
    </row>
    <row r="46" spans="1:11">
      <c r="A46" s="222"/>
      <c r="B46" s="23" t="s">
        <v>11</v>
      </c>
      <c r="C46" s="29">
        <v>3530382</v>
      </c>
      <c r="D46" s="30">
        <v>5033713</v>
      </c>
      <c r="E46" s="30">
        <v>3441196</v>
      </c>
      <c r="F46" s="30">
        <v>3598721</v>
      </c>
      <c r="G46" s="30">
        <v>1337455</v>
      </c>
      <c r="H46" s="76"/>
      <c r="I46" s="145">
        <f t="shared" si="0"/>
        <v>16941467</v>
      </c>
      <c r="J46" s="29">
        <v>225651</v>
      </c>
      <c r="K46" s="145">
        <f t="shared" si="1"/>
        <v>17167118</v>
      </c>
    </row>
    <row r="47" spans="1:11" ht="15" thickBot="1">
      <c r="A47" s="222"/>
      <c r="B47" s="23" t="s">
        <v>12</v>
      </c>
      <c r="C47" s="29">
        <v>3091461</v>
      </c>
      <c r="D47" s="30">
        <v>4513683</v>
      </c>
      <c r="E47" s="30">
        <v>3087223</v>
      </c>
      <c r="F47" s="30">
        <v>2924871</v>
      </c>
      <c r="G47" s="30">
        <v>1092045</v>
      </c>
      <c r="H47" s="76"/>
      <c r="I47" s="145">
        <f t="shared" si="0"/>
        <v>14709283</v>
      </c>
      <c r="J47" s="29">
        <v>231430</v>
      </c>
      <c r="K47" s="145">
        <f t="shared" si="1"/>
        <v>14940713</v>
      </c>
    </row>
    <row r="48" spans="1:11">
      <c r="A48" s="221">
        <v>1996</v>
      </c>
      <c r="B48" s="22" t="s">
        <v>1</v>
      </c>
      <c r="C48" s="27">
        <v>2710347</v>
      </c>
      <c r="D48" s="28">
        <v>3855301</v>
      </c>
      <c r="E48" s="28">
        <v>2790762</v>
      </c>
      <c r="F48" s="28">
        <v>2206692</v>
      </c>
      <c r="G48" s="28">
        <v>949471</v>
      </c>
      <c r="H48" s="75"/>
      <c r="I48" s="144">
        <f t="shared" si="0"/>
        <v>12512573</v>
      </c>
      <c r="J48" s="27">
        <v>200343</v>
      </c>
      <c r="K48" s="144">
        <f t="shared" si="1"/>
        <v>12712916</v>
      </c>
    </row>
    <row r="49" spans="1:11">
      <c r="A49" s="222"/>
      <c r="B49" s="23" t="s">
        <v>2</v>
      </c>
      <c r="C49" s="29">
        <v>2703360</v>
      </c>
      <c r="D49" s="30">
        <v>3918502</v>
      </c>
      <c r="E49" s="30">
        <v>2780068</v>
      </c>
      <c r="F49" s="30">
        <v>2521048</v>
      </c>
      <c r="G49" s="30">
        <v>940885</v>
      </c>
      <c r="H49" s="76"/>
      <c r="I49" s="145">
        <f t="shared" si="0"/>
        <v>12863863</v>
      </c>
      <c r="J49" s="29">
        <v>179368</v>
      </c>
      <c r="K49" s="145">
        <f t="shared" si="1"/>
        <v>13043231</v>
      </c>
    </row>
    <row r="50" spans="1:11">
      <c r="A50" s="222"/>
      <c r="B50" s="23" t="s">
        <v>3</v>
      </c>
      <c r="C50" s="29">
        <v>3238358</v>
      </c>
      <c r="D50" s="30">
        <v>4692890</v>
      </c>
      <c r="E50" s="30">
        <v>3184836</v>
      </c>
      <c r="F50" s="30">
        <v>3293454</v>
      </c>
      <c r="G50" s="30">
        <v>1208764</v>
      </c>
      <c r="H50" s="76"/>
      <c r="I50" s="145">
        <f t="shared" si="0"/>
        <v>15618302</v>
      </c>
      <c r="J50" s="29">
        <v>226103</v>
      </c>
      <c r="K50" s="145">
        <f t="shared" si="1"/>
        <v>15844405</v>
      </c>
    </row>
    <row r="51" spans="1:11">
      <c r="A51" s="222"/>
      <c r="B51" s="23" t="s">
        <v>4</v>
      </c>
      <c r="C51" s="29">
        <v>3387811</v>
      </c>
      <c r="D51" s="30">
        <v>4911258</v>
      </c>
      <c r="E51" s="30">
        <v>3321484</v>
      </c>
      <c r="F51" s="30">
        <v>3554610</v>
      </c>
      <c r="G51" s="30">
        <v>1276658</v>
      </c>
      <c r="H51" s="76"/>
      <c r="I51" s="145">
        <f t="shared" si="0"/>
        <v>16451821</v>
      </c>
      <c r="J51" s="29">
        <v>222670</v>
      </c>
      <c r="K51" s="145">
        <f t="shared" si="1"/>
        <v>16674491</v>
      </c>
    </row>
    <row r="52" spans="1:11">
      <c r="A52" s="222"/>
      <c r="B52" s="23" t="s">
        <v>5</v>
      </c>
      <c r="C52" s="29">
        <v>3712475</v>
      </c>
      <c r="D52" s="30">
        <v>5433140</v>
      </c>
      <c r="E52" s="30">
        <v>3608929</v>
      </c>
      <c r="F52" s="30">
        <v>3943047</v>
      </c>
      <c r="G52" s="30">
        <v>1389904</v>
      </c>
      <c r="H52" s="76"/>
      <c r="I52" s="145">
        <f t="shared" si="0"/>
        <v>18087495</v>
      </c>
      <c r="J52" s="29">
        <v>226460</v>
      </c>
      <c r="K52" s="145">
        <f t="shared" si="1"/>
        <v>18313955</v>
      </c>
    </row>
    <row r="53" spans="1:11">
      <c r="A53" s="222"/>
      <c r="B53" s="23" t="s">
        <v>6</v>
      </c>
      <c r="C53" s="29">
        <v>3211011</v>
      </c>
      <c r="D53" s="30">
        <v>4863209</v>
      </c>
      <c r="E53" s="30">
        <v>3228902</v>
      </c>
      <c r="F53" s="30">
        <v>3411716</v>
      </c>
      <c r="G53" s="30">
        <v>1205957</v>
      </c>
      <c r="H53" s="76"/>
      <c r="I53" s="145">
        <f t="shared" si="0"/>
        <v>15920795</v>
      </c>
      <c r="J53" s="29">
        <v>213658</v>
      </c>
      <c r="K53" s="145">
        <f t="shared" si="1"/>
        <v>16134453</v>
      </c>
    </row>
    <row r="54" spans="1:11">
      <c r="A54" s="222"/>
      <c r="B54" s="23" t="s">
        <v>7</v>
      </c>
      <c r="C54" s="29">
        <v>3632601</v>
      </c>
      <c r="D54" s="30">
        <v>5617881</v>
      </c>
      <c r="E54" s="30">
        <v>3809849</v>
      </c>
      <c r="F54" s="30">
        <v>3752734</v>
      </c>
      <c r="G54" s="30">
        <v>1304875</v>
      </c>
      <c r="H54" s="76"/>
      <c r="I54" s="145">
        <f t="shared" si="0"/>
        <v>18117940</v>
      </c>
      <c r="J54" s="29">
        <v>222829</v>
      </c>
      <c r="K54" s="145">
        <f t="shared" si="1"/>
        <v>18340769</v>
      </c>
    </row>
    <row r="55" spans="1:11">
      <c r="A55" s="222"/>
      <c r="B55" s="23" t="s">
        <v>8</v>
      </c>
      <c r="C55" s="29">
        <v>3485096</v>
      </c>
      <c r="D55" s="30">
        <v>5328866</v>
      </c>
      <c r="E55" s="30">
        <v>3631073</v>
      </c>
      <c r="F55" s="30">
        <v>3778424</v>
      </c>
      <c r="G55" s="30">
        <v>1307240</v>
      </c>
      <c r="H55" s="76"/>
      <c r="I55" s="145">
        <f t="shared" si="0"/>
        <v>17530699</v>
      </c>
      <c r="J55" s="29">
        <v>215118</v>
      </c>
      <c r="K55" s="145">
        <f t="shared" si="1"/>
        <v>17745817</v>
      </c>
    </row>
    <row r="56" spans="1:11">
      <c r="A56" s="222"/>
      <c r="B56" s="23" t="s">
        <v>9</v>
      </c>
      <c r="C56" s="29">
        <v>3346822</v>
      </c>
      <c r="D56" s="30">
        <v>5078392</v>
      </c>
      <c r="E56" s="30">
        <v>3497921</v>
      </c>
      <c r="F56" s="30">
        <v>3611357</v>
      </c>
      <c r="G56" s="30">
        <v>1274532</v>
      </c>
      <c r="H56" s="76"/>
      <c r="I56" s="145">
        <f t="shared" si="0"/>
        <v>16809024</v>
      </c>
      <c r="J56" s="29">
        <v>200949</v>
      </c>
      <c r="K56" s="145">
        <f t="shared" si="1"/>
        <v>17009973</v>
      </c>
    </row>
    <row r="57" spans="1:11">
      <c r="A57" s="222"/>
      <c r="B57" s="23" t="s">
        <v>10</v>
      </c>
      <c r="C57" s="29">
        <v>3853180</v>
      </c>
      <c r="D57" s="30">
        <v>5787645</v>
      </c>
      <c r="E57" s="30">
        <v>4008076</v>
      </c>
      <c r="F57" s="30">
        <v>4164227</v>
      </c>
      <c r="G57" s="30">
        <v>1454235</v>
      </c>
      <c r="H57" s="76"/>
      <c r="I57" s="145">
        <f t="shared" si="0"/>
        <v>19267363</v>
      </c>
      <c r="J57" s="29">
        <v>226742</v>
      </c>
      <c r="K57" s="145">
        <f t="shared" si="1"/>
        <v>19494105</v>
      </c>
    </row>
    <row r="58" spans="1:11">
      <c r="A58" s="222"/>
      <c r="B58" s="23" t="s">
        <v>11</v>
      </c>
      <c r="C58" s="29">
        <v>3470664</v>
      </c>
      <c r="D58" s="30">
        <v>5195854</v>
      </c>
      <c r="E58" s="30">
        <v>3672365</v>
      </c>
      <c r="F58" s="30">
        <v>3763278</v>
      </c>
      <c r="G58" s="30">
        <v>1272754</v>
      </c>
      <c r="H58" s="76"/>
      <c r="I58" s="145">
        <f t="shared" si="0"/>
        <v>17374915</v>
      </c>
      <c r="J58" s="29">
        <v>222239</v>
      </c>
      <c r="K58" s="145">
        <f t="shared" si="1"/>
        <v>17597154</v>
      </c>
    </row>
    <row r="59" spans="1:11" ht="15" thickBot="1">
      <c r="A59" s="222"/>
      <c r="B59" s="23" t="s">
        <v>12</v>
      </c>
      <c r="C59" s="29">
        <v>3176585</v>
      </c>
      <c r="D59" s="30">
        <v>4802404</v>
      </c>
      <c r="E59" s="30">
        <v>3445751</v>
      </c>
      <c r="F59" s="30">
        <v>3214842</v>
      </c>
      <c r="G59" s="30">
        <v>1100231</v>
      </c>
      <c r="H59" s="76"/>
      <c r="I59" s="145">
        <f t="shared" si="0"/>
        <v>15739813</v>
      </c>
      <c r="J59" s="29">
        <f>155772+71931</f>
        <v>227703</v>
      </c>
      <c r="K59" s="145">
        <f t="shared" si="1"/>
        <v>15967516</v>
      </c>
    </row>
    <row r="60" spans="1:11">
      <c r="A60" s="221">
        <v>1997</v>
      </c>
      <c r="B60" s="22" t="s">
        <v>1</v>
      </c>
      <c r="C60" s="27">
        <v>2722112</v>
      </c>
      <c r="D60" s="28">
        <v>3969668</v>
      </c>
      <c r="E60" s="28">
        <v>3117563</v>
      </c>
      <c r="F60" s="28">
        <v>2408639</v>
      </c>
      <c r="G60" s="28">
        <v>947394</v>
      </c>
      <c r="H60" s="75"/>
      <c r="I60" s="144">
        <f t="shared" si="0"/>
        <v>13165376</v>
      </c>
      <c r="J60" s="27">
        <v>195283</v>
      </c>
      <c r="K60" s="144">
        <f t="shared" si="1"/>
        <v>13360659</v>
      </c>
    </row>
    <row r="61" spans="1:11">
      <c r="A61" s="222"/>
      <c r="B61" s="23" t="s">
        <v>2</v>
      </c>
      <c r="C61" s="29">
        <v>2666467</v>
      </c>
      <c r="D61" s="30">
        <v>3950066</v>
      </c>
      <c r="E61" s="30">
        <v>3045085</v>
      </c>
      <c r="F61" s="30">
        <v>2730282</v>
      </c>
      <c r="G61" s="30">
        <v>914208</v>
      </c>
      <c r="H61" s="76"/>
      <c r="I61" s="145">
        <f t="shared" si="0"/>
        <v>13306108</v>
      </c>
      <c r="J61" s="29">
        <v>190976</v>
      </c>
      <c r="K61" s="145">
        <f t="shared" si="1"/>
        <v>13497084</v>
      </c>
    </row>
    <row r="62" spans="1:11">
      <c r="A62" s="222"/>
      <c r="B62" s="23" t="s">
        <v>3</v>
      </c>
      <c r="C62" s="29">
        <v>3226215</v>
      </c>
      <c r="D62" s="30">
        <v>4707188</v>
      </c>
      <c r="E62" s="30">
        <v>3509647</v>
      </c>
      <c r="F62" s="30">
        <v>3471140</v>
      </c>
      <c r="G62" s="30">
        <v>1175870</v>
      </c>
      <c r="H62" s="76"/>
      <c r="I62" s="145">
        <f t="shared" si="0"/>
        <v>16090060</v>
      </c>
      <c r="J62" s="29">
        <v>236902</v>
      </c>
      <c r="K62" s="145">
        <f t="shared" si="1"/>
        <v>16326962</v>
      </c>
    </row>
    <row r="63" spans="1:11">
      <c r="A63" s="222"/>
      <c r="B63" s="23" t="s">
        <v>4</v>
      </c>
      <c r="C63" s="29">
        <v>3836935</v>
      </c>
      <c r="D63" s="30">
        <v>5516313</v>
      </c>
      <c r="E63" s="30">
        <v>3988151</v>
      </c>
      <c r="F63" s="30">
        <v>4274268</v>
      </c>
      <c r="G63" s="30">
        <v>1443834</v>
      </c>
      <c r="H63" s="76"/>
      <c r="I63" s="145">
        <f t="shared" si="0"/>
        <v>19059501</v>
      </c>
      <c r="J63" s="29">
        <v>229612</v>
      </c>
      <c r="K63" s="145">
        <f t="shared" si="1"/>
        <v>19289113</v>
      </c>
    </row>
    <row r="64" spans="1:11">
      <c r="A64" s="222"/>
      <c r="B64" s="23" t="s">
        <v>5</v>
      </c>
      <c r="C64" s="29">
        <v>3721389</v>
      </c>
      <c r="D64" s="30">
        <v>5451783</v>
      </c>
      <c r="E64" s="30">
        <v>4003547</v>
      </c>
      <c r="F64" s="30">
        <v>4148102</v>
      </c>
      <c r="G64" s="30">
        <v>1400437</v>
      </c>
      <c r="H64" s="76"/>
      <c r="I64" s="145">
        <f t="shared" si="0"/>
        <v>18725258</v>
      </c>
      <c r="J64" s="29">
        <v>219926</v>
      </c>
      <c r="K64" s="145">
        <f t="shared" si="1"/>
        <v>18945184</v>
      </c>
    </row>
    <row r="65" spans="1:11">
      <c r="A65" s="222"/>
      <c r="B65" s="23" t="s">
        <v>6</v>
      </c>
      <c r="C65" s="29">
        <v>3531353</v>
      </c>
      <c r="D65" s="30">
        <v>5207277</v>
      </c>
      <c r="E65" s="30">
        <v>3860967</v>
      </c>
      <c r="F65" s="30">
        <v>4289332</v>
      </c>
      <c r="G65" s="30">
        <v>1332995</v>
      </c>
      <c r="H65" s="76"/>
      <c r="I65" s="145">
        <f t="shared" si="0"/>
        <v>18221924</v>
      </c>
      <c r="J65" s="29">
        <v>214704</v>
      </c>
      <c r="K65" s="145">
        <f t="shared" si="1"/>
        <v>18436628</v>
      </c>
    </row>
    <row r="66" spans="1:11">
      <c r="A66" s="222"/>
      <c r="B66" s="23" t="s">
        <v>7</v>
      </c>
      <c r="C66" s="29">
        <v>3944450</v>
      </c>
      <c r="D66" s="30">
        <v>5974092</v>
      </c>
      <c r="E66" s="30">
        <v>4477167</v>
      </c>
      <c r="F66" s="30">
        <v>4648479</v>
      </c>
      <c r="G66" s="30">
        <v>1420320</v>
      </c>
      <c r="H66" s="76"/>
      <c r="I66" s="145">
        <f t="shared" si="0"/>
        <v>20464508</v>
      </c>
      <c r="J66" s="29">
        <v>219462</v>
      </c>
      <c r="K66" s="145">
        <f t="shared" si="1"/>
        <v>20683970</v>
      </c>
    </row>
    <row r="67" spans="1:11">
      <c r="A67" s="222"/>
      <c r="B67" s="23" t="s">
        <v>8</v>
      </c>
      <c r="C67" s="29">
        <v>3696723</v>
      </c>
      <c r="D67" s="30">
        <v>5489525</v>
      </c>
      <c r="E67" s="30">
        <v>4154870</v>
      </c>
      <c r="F67" s="30">
        <v>4486208</v>
      </c>
      <c r="G67" s="30">
        <v>1366455</v>
      </c>
      <c r="H67" s="76"/>
      <c r="I67" s="145">
        <f t="shared" si="0"/>
        <v>19193781</v>
      </c>
      <c r="J67" s="29">
        <v>232386</v>
      </c>
      <c r="K67" s="145">
        <f t="shared" si="1"/>
        <v>19426167</v>
      </c>
    </row>
    <row r="68" spans="1:11">
      <c r="A68" s="222"/>
      <c r="B68" s="23" t="s">
        <v>9</v>
      </c>
      <c r="C68" s="29">
        <v>4021665</v>
      </c>
      <c r="D68" s="30">
        <v>6019143</v>
      </c>
      <c r="E68" s="30">
        <v>4484113</v>
      </c>
      <c r="F68" s="30">
        <v>4975931</v>
      </c>
      <c r="G68" s="30">
        <v>1530611</v>
      </c>
      <c r="H68" s="76"/>
      <c r="I68" s="145">
        <f t="shared" si="0"/>
        <v>21031463</v>
      </c>
      <c r="J68" s="29">
        <v>219535</v>
      </c>
      <c r="K68" s="145">
        <f t="shared" si="1"/>
        <v>21250998</v>
      </c>
    </row>
    <row r="69" spans="1:11">
      <c r="A69" s="222"/>
      <c r="B69" s="23" t="s">
        <v>10</v>
      </c>
      <c r="C69" s="29">
        <v>4164521</v>
      </c>
      <c r="D69" s="30">
        <v>6177101</v>
      </c>
      <c r="E69" s="30">
        <v>4673877</v>
      </c>
      <c r="F69" s="30">
        <v>4982899</v>
      </c>
      <c r="G69" s="30">
        <v>1579519</v>
      </c>
      <c r="H69" s="76"/>
      <c r="I69" s="145">
        <f t="shared" si="0"/>
        <v>21577917</v>
      </c>
      <c r="J69" s="29">
        <v>223983</v>
      </c>
      <c r="K69" s="145">
        <f t="shared" si="1"/>
        <v>21801900</v>
      </c>
    </row>
    <row r="70" spans="1:11">
      <c r="A70" s="222"/>
      <c r="B70" s="23" t="s">
        <v>11</v>
      </c>
      <c r="C70" s="29">
        <v>3697412</v>
      </c>
      <c r="D70" s="30">
        <v>5510975</v>
      </c>
      <c r="E70" s="30">
        <v>4131995</v>
      </c>
      <c r="F70" s="30">
        <v>4776187</v>
      </c>
      <c r="G70" s="30">
        <v>1402260</v>
      </c>
      <c r="H70" s="76"/>
      <c r="I70" s="145">
        <f t="shared" si="0"/>
        <v>19518829</v>
      </c>
      <c r="J70" s="29">
        <v>196112</v>
      </c>
      <c r="K70" s="145">
        <f t="shared" si="1"/>
        <v>19714941</v>
      </c>
    </row>
    <row r="71" spans="1:11" ht="15" thickBot="1">
      <c r="A71" s="222"/>
      <c r="B71" s="23" t="s">
        <v>12</v>
      </c>
      <c r="C71" s="29">
        <v>3572937</v>
      </c>
      <c r="D71" s="30">
        <v>5416300</v>
      </c>
      <c r="E71" s="30">
        <v>4044904</v>
      </c>
      <c r="F71" s="30">
        <v>4585391</v>
      </c>
      <c r="G71" s="30">
        <v>1273668</v>
      </c>
      <c r="H71" s="76"/>
      <c r="I71" s="145">
        <f t="shared" si="0"/>
        <v>18893200</v>
      </c>
      <c r="J71" s="29">
        <v>238250</v>
      </c>
      <c r="K71" s="145">
        <f t="shared" si="1"/>
        <v>19131450</v>
      </c>
    </row>
    <row r="72" spans="1:11">
      <c r="A72" s="221">
        <v>1998</v>
      </c>
      <c r="B72" s="22" t="s">
        <v>1</v>
      </c>
      <c r="C72" s="27">
        <v>3058996</v>
      </c>
      <c r="D72" s="28">
        <v>4476111</v>
      </c>
      <c r="E72" s="28">
        <v>3760831</v>
      </c>
      <c r="F72" s="28">
        <v>3405776</v>
      </c>
      <c r="G72" s="28">
        <v>1127058</v>
      </c>
      <c r="H72" s="75"/>
      <c r="I72" s="144">
        <f t="shared" ref="I72:I131" si="2">+C72+D72+E72+F72+G72+H72</f>
        <v>15828772</v>
      </c>
      <c r="J72" s="27">
        <v>197305</v>
      </c>
      <c r="K72" s="144">
        <f t="shared" ref="K72:K131" si="3">I72+J72</f>
        <v>16026077</v>
      </c>
    </row>
    <row r="73" spans="1:11">
      <c r="A73" s="222"/>
      <c r="B73" s="23" t="s">
        <v>2</v>
      </c>
      <c r="C73" s="29">
        <v>3078057</v>
      </c>
      <c r="D73" s="30">
        <v>4501715</v>
      </c>
      <c r="E73" s="30">
        <v>3615316</v>
      </c>
      <c r="F73" s="30">
        <v>3878930</v>
      </c>
      <c r="G73" s="30">
        <v>1120354</v>
      </c>
      <c r="H73" s="76"/>
      <c r="I73" s="145">
        <f t="shared" si="2"/>
        <v>16194372</v>
      </c>
      <c r="J73" s="29">
        <f>119383+69655</f>
        <v>189038</v>
      </c>
      <c r="K73" s="145">
        <f t="shared" si="3"/>
        <v>16383410</v>
      </c>
    </row>
    <row r="74" spans="1:11">
      <c r="A74" s="222"/>
      <c r="B74" s="23" t="s">
        <v>3</v>
      </c>
      <c r="C74" s="29">
        <v>3941897</v>
      </c>
      <c r="D74" s="30">
        <v>5831020</v>
      </c>
      <c r="E74" s="30">
        <v>4433917</v>
      </c>
      <c r="F74" s="30">
        <v>5241494</v>
      </c>
      <c r="G74" s="30">
        <v>1521437</v>
      </c>
      <c r="H74" s="76"/>
      <c r="I74" s="145">
        <f t="shared" si="2"/>
        <v>20969765</v>
      </c>
      <c r="J74" s="29">
        <v>237845</v>
      </c>
      <c r="K74" s="145">
        <f t="shared" si="3"/>
        <v>21207610</v>
      </c>
    </row>
    <row r="75" spans="1:11">
      <c r="A75" s="222"/>
      <c r="B75" s="23" t="s">
        <v>4</v>
      </c>
      <c r="C75" s="29">
        <v>3979485</v>
      </c>
      <c r="D75" s="30">
        <v>5945960</v>
      </c>
      <c r="E75" s="30">
        <v>4347526</v>
      </c>
      <c r="F75" s="30">
        <v>5343017</v>
      </c>
      <c r="G75" s="30">
        <v>1566738</v>
      </c>
      <c r="H75" s="76"/>
      <c r="I75" s="145">
        <f t="shared" si="2"/>
        <v>21182726</v>
      </c>
      <c r="J75" s="29">
        <v>200730</v>
      </c>
      <c r="K75" s="145">
        <f t="shared" si="3"/>
        <v>21383456</v>
      </c>
    </row>
    <row r="76" spans="1:11">
      <c r="A76" s="222"/>
      <c r="B76" s="23" t="s">
        <v>5</v>
      </c>
      <c r="C76" s="29">
        <v>3930301</v>
      </c>
      <c r="D76" s="30">
        <v>5884533</v>
      </c>
      <c r="E76" s="30">
        <v>4363688</v>
      </c>
      <c r="F76" s="30">
        <v>5306988</v>
      </c>
      <c r="G76" s="30">
        <v>1537547</v>
      </c>
      <c r="H76" s="76"/>
      <c r="I76" s="145">
        <f t="shared" si="2"/>
        <v>21023057</v>
      </c>
      <c r="J76" s="29">
        <v>201985</v>
      </c>
      <c r="K76" s="145">
        <f t="shared" si="3"/>
        <v>21225042</v>
      </c>
    </row>
    <row r="77" spans="1:11">
      <c r="A77" s="222"/>
      <c r="B77" s="23" t="s">
        <v>6</v>
      </c>
      <c r="C77" s="29">
        <v>4000521</v>
      </c>
      <c r="D77" s="30">
        <v>6046065</v>
      </c>
      <c r="E77" s="30">
        <v>4425052</v>
      </c>
      <c r="F77" s="30">
        <v>5341232</v>
      </c>
      <c r="G77" s="30">
        <v>1564417</v>
      </c>
      <c r="H77" s="76"/>
      <c r="I77" s="145">
        <f t="shared" si="2"/>
        <v>21377287</v>
      </c>
      <c r="J77" s="29">
        <v>209175</v>
      </c>
      <c r="K77" s="145">
        <f t="shared" si="3"/>
        <v>21586462</v>
      </c>
    </row>
    <row r="78" spans="1:11">
      <c r="A78" s="222"/>
      <c r="B78" s="23" t="s">
        <v>7</v>
      </c>
      <c r="C78" s="29">
        <v>4255399</v>
      </c>
      <c r="D78" s="30">
        <v>6561409</v>
      </c>
      <c r="E78" s="30">
        <v>4864354</v>
      </c>
      <c r="F78" s="30">
        <v>5621169</v>
      </c>
      <c r="G78" s="30">
        <v>1605265</v>
      </c>
      <c r="H78" s="76"/>
      <c r="I78" s="145">
        <f t="shared" si="2"/>
        <v>22907596</v>
      </c>
      <c r="J78" s="29">
        <v>229429</v>
      </c>
      <c r="K78" s="145">
        <f t="shared" si="3"/>
        <v>23137025</v>
      </c>
    </row>
    <row r="79" spans="1:11">
      <c r="A79" s="222"/>
      <c r="B79" s="23" t="s">
        <v>8</v>
      </c>
      <c r="C79" s="29">
        <v>4186325</v>
      </c>
      <c r="D79" s="30">
        <v>6357551</v>
      </c>
      <c r="E79" s="30">
        <v>4696373</v>
      </c>
      <c r="F79" s="30">
        <v>5610500</v>
      </c>
      <c r="G79" s="30">
        <v>1631026</v>
      </c>
      <c r="H79" s="76"/>
      <c r="I79" s="145">
        <f t="shared" si="2"/>
        <v>22481775</v>
      </c>
      <c r="J79" s="29">
        <v>209484</v>
      </c>
      <c r="K79" s="145">
        <f t="shared" si="3"/>
        <v>22691259</v>
      </c>
    </row>
    <row r="80" spans="1:11">
      <c r="A80" s="222"/>
      <c r="B80" s="23" t="s">
        <v>9</v>
      </c>
      <c r="C80" s="29">
        <v>4422498</v>
      </c>
      <c r="D80" s="30">
        <v>6638145</v>
      </c>
      <c r="E80" s="30">
        <v>4703278</v>
      </c>
      <c r="F80" s="30">
        <v>5859780</v>
      </c>
      <c r="G80" s="30">
        <v>1721433</v>
      </c>
      <c r="H80" s="76"/>
      <c r="I80" s="145">
        <f t="shared" si="2"/>
        <v>23345134</v>
      </c>
      <c r="J80" s="29">
        <f>135391+88014</f>
        <v>223405</v>
      </c>
      <c r="K80" s="145">
        <f t="shared" si="3"/>
        <v>23568539</v>
      </c>
    </row>
    <row r="81" spans="1:11">
      <c r="A81" s="222"/>
      <c r="B81" s="23" t="s">
        <v>10</v>
      </c>
      <c r="C81" s="29">
        <v>4341711</v>
      </c>
      <c r="D81" s="30">
        <v>6579757</v>
      </c>
      <c r="E81" s="30">
        <v>4778192</v>
      </c>
      <c r="F81" s="30">
        <v>5650278</v>
      </c>
      <c r="G81" s="30">
        <v>1678176</v>
      </c>
      <c r="H81" s="76"/>
      <c r="I81" s="145">
        <f t="shared" si="2"/>
        <v>23028114</v>
      </c>
      <c r="J81" s="29">
        <v>222985</v>
      </c>
      <c r="K81" s="145">
        <f t="shared" si="3"/>
        <v>23251099</v>
      </c>
    </row>
    <row r="82" spans="1:11">
      <c r="A82" s="222"/>
      <c r="B82" s="23" t="s">
        <v>11</v>
      </c>
      <c r="C82" s="29">
        <v>4207241</v>
      </c>
      <c r="D82" s="30">
        <v>6541353</v>
      </c>
      <c r="E82" s="30">
        <v>4635578</v>
      </c>
      <c r="F82" s="30">
        <v>5413224</v>
      </c>
      <c r="G82" s="30">
        <v>1602900</v>
      </c>
      <c r="H82" s="76"/>
      <c r="I82" s="145">
        <f t="shared" si="2"/>
        <v>22400296</v>
      </c>
      <c r="J82" s="29">
        <f>151363+90950</f>
        <v>242313</v>
      </c>
      <c r="K82" s="145">
        <f t="shared" si="3"/>
        <v>22642609</v>
      </c>
    </row>
    <row r="83" spans="1:11" ht="15" thickBot="1">
      <c r="A83" s="222"/>
      <c r="B83" s="23" t="s">
        <v>12</v>
      </c>
      <c r="C83" s="29">
        <v>3913524</v>
      </c>
      <c r="D83" s="30">
        <v>6202457</v>
      </c>
      <c r="E83" s="30">
        <v>4386988</v>
      </c>
      <c r="F83" s="30">
        <v>4747447</v>
      </c>
      <c r="G83" s="30">
        <v>1417200</v>
      </c>
      <c r="H83" s="76"/>
      <c r="I83" s="145">
        <f t="shared" si="2"/>
        <v>20667616</v>
      </c>
      <c r="J83" s="29">
        <f>149712+86784</f>
        <v>236496</v>
      </c>
      <c r="K83" s="145">
        <f t="shared" si="3"/>
        <v>20904112</v>
      </c>
    </row>
    <row r="84" spans="1:11">
      <c r="A84" s="221">
        <v>1999</v>
      </c>
      <c r="B84" s="22" t="s">
        <v>1</v>
      </c>
      <c r="C84" s="27">
        <v>3097777</v>
      </c>
      <c r="D84" s="28">
        <v>4901029</v>
      </c>
      <c r="E84" s="28">
        <v>3756336</v>
      </c>
      <c r="F84" s="28">
        <v>3413706</v>
      </c>
      <c r="G84" s="28">
        <v>1146641</v>
      </c>
      <c r="H84" s="75"/>
      <c r="I84" s="144">
        <f t="shared" si="2"/>
        <v>16315489</v>
      </c>
      <c r="J84" s="27">
        <v>208551</v>
      </c>
      <c r="K84" s="144">
        <f t="shared" si="3"/>
        <v>16524040</v>
      </c>
    </row>
    <row r="85" spans="1:11">
      <c r="A85" s="222"/>
      <c r="B85" s="23" t="s">
        <v>2</v>
      </c>
      <c r="C85" s="29">
        <v>3057152</v>
      </c>
      <c r="D85" s="30">
        <v>4992596</v>
      </c>
      <c r="E85" s="30">
        <v>3749760</v>
      </c>
      <c r="F85" s="30">
        <v>3904903</v>
      </c>
      <c r="G85" s="30">
        <v>1167805</v>
      </c>
      <c r="H85" s="76"/>
      <c r="I85" s="145">
        <f t="shared" si="2"/>
        <v>16872216</v>
      </c>
      <c r="J85" s="29">
        <v>203274</v>
      </c>
      <c r="K85" s="145">
        <f t="shared" si="3"/>
        <v>17075490</v>
      </c>
    </row>
    <row r="86" spans="1:11">
      <c r="A86" s="222"/>
      <c r="B86" s="23" t="s">
        <v>3</v>
      </c>
      <c r="C86" s="29">
        <v>4199280</v>
      </c>
      <c r="D86" s="30">
        <v>6497309</v>
      </c>
      <c r="E86" s="30">
        <v>4614422</v>
      </c>
      <c r="F86" s="30">
        <v>5468528</v>
      </c>
      <c r="G86" s="30">
        <v>1631474</v>
      </c>
      <c r="H86" s="76"/>
      <c r="I86" s="145">
        <f t="shared" si="2"/>
        <v>22411013</v>
      </c>
      <c r="J86" s="29">
        <v>250174</v>
      </c>
      <c r="K86" s="145">
        <f t="shared" si="3"/>
        <v>22661187</v>
      </c>
    </row>
    <row r="87" spans="1:11">
      <c r="A87" s="222"/>
      <c r="B87" s="23" t="s">
        <v>4</v>
      </c>
      <c r="C87" s="29">
        <v>4076186</v>
      </c>
      <c r="D87" s="30">
        <v>6393103</v>
      </c>
      <c r="E87" s="30">
        <v>4550691</v>
      </c>
      <c r="F87" s="30">
        <v>5339560</v>
      </c>
      <c r="G87" s="30">
        <v>1609081</v>
      </c>
      <c r="H87" s="76"/>
      <c r="I87" s="145">
        <f t="shared" si="2"/>
        <v>21968621</v>
      </c>
      <c r="J87" s="29">
        <v>223706</v>
      </c>
      <c r="K87" s="145">
        <f t="shared" si="3"/>
        <v>22192327</v>
      </c>
    </row>
    <row r="88" spans="1:11">
      <c r="A88" s="222"/>
      <c r="B88" s="23" t="s">
        <v>5</v>
      </c>
      <c r="C88" s="29">
        <v>4111631</v>
      </c>
      <c r="D88" s="30">
        <v>6419965</v>
      </c>
      <c r="E88" s="30">
        <v>4576487</v>
      </c>
      <c r="F88" s="30">
        <v>5432480</v>
      </c>
      <c r="G88" s="30">
        <v>1608580</v>
      </c>
      <c r="H88" s="76"/>
      <c r="I88" s="145">
        <f t="shared" si="2"/>
        <v>22149143</v>
      </c>
      <c r="J88" s="29">
        <v>223779</v>
      </c>
      <c r="K88" s="145">
        <f t="shared" si="3"/>
        <v>22372922</v>
      </c>
    </row>
    <row r="89" spans="1:11">
      <c r="A89" s="222"/>
      <c r="B89" s="23" t="s">
        <v>6</v>
      </c>
      <c r="C89" s="29">
        <v>3969969</v>
      </c>
      <c r="D89" s="30">
        <v>6326881</v>
      </c>
      <c r="E89" s="30">
        <v>4506437</v>
      </c>
      <c r="F89" s="30">
        <v>5438268</v>
      </c>
      <c r="G89" s="30">
        <v>1562974</v>
      </c>
      <c r="H89" s="76"/>
      <c r="I89" s="145">
        <f t="shared" si="2"/>
        <v>21804529</v>
      </c>
      <c r="J89" s="29">
        <v>207688</v>
      </c>
      <c r="K89" s="145">
        <f t="shared" si="3"/>
        <v>22012217</v>
      </c>
    </row>
    <row r="90" spans="1:11">
      <c r="A90" s="222"/>
      <c r="B90" s="23" t="s">
        <v>7</v>
      </c>
      <c r="C90" s="29">
        <v>4025929</v>
      </c>
      <c r="D90" s="30">
        <v>6746965</v>
      </c>
      <c r="E90" s="30">
        <v>4780176</v>
      </c>
      <c r="F90" s="30">
        <v>5660779</v>
      </c>
      <c r="G90" s="30">
        <v>1548925</v>
      </c>
      <c r="H90" s="76"/>
      <c r="I90" s="145">
        <f t="shared" si="2"/>
        <v>22762774</v>
      </c>
      <c r="J90" s="29">
        <v>204149</v>
      </c>
      <c r="K90" s="145">
        <f t="shared" si="3"/>
        <v>22966923</v>
      </c>
    </row>
    <row r="91" spans="1:11">
      <c r="A91" s="222"/>
      <c r="B91" s="23" t="s">
        <v>8</v>
      </c>
      <c r="C91" s="29">
        <v>4125125</v>
      </c>
      <c r="D91" s="30">
        <v>6635932</v>
      </c>
      <c r="E91" s="30">
        <v>4714589</v>
      </c>
      <c r="F91" s="30">
        <v>5969429</v>
      </c>
      <c r="G91" s="30">
        <v>1638805</v>
      </c>
      <c r="H91" s="76"/>
      <c r="I91" s="145">
        <f t="shared" si="2"/>
        <v>23083880</v>
      </c>
      <c r="J91" s="29">
        <f>130932+85234</f>
        <v>216166</v>
      </c>
      <c r="K91" s="145">
        <f t="shared" si="3"/>
        <v>23300046</v>
      </c>
    </row>
    <row r="92" spans="1:11">
      <c r="A92" s="222"/>
      <c r="B92" s="23" t="s">
        <v>9</v>
      </c>
      <c r="C92" s="29">
        <v>4218890</v>
      </c>
      <c r="D92" s="30">
        <v>6853687</v>
      </c>
      <c r="E92" s="30">
        <v>4905129</v>
      </c>
      <c r="F92" s="30">
        <v>6122306</v>
      </c>
      <c r="G92" s="30">
        <v>1698392</v>
      </c>
      <c r="H92" s="76"/>
      <c r="I92" s="145">
        <f t="shared" si="2"/>
        <v>23798404</v>
      </c>
      <c r="J92" s="29">
        <v>206956</v>
      </c>
      <c r="K92" s="145">
        <f t="shared" si="3"/>
        <v>24005360</v>
      </c>
    </row>
    <row r="93" spans="1:11">
      <c r="A93" s="222"/>
      <c r="B93" s="23" t="s">
        <v>10</v>
      </c>
      <c r="C93" s="29">
        <v>3957270</v>
      </c>
      <c r="D93" s="30">
        <v>6396231</v>
      </c>
      <c r="E93" s="30">
        <v>4685719</v>
      </c>
      <c r="F93" s="30">
        <v>5816274</v>
      </c>
      <c r="G93" s="30">
        <v>1601857</v>
      </c>
      <c r="H93" s="76"/>
      <c r="I93" s="145">
        <f t="shared" si="2"/>
        <v>22457351</v>
      </c>
      <c r="J93" s="29">
        <v>201461</v>
      </c>
      <c r="K93" s="145">
        <f t="shared" si="3"/>
        <v>22658812</v>
      </c>
    </row>
    <row r="94" spans="1:11">
      <c r="A94" s="222"/>
      <c r="B94" s="23" t="s">
        <v>11</v>
      </c>
      <c r="C94" s="29">
        <v>4110584</v>
      </c>
      <c r="D94" s="30">
        <v>6544803</v>
      </c>
      <c r="E94" s="30">
        <v>4784636</v>
      </c>
      <c r="F94" s="30">
        <v>6014827</v>
      </c>
      <c r="G94" s="30">
        <v>1659015</v>
      </c>
      <c r="H94" s="76"/>
      <c r="I94" s="145">
        <f t="shared" si="2"/>
        <v>23113865</v>
      </c>
      <c r="J94" s="29">
        <v>206494</v>
      </c>
      <c r="K94" s="145">
        <f t="shared" si="3"/>
        <v>23320359</v>
      </c>
    </row>
    <row r="95" spans="1:11" ht="15" thickBot="1">
      <c r="A95" s="222"/>
      <c r="B95" s="23" t="s">
        <v>12</v>
      </c>
      <c r="C95" s="29">
        <v>3749234</v>
      </c>
      <c r="D95" s="30">
        <v>6137319</v>
      </c>
      <c r="E95" s="30">
        <v>4435332</v>
      </c>
      <c r="F95" s="30">
        <v>5254065</v>
      </c>
      <c r="G95" s="30">
        <v>1444594</v>
      </c>
      <c r="H95" s="76"/>
      <c r="I95" s="145">
        <f t="shared" si="2"/>
        <v>21020544</v>
      </c>
      <c r="J95" s="29">
        <v>200406</v>
      </c>
      <c r="K95" s="145">
        <f t="shared" si="3"/>
        <v>21220950</v>
      </c>
    </row>
    <row r="96" spans="1:11">
      <c r="A96" s="221">
        <v>2000</v>
      </c>
      <c r="B96" s="22" t="s">
        <v>1</v>
      </c>
      <c r="C96" s="27">
        <v>2946341</v>
      </c>
      <c r="D96" s="28">
        <v>4663212</v>
      </c>
      <c r="E96" s="28">
        <v>3667772</v>
      </c>
      <c r="F96" s="28">
        <v>3599448</v>
      </c>
      <c r="G96" s="28">
        <v>1150224</v>
      </c>
      <c r="H96" s="75"/>
      <c r="I96" s="144">
        <f t="shared" si="2"/>
        <v>16026997</v>
      </c>
      <c r="J96" s="27">
        <v>170516</v>
      </c>
      <c r="K96" s="144">
        <f t="shared" si="3"/>
        <v>16197513</v>
      </c>
    </row>
    <row r="97" spans="1:11">
      <c r="A97" s="222"/>
      <c r="B97" s="23" t="s">
        <v>2</v>
      </c>
      <c r="C97" s="29">
        <v>3131473</v>
      </c>
      <c r="D97" s="30">
        <v>4961021</v>
      </c>
      <c r="E97" s="30">
        <v>3799682</v>
      </c>
      <c r="F97" s="30">
        <v>4312395</v>
      </c>
      <c r="G97" s="30">
        <v>1179995</v>
      </c>
      <c r="H97" s="76"/>
      <c r="I97" s="145">
        <f t="shared" si="2"/>
        <v>17384566</v>
      </c>
      <c r="J97" s="29">
        <v>170399</v>
      </c>
      <c r="K97" s="145">
        <f t="shared" si="3"/>
        <v>17554965</v>
      </c>
    </row>
    <row r="98" spans="1:11">
      <c r="A98" s="222"/>
      <c r="B98" s="23" t="s">
        <v>3</v>
      </c>
      <c r="C98" s="29">
        <v>3998727</v>
      </c>
      <c r="D98" s="30">
        <v>6287113</v>
      </c>
      <c r="E98" s="30">
        <v>4546730</v>
      </c>
      <c r="F98" s="30">
        <v>5853782</v>
      </c>
      <c r="G98" s="30">
        <v>1515768</v>
      </c>
      <c r="H98" s="76"/>
      <c r="I98" s="145">
        <f t="shared" si="2"/>
        <v>22202120</v>
      </c>
      <c r="J98" s="29">
        <v>202040</v>
      </c>
      <c r="K98" s="145">
        <f t="shared" si="3"/>
        <v>22404160</v>
      </c>
    </row>
    <row r="99" spans="1:11">
      <c r="A99" s="222"/>
      <c r="B99" s="23" t="s">
        <v>4</v>
      </c>
      <c r="C99" s="29">
        <v>3520590</v>
      </c>
      <c r="D99" s="30">
        <v>5646881</v>
      </c>
      <c r="E99" s="30">
        <v>4232702</v>
      </c>
      <c r="F99" s="30">
        <v>5390030</v>
      </c>
      <c r="G99" s="30">
        <v>1382297</v>
      </c>
      <c r="H99" s="76"/>
      <c r="I99" s="145">
        <f t="shared" si="2"/>
        <v>20172500</v>
      </c>
      <c r="J99" s="29">
        <v>175617</v>
      </c>
      <c r="K99" s="145">
        <f t="shared" si="3"/>
        <v>20348117</v>
      </c>
    </row>
    <row r="100" spans="1:11">
      <c r="A100" s="222"/>
      <c r="B100" s="23" t="s">
        <v>5</v>
      </c>
      <c r="C100" s="29">
        <v>3889745</v>
      </c>
      <c r="D100" s="30">
        <v>6198760</v>
      </c>
      <c r="E100" s="30">
        <v>4638580</v>
      </c>
      <c r="F100" s="30">
        <v>6389656</v>
      </c>
      <c r="G100" s="30">
        <v>1565523</v>
      </c>
      <c r="H100" s="76"/>
      <c r="I100" s="145">
        <f t="shared" si="2"/>
        <v>22682264</v>
      </c>
      <c r="J100" s="29">
        <v>190345</v>
      </c>
      <c r="K100" s="145">
        <f t="shared" si="3"/>
        <v>22872609</v>
      </c>
    </row>
    <row r="101" spans="1:11">
      <c r="A101" s="222"/>
      <c r="B101" s="23" t="s">
        <v>6</v>
      </c>
      <c r="C101" s="29">
        <v>3803391</v>
      </c>
      <c r="D101" s="30">
        <v>6142344</v>
      </c>
      <c r="E101" s="30">
        <v>4473080</v>
      </c>
      <c r="F101" s="30">
        <v>6284983</v>
      </c>
      <c r="G101" s="30">
        <v>1522483</v>
      </c>
      <c r="H101" s="76"/>
      <c r="I101" s="145">
        <f t="shared" si="2"/>
        <v>22226281</v>
      </c>
      <c r="J101" s="29">
        <v>177980</v>
      </c>
      <c r="K101" s="145">
        <f t="shared" si="3"/>
        <v>22404261</v>
      </c>
    </row>
    <row r="102" spans="1:11">
      <c r="A102" s="222"/>
      <c r="B102" s="23" t="s">
        <v>7</v>
      </c>
      <c r="C102" s="29">
        <v>3830653</v>
      </c>
      <c r="D102" s="30">
        <v>6491428</v>
      </c>
      <c r="E102" s="30">
        <v>4763555</v>
      </c>
      <c r="F102" s="30">
        <v>6294340</v>
      </c>
      <c r="G102" s="30">
        <v>1516571</v>
      </c>
      <c r="H102" s="76"/>
      <c r="I102" s="145">
        <f t="shared" si="2"/>
        <v>22896547</v>
      </c>
      <c r="J102" s="29">
        <f>111296+73989</f>
        <v>185285</v>
      </c>
      <c r="K102" s="145">
        <f t="shared" si="3"/>
        <v>23081832</v>
      </c>
    </row>
    <row r="103" spans="1:11">
      <c r="A103" s="222"/>
      <c r="B103" s="23" t="s">
        <v>8</v>
      </c>
      <c r="C103" s="29">
        <v>4126100</v>
      </c>
      <c r="D103" s="30">
        <v>6691502</v>
      </c>
      <c r="E103" s="30">
        <v>4909877</v>
      </c>
      <c r="F103" s="30">
        <v>6917388</v>
      </c>
      <c r="G103" s="30">
        <v>1643100</v>
      </c>
      <c r="H103" s="76"/>
      <c r="I103" s="145">
        <f t="shared" si="2"/>
        <v>24287967</v>
      </c>
      <c r="J103" s="29">
        <v>254555</v>
      </c>
      <c r="K103" s="145">
        <f t="shared" si="3"/>
        <v>24542522</v>
      </c>
    </row>
    <row r="104" spans="1:11">
      <c r="A104" s="222"/>
      <c r="B104" s="23" t="s">
        <v>9</v>
      </c>
      <c r="C104" s="29">
        <v>3902860</v>
      </c>
      <c r="D104" s="30">
        <v>6268318</v>
      </c>
      <c r="E104" s="30">
        <v>4769364</v>
      </c>
      <c r="F104" s="30">
        <v>6678846</v>
      </c>
      <c r="G104" s="30">
        <v>1607039</v>
      </c>
      <c r="H104" s="76"/>
      <c r="I104" s="145">
        <f t="shared" si="2"/>
        <v>23226427</v>
      </c>
      <c r="J104" s="29">
        <v>267615</v>
      </c>
      <c r="K104" s="145">
        <f t="shared" si="3"/>
        <v>23494042</v>
      </c>
    </row>
    <row r="105" spans="1:11">
      <c r="A105" s="222"/>
      <c r="B105" s="23" t="s">
        <v>10</v>
      </c>
      <c r="C105" s="29">
        <v>3916433</v>
      </c>
      <c r="D105" s="30">
        <v>6268283</v>
      </c>
      <c r="E105" s="30">
        <v>4712081</v>
      </c>
      <c r="F105" s="30">
        <v>6759959</v>
      </c>
      <c r="G105" s="30">
        <v>1604226</v>
      </c>
      <c r="H105" s="76"/>
      <c r="I105" s="145">
        <f t="shared" si="2"/>
        <v>23260982</v>
      </c>
      <c r="J105" s="29">
        <v>289169</v>
      </c>
      <c r="K105" s="145">
        <f t="shared" si="3"/>
        <v>23550151</v>
      </c>
    </row>
    <row r="106" spans="1:11">
      <c r="A106" s="222"/>
      <c r="B106" s="23" t="s">
        <v>11</v>
      </c>
      <c r="C106" s="29">
        <v>3722257</v>
      </c>
      <c r="D106" s="30">
        <v>5867551</v>
      </c>
      <c r="E106" s="30">
        <v>4479929</v>
      </c>
      <c r="F106" s="30">
        <v>6415090</v>
      </c>
      <c r="G106" s="30">
        <v>1535069</v>
      </c>
      <c r="H106" s="76"/>
      <c r="I106" s="145">
        <f t="shared" si="2"/>
        <v>22019896</v>
      </c>
      <c r="J106" s="29">
        <v>278980</v>
      </c>
      <c r="K106" s="145">
        <f t="shared" si="3"/>
        <v>22298876</v>
      </c>
    </row>
    <row r="107" spans="1:11" ht="15" thickBot="1">
      <c r="A107" s="222"/>
      <c r="B107" s="23" t="s">
        <v>12</v>
      </c>
      <c r="C107" s="29">
        <v>3410964</v>
      </c>
      <c r="D107" s="30">
        <v>5521556</v>
      </c>
      <c r="E107" s="30">
        <v>4062081</v>
      </c>
      <c r="F107" s="30">
        <v>5488422</v>
      </c>
      <c r="G107" s="30">
        <v>1328760</v>
      </c>
      <c r="H107" s="76"/>
      <c r="I107" s="145">
        <f t="shared" si="2"/>
        <v>19811783</v>
      </c>
      <c r="J107" s="29">
        <f>185792+77979</f>
        <v>263771</v>
      </c>
      <c r="K107" s="145">
        <f t="shared" si="3"/>
        <v>20075554</v>
      </c>
    </row>
    <row r="108" spans="1:11">
      <c r="A108" s="221">
        <v>2001</v>
      </c>
      <c r="B108" s="22" t="s">
        <v>1</v>
      </c>
      <c r="C108" s="27">
        <v>2871783</v>
      </c>
      <c r="D108" s="28">
        <v>4527782</v>
      </c>
      <c r="E108" s="28">
        <v>3623152</v>
      </c>
      <c r="F108" s="28">
        <v>4205761</v>
      </c>
      <c r="G108" s="28">
        <v>1129302</v>
      </c>
      <c r="H108" s="75"/>
      <c r="I108" s="144">
        <f t="shared" si="2"/>
        <v>16357780</v>
      </c>
      <c r="J108" s="27">
        <v>273417</v>
      </c>
      <c r="K108" s="144">
        <f t="shared" si="3"/>
        <v>16631197</v>
      </c>
    </row>
    <row r="109" spans="1:11">
      <c r="A109" s="222"/>
      <c r="B109" s="23" t="s">
        <v>2</v>
      </c>
      <c r="C109" s="29">
        <v>2809929</v>
      </c>
      <c r="D109" s="30">
        <v>4447119</v>
      </c>
      <c r="E109" s="30">
        <v>3530889</v>
      </c>
      <c r="F109" s="30">
        <v>4445584</v>
      </c>
      <c r="G109" s="30">
        <v>1061341</v>
      </c>
      <c r="H109" s="76"/>
      <c r="I109" s="145">
        <f t="shared" si="2"/>
        <v>16294862</v>
      </c>
      <c r="J109" s="29">
        <v>237652</v>
      </c>
      <c r="K109" s="145">
        <f t="shared" si="3"/>
        <v>16532514</v>
      </c>
    </row>
    <row r="110" spans="1:11">
      <c r="A110" s="222"/>
      <c r="B110" s="23" t="s">
        <v>3</v>
      </c>
      <c r="C110" s="29">
        <v>3481488</v>
      </c>
      <c r="D110" s="30">
        <v>5601056</v>
      </c>
      <c r="E110" s="30">
        <v>4270165</v>
      </c>
      <c r="F110" s="30">
        <v>5990667</v>
      </c>
      <c r="G110" s="30">
        <v>1396970</v>
      </c>
      <c r="H110" s="76"/>
      <c r="I110" s="145">
        <f t="shared" si="2"/>
        <v>20740346</v>
      </c>
      <c r="J110" s="29">
        <f>187555+77734</f>
        <v>265289</v>
      </c>
      <c r="K110" s="145">
        <f t="shared" si="3"/>
        <v>21005635</v>
      </c>
    </row>
    <row r="111" spans="1:11">
      <c r="A111" s="222"/>
      <c r="B111" s="23" t="s">
        <v>4</v>
      </c>
      <c r="C111" s="29">
        <v>3307687</v>
      </c>
      <c r="D111" s="30">
        <v>5281902</v>
      </c>
      <c r="E111" s="30">
        <v>3983442</v>
      </c>
      <c r="F111" s="30">
        <v>5920149</v>
      </c>
      <c r="G111" s="30">
        <v>1347742</v>
      </c>
      <c r="H111" s="76"/>
      <c r="I111" s="145">
        <f t="shared" si="2"/>
        <v>19840922</v>
      </c>
      <c r="J111" s="29">
        <f>171381+75974</f>
        <v>247355</v>
      </c>
      <c r="K111" s="145">
        <f t="shared" si="3"/>
        <v>20088277</v>
      </c>
    </row>
    <row r="112" spans="1:11">
      <c r="A112" s="222"/>
      <c r="B112" s="23" t="s">
        <v>5</v>
      </c>
      <c r="C112" s="29">
        <v>3672208</v>
      </c>
      <c r="D112" s="30">
        <v>5755730</v>
      </c>
      <c r="E112" s="30">
        <v>4284206</v>
      </c>
      <c r="F112" s="30">
        <v>6487648</v>
      </c>
      <c r="G112" s="30">
        <v>1560006</v>
      </c>
      <c r="H112" s="76"/>
      <c r="I112" s="145">
        <f t="shared" si="2"/>
        <v>21759798</v>
      </c>
      <c r="J112" s="29">
        <f>156846+77785</f>
        <v>234631</v>
      </c>
      <c r="K112" s="145">
        <f t="shared" si="3"/>
        <v>21994429</v>
      </c>
    </row>
    <row r="113" spans="1:11">
      <c r="A113" s="222"/>
      <c r="B113" s="23" t="s">
        <v>6</v>
      </c>
      <c r="C113" s="29">
        <v>3483424</v>
      </c>
      <c r="D113" s="30">
        <v>5499864</v>
      </c>
      <c r="E113" s="30">
        <v>4002440</v>
      </c>
      <c r="F113" s="30">
        <v>6094519</v>
      </c>
      <c r="G113" s="30">
        <v>1537109</v>
      </c>
      <c r="H113" s="76"/>
      <c r="I113" s="145">
        <f t="shared" si="2"/>
        <v>20617356</v>
      </c>
      <c r="J113" s="29">
        <f>158442+74746</f>
        <v>233188</v>
      </c>
      <c r="K113" s="145">
        <f t="shared" si="3"/>
        <v>20850544</v>
      </c>
    </row>
    <row r="114" spans="1:11">
      <c r="A114" s="222"/>
      <c r="B114" s="23" t="s">
        <v>7</v>
      </c>
      <c r="C114" s="29">
        <v>3479025</v>
      </c>
      <c r="D114" s="30">
        <v>5697795</v>
      </c>
      <c r="E114" s="30">
        <v>4163336</v>
      </c>
      <c r="F114" s="30">
        <v>5981244</v>
      </c>
      <c r="G114" s="30">
        <v>1395869</v>
      </c>
      <c r="H114" s="76"/>
      <c r="I114" s="145">
        <f t="shared" si="2"/>
        <v>20717269</v>
      </c>
      <c r="J114" s="29">
        <f>173877+82862</f>
        <v>256739</v>
      </c>
      <c r="K114" s="145">
        <f t="shared" si="3"/>
        <v>20974008</v>
      </c>
    </row>
    <row r="115" spans="1:11">
      <c r="A115" s="222"/>
      <c r="B115" s="23" t="s">
        <v>8</v>
      </c>
      <c r="C115" s="29">
        <v>3690946</v>
      </c>
      <c r="D115" s="30">
        <v>5894748</v>
      </c>
      <c r="E115" s="30">
        <v>4366390</v>
      </c>
      <c r="F115" s="30">
        <v>6527109</v>
      </c>
      <c r="G115" s="30">
        <v>1503505</v>
      </c>
      <c r="H115" s="76"/>
      <c r="I115" s="145">
        <f t="shared" si="2"/>
        <v>21982698</v>
      </c>
      <c r="J115" s="29">
        <f>167948+83797</f>
        <v>251745</v>
      </c>
      <c r="K115" s="145">
        <f t="shared" si="3"/>
        <v>22234443</v>
      </c>
    </row>
    <row r="116" spans="1:11">
      <c r="A116" s="222"/>
      <c r="B116" s="23" t="s">
        <v>9</v>
      </c>
      <c r="C116" s="29">
        <v>3485466</v>
      </c>
      <c r="D116" s="30">
        <v>5517310</v>
      </c>
      <c r="E116" s="30">
        <v>4176506</v>
      </c>
      <c r="F116" s="30">
        <v>6264091</v>
      </c>
      <c r="G116" s="30">
        <v>1466711</v>
      </c>
      <c r="H116" s="76"/>
      <c r="I116" s="145">
        <f t="shared" si="2"/>
        <v>20910084</v>
      </c>
      <c r="J116" s="29">
        <f>151267+77068</f>
        <v>228335</v>
      </c>
      <c r="K116" s="145">
        <f t="shared" si="3"/>
        <v>21138419</v>
      </c>
    </row>
    <row r="117" spans="1:11">
      <c r="A117" s="222"/>
      <c r="B117" s="23" t="s">
        <v>10</v>
      </c>
      <c r="C117" s="29">
        <v>3620370</v>
      </c>
      <c r="D117" s="30">
        <v>5784301</v>
      </c>
      <c r="E117" s="30">
        <v>4297511</v>
      </c>
      <c r="F117" s="30">
        <v>6558695</v>
      </c>
      <c r="G117" s="30">
        <v>1513653</v>
      </c>
      <c r="H117" s="76"/>
      <c r="I117" s="145">
        <f t="shared" si="2"/>
        <v>21774530</v>
      </c>
      <c r="J117" s="29">
        <f>174419+83813</f>
        <v>258232</v>
      </c>
      <c r="K117" s="145">
        <f t="shared" si="3"/>
        <v>22032762</v>
      </c>
    </row>
    <row r="118" spans="1:11">
      <c r="A118" s="222"/>
      <c r="B118" s="23" t="s">
        <v>11</v>
      </c>
      <c r="C118" s="29">
        <v>3547949</v>
      </c>
      <c r="D118" s="30">
        <v>5607213</v>
      </c>
      <c r="E118" s="30">
        <v>4116752</v>
      </c>
      <c r="F118" s="30">
        <v>6378660</v>
      </c>
      <c r="G118" s="30">
        <v>1467047</v>
      </c>
      <c r="H118" s="76"/>
      <c r="I118" s="145">
        <f t="shared" si="2"/>
        <v>21117621</v>
      </c>
      <c r="J118" s="29">
        <v>233315</v>
      </c>
      <c r="K118" s="145">
        <f t="shared" si="3"/>
        <v>21350936</v>
      </c>
    </row>
    <row r="119" spans="1:11" ht="15" thickBot="1">
      <c r="A119" s="222"/>
      <c r="B119" s="23" t="s">
        <v>12</v>
      </c>
      <c r="C119" s="29">
        <v>2819823</v>
      </c>
      <c r="D119" s="30">
        <v>4537543</v>
      </c>
      <c r="E119" s="30">
        <v>3199527</v>
      </c>
      <c r="F119" s="30">
        <v>4992215</v>
      </c>
      <c r="G119" s="30">
        <v>1162752</v>
      </c>
      <c r="H119" s="76"/>
      <c r="I119" s="145">
        <f t="shared" si="2"/>
        <v>16711860</v>
      </c>
      <c r="J119" s="29">
        <f>132398+66313</f>
        <v>198711</v>
      </c>
      <c r="K119" s="145">
        <f t="shared" si="3"/>
        <v>16910571</v>
      </c>
    </row>
    <row r="120" spans="1:11">
      <c r="A120" s="221">
        <v>2002</v>
      </c>
      <c r="B120" s="22" t="s">
        <v>1</v>
      </c>
      <c r="C120" s="27">
        <v>2627032</v>
      </c>
      <c r="D120" s="28">
        <v>4062804</v>
      </c>
      <c r="E120" s="28">
        <v>3106631</v>
      </c>
      <c r="F120" s="28">
        <v>4183808</v>
      </c>
      <c r="G120" s="28">
        <v>1062801</v>
      </c>
      <c r="H120" s="75"/>
      <c r="I120" s="144">
        <f t="shared" si="2"/>
        <v>15043076</v>
      </c>
      <c r="J120" s="27">
        <v>189118</v>
      </c>
      <c r="K120" s="144">
        <f t="shared" si="3"/>
        <v>15232194</v>
      </c>
    </row>
    <row r="121" spans="1:11">
      <c r="A121" s="222"/>
      <c r="B121" s="23" t="s">
        <v>2</v>
      </c>
      <c r="C121" s="29">
        <v>2531122</v>
      </c>
      <c r="D121" s="30">
        <v>4026071</v>
      </c>
      <c r="E121" s="30">
        <v>2993240</v>
      </c>
      <c r="F121" s="30">
        <v>4397419</v>
      </c>
      <c r="G121" s="30">
        <v>1008481</v>
      </c>
      <c r="H121" s="76"/>
      <c r="I121" s="145">
        <f t="shared" si="2"/>
        <v>14956333</v>
      </c>
      <c r="J121" s="29">
        <f>115050+62035</f>
        <v>177085</v>
      </c>
      <c r="K121" s="145">
        <f t="shared" si="3"/>
        <v>15133418</v>
      </c>
    </row>
    <row r="122" spans="1:11">
      <c r="A122" s="222"/>
      <c r="B122" s="23" t="s">
        <v>3</v>
      </c>
      <c r="C122" s="29">
        <v>2863680</v>
      </c>
      <c r="D122" s="30">
        <v>4597066</v>
      </c>
      <c r="E122" s="30">
        <v>3261590</v>
      </c>
      <c r="F122" s="30">
        <v>5196573</v>
      </c>
      <c r="G122" s="30">
        <v>1163610</v>
      </c>
      <c r="H122" s="76"/>
      <c r="I122" s="145">
        <f t="shared" si="2"/>
        <v>17082519</v>
      </c>
      <c r="J122" s="29">
        <v>228211</v>
      </c>
      <c r="K122" s="145">
        <f t="shared" si="3"/>
        <v>17310730</v>
      </c>
    </row>
    <row r="123" spans="1:11">
      <c r="A123" s="222"/>
      <c r="B123" s="23" t="s">
        <v>4</v>
      </c>
      <c r="C123" s="29">
        <v>3159949</v>
      </c>
      <c r="D123" s="30">
        <v>5100991</v>
      </c>
      <c r="E123" s="30">
        <v>3485113</v>
      </c>
      <c r="F123" s="30">
        <v>6043761</v>
      </c>
      <c r="G123" s="30">
        <v>1339497</v>
      </c>
      <c r="H123" s="76"/>
      <c r="I123" s="145">
        <f t="shared" si="2"/>
        <v>19129311</v>
      </c>
      <c r="J123" s="29">
        <v>246464</v>
      </c>
      <c r="K123" s="145">
        <f t="shared" si="3"/>
        <v>19375775</v>
      </c>
    </row>
    <row r="124" spans="1:11">
      <c r="A124" s="222"/>
      <c r="B124" s="23" t="s">
        <v>5</v>
      </c>
      <c r="C124" s="29">
        <v>3303534</v>
      </c>
      <c r="D124" s="30">
        <v>5341233</v>
      </c>
      <c r="E124" s="30">
        <v>3672002</v>
      </c>
      <c r="F124" s="30">
        <v>6238920</v>
      </c>
      <c r="G124" s="30">
        <v>1392382</v>
      </c>
      <c r="H124" s="76"/>
      <c r="I124" s="145">
        <f t="shared" si="2"/>
        <v>19948071</v>
      </c>
      <c r="J124" s="29">
        <f>150393+75042</f>
        <v>225435</v>
      </c>
      <c r="K124" s="145">
        <f t="shared" si="3"/>
        <v>20173506</v>
      </c>
    </row>
    <row r="125" spans="1:11">
      <c r="A125" s="222"/>
      <c r="B125" s="23" t="s">
        <v>6</v>
      </c>
      <c r="C125" s="29">
        <v>2962670</v>
      </c>
      <c r="D125" s="30">
        <v>4885180</v>
      </c>
      <c r="E125" s="30">
        <v>3391138</v>
      </c>
      <c r="F125" s="30">
        <v>5436063</v>
      </c>
      <c r="G125" s="30">
        <v>1253600</v>
      </c>
      <c r="H125" s="76"/>
      <c r="I125" s="145">
        <f t="shared" si="2"/>
        <v>17928651</v>
      </c>
      <c r="J125" s="29">
        <f>147111+70270</f>
        <v>217381</v>
      </c>
      <c r="K125" s="145">
        <f t="shared" si="3"/>
        <v>18146032</v>
      </c>
    </row>
    <row r="126" spans="1:11">
      <c r="A126" s="222"/>
      <c r="B126" s="23" t="s">
        <v>7</v>
      </c>
      <c r="C126" s="29">
        <v>3255418</v>
      </c>
      <c r="D126" s="30">
        <v>5563498</v>
      </c>
      <c r="E126" s="30">
        <v>3814164</v>
      </c>
      <c r="F126" s="30">
        <v>6005895</v>
      </c>
      <c r="G126" s="30">
        <v>1359969</v>
      </c>
      <c r="H126" s="76"/>
      <c r="I126" s="145">
        <f t="shared" si="2"/>
        <v>19998944</v>
      </c>
      <c r="J126" s="29">
        <f>163809+82698</f>
        <v>246507</v>
      </c>
      <c r="K126" s="145">
        <f t="shared" si="3"/>
        <v>20245451</v>
      </c>
    </row>
    <row r="127" spans="1:11">
      <c r="A127" s="222"/>
      <c r="B127" s="23" t="s">
        <v>8</v>
      </c>
      <c r="C127" s="29">
        <v>3194897</v>
      </c>
      <c r="D127" s="30">
        <v>5441303</v>
      </c>
      <c r="E127" s="30">
        <v>3771208</v>
      </c>
      <c r="F127" s="30">
        <v>6068939</v>
      </c>
      <c r="G127" s="30">
        <v>1343861</v>
      </c>
      <c r="H127" s="76"/>
      <c r="I127" s="145">
        <f t="shared" si="2"/>
        <v>19820208</v>
      </c>
      <c r="J127" s="29">
        <f>167770+82216</f>
        <v>249986</v>
      </c>
      <c r="K127" s="145">
        <f t="shared" si="3"/>
        <v>20070194</v>
      </c>
    </row>
    <row r="128" spans="1:11">
      <c r="A128" s="222"/>
      <c r="B128" s="23" t="s">
        <v>9</v>
      </c>
      <c r="C128" s="29">
        <v>3161961</v>
      </c>
      <c r="D128" s="30">
        <v>5282815</v>
      </c>
      <c r="E128" s="30">
        <v>3657520</v>
      </c>
      <c r="F128" s="30">
        <v>6074638</v>
      </c>
      <c r="G128" s="30">
        <v>1336251</v>
      </c>
      <c r="H128" s="76"/>
      <c r="I128" s="145">
        <f t="shared" si="2"/>
        <v>19513185</v>
      </c>
      <c r="J128" s="29">
        <f>153231+77083</f>
        <v>230314</v>
      </c>
      <c r="K128" s="145">
        <f t="shared" si="3"/>
        <v>19743499</v>
      </c>
    </row>
    <row r="129" spans="1:11">
      <c r="A129" s="222"/>
      <c r="B129" s="23" t="s">
        <v>10</v>
      </c>
      <c r="C129" s="29">
        <v>3189005</v>
      </c>
      <c r="D129" s="30">
        <v>5355313</v>
      </c>
      <c r="E129" s="30">
        <v>3716916</v>
      </c>
      <c r="F129" s="30">
        <v>6080899</v>
      </c>
      <c r="G129" s="30">
        <v>1343001</v>
      </c>
      <c r="H129" s="76"/>
      <c r="I129" s="145">
        <f t="shared" si="2"/>
        <v>19685134</v>
      </c>
      <c r="J129" s="29">
        <f>155718+77734</f>
        <v>233452</v>
      </c>
      <c r="K129" s="145">
        <f t="shared" si="3"/>
        <v>19918586</v>
      </c>
    </row>
    <row r="130" spans="1:11">
      <c r="A130" s="222"/>
      <c r="B130" s="23" t="s">
        <v>11</v>
      </c>
      <c r="C130" s="29">
        <v>3055792</v>
      </c>
      <c r="D130" s="30">
        <v>5184131</v>
      </c>
      <c r="E130" s="30">
        <v>3598593</v>
      </c>
      <c r="F130" s="30">
        <v>5814591</v>
      </c>
      <c r="G130" s="30">
        <v>1270359</v>
      </c>
      <c r="H130" s="76"/>
      <c r="I130" s="145">
        <f t="shared" si="2"/>
        <v>18923466</v>
      </c>
      <c r="J130" s="29">
        <v>218873</v>
      </c>
      <c r="K130" s="145">
        <f t="shared" si="3"/>
        <v>19142339</v>
      </c>
    </row>
    <row r="131" spans="1:11" ht="15" thickBot="1">
      <c r="A131" s="222"/>
      <c r="B131" s="23" t="s">
        <v>12</v>
      </c>
      <c r="C131" s="29">
        <v>2808065</v>
      </c>
      <c r="D131" s="30">
        <v>4908101</v>
      </c>
      <c r="E131" s="30">
        <v>3395336</v>
      </c>
      <c r="F131" s="30">
        <v>5112759</v>
      </c>
      <c r="G131" s="30">
        <v>1114904</v>
      </c>
      <c r="H131" s="76"/>
      <c r="I131" s="145">
        <f t="shared" si="2"/>
        <v>17339165</v>
      </c>
      <c r="J131" s="29">
        <f>161934+74301</f>
        <v>236235</v>
      </c>
      <c r="K131" s="145">
        <f t="shared" si="3"/>
        <v>17575400</v>
      </c>
    </row>
    <row r="132" spans="1:11">
      <c r="A132" s="221">
        <v>2003</v>
      </c>
      <c r="B132" s="22" t="s">
        <v>1</v>
      </c>
      <c r="C132" s="27">
        <v>2356950</v>
      </c>
      <c r="D132" s="28">
        <v>4018603</v>
      </c>
      <c r="E132" s="28">
        <v>3007342</v>
      </c>
      <c r="F132" s="28">
        <v>3863784</v>
      </c>
      <c r="G132" s="28">
        <v>950284</v>
      </c>
      <c r="H132" s="75"/>
      <c r="I132" s="144">
        <f t="shared" ref="I132:I190" si="4">+C132+D132+E132+F132+G132+H132</f>
        <v>14196963</v>
      </c>
      <c r="J132" s="27">
        <f>141516+71025</f>
        <v>212541</v>
      </c>
      <c r="K132" s="144">
        <f t="shared" ref="K132:K190" si="5">I132+J132</f>
        <v>14409504</v>
      </c>
    </row>
    <row r="133" spans="1:11">
      <c r="A133" s="222"/>
      <c r="B133" s="23" t="s">
        <v>2</v>
      </c>
      <c r="C133" s="29">
        <v>2374631</v>
      </c>
      <c r="D133" s="30">
        <v>4085715</v>
      </c>
      <c r="E133" s="30">
        <v>2956640</v>
      </c>
      <c r="F133" s="30">
        <v>4262825</v>
      </c>
      <c r="G133" s="30">
        <v>938374</v>
      </c>
      <c r="H133" s="76"/>
      <c r="I133" s="145">
        <f t="shared" si="4"/>
        <v>14618185</v>
      </c>
      <c r="J133" s="29">
        <f>137395+67549</f>
        <v>204944</v>
      </c>
      <c r="K133" s="145">
        <f t="shared" si="5"/>
        <v>14823129</v>
      </c>
    </row>
    <row r="134" spans="1:11">
      <c r="A134" s="222"/>
      <c r="B134" s="23" t="s">
        <v>3</v>
      </c>
      <c r="C134" s="29">
        <v>2847409</v>
      </c>
      <c r="D134" s="30">
        <v>4874826</v>
      </c>
      <c r="E134" s="30">
        <v>3314553</v>
      </c>
      <c r="F134" s="30">
        <v>5393158</v>
      </c>
      <c r="G134" s="30">
        <v>1168038</v>
      </c>
      <c r="H134" s="76"/>
      <c r="I134" s="145">
        <f t="shared" si="4"/>
        <v>17597984</v>
      </c>
      <c r="J134" s="29">
        <v>249427</v>
      </c>
      <c r="K134" s="145">
        <f t="shared" si="5"/>
        <v>17847411</v>
      </c>
    </row>
    <row r="135" spans="1:11">
      <c r="A135" s="222"/>
      <c r="B135" s="23" t="s">
        <v>4</v>
      </c>
      <c r="C135" s="29">
        <v>3122264</v>
      </c>
      <c r="D135" s="30">
        <v>5392740</v>
      </c>
      <c r="E135" s="30">
        <v>3651475</v>
      </c>
      <c r="F135" s="30">
        <v>6005033</v>
      </c>
      <c r="G135" s="30">
        <v>1293163</v>
      </c>
      <c r="H135" s="76"/>
      <c r="I135" s="145">
        <f t="shared" si="4"/>
        <v>19464675</v>
      </c>
      <c r="J135" s="29">
        <f>167068+77342</f>
        <v>244410</v>
      </c>
      <c r="K135" s="145">
        <f t="shared" si="5"/>
        <v>19709085</v>
      </c>
    </row>
    <row r="136" spans="1:11">
      <c r="A136" s="222"/>
      <c r="B136" s="23" t="s">
        <v>5</v>
      </c>
      <c r="C136" s="29">
        <v>3198651</v>
      </c>
      <c r="D136" s="30">
        <v>5559066</v>
      </c>
      <c r="E136" s="30">
        <v>3721587</v>
      </c>
      <c r="F136" s="30">
        <v>6145697</v>
      </c>
      <c r="G136" s="30">
        <v>1349044</v>
      </c>
      <c r="H136" s="76"/>
      <c r="I136" s="145">
        <f t="shared" si="4"/>
        <v>19974045</v>
      </c>
      <c r="J136" s="29">
        <f>161755+77669</f>
        <v>239424</v>
      </c>
      <c r="K136" s="145">
        <f t="shared" si="5"/>
        <v>20213469</v>
      </c>
    </row>
    <row r="137" spans="1:11">
      <c r="A137" s="222"/>
      <c r="B137" s="23" t="s">
        <v>6</v>
      </c>
      <c r="C137" s="29">
        <v>3093600</v>
      </c>
      <c r="D137" s="30">
        <v>5398857</v>
      </c>
      <c r="E137" s="30">
        <v>3600447</v>
      </c>
      <c r="F137" s="30">
        <v>5897969</v>
      </c>
      <c r="G137" s="30">
        <v>1303765</v>
      </c>
      <c r="H137" s="76"/>
      <c r="I137" s="145">
        <f t="shared" si="4"/>
        <v>19294638</v>
      </c>
      <c r="J137" s="29">
        <f>161028+75285</f>
        <v>236313</v>
      </c>
      <c r="K137" s="145">
        <f t="shared" si="5"/>
        <v>19530951</v>
      </c>
    </row>
    <row r="138" spans="1:11">
      <c r="A138" s="222"/>
      <c r="B138" s="23" t="s">
        <v>7</v>
      </c>
      <c r="C138" s="29">
        <v>3201296</v>
      </c>
      <c r="D138" s="30">
        <v>5793871</v>
      </c>
      <c r="E138" s="30">
        <v>3894337</v>
      </c>
      <c r="F138" s="30">
        <v>5970742</v>
      </c>
      <c r="G138" s="30">
        <v>1311320</v>
      </c>
      <c r="H138" s="76"/>
      <c r="I138" s="145">
        <f t="shared" si="4"/>
        <v>20171566</v>
      </c>
      <c r="J138" s="29">
        <f>170375+85737</f>
        <v>256112</v>
      </c>
      <c r="K138" s="145">
        <f t="shared" si="5"/>
        <v>20427678</v>
      </c>
    </row>
    <row r="139" spans="1:11">
      <c r="A139" s="222"/>
      <c r="B139" s="23" t="s">
        <v>8</v>
      </c>
      <c r="C139" s="29">
        <v>3131778</v>
      </c>
      <c r="D139" s="30">
        <v>5784538</v>
      </c>
      <c r="E139" s="30">
        <v>3750270</v>
      </c>
      <c r="F139" s="30">
        <v>6026317</v>
      </c>
      <c r="G139" s="30">
        <v>1345901</v>
      </c>
      <c r="H139" s="76"/>
      <c r="I139" s="145">
        <f t="shared" si="4"/>
        <v>20038804</v>
      </c>
      <c r="J139" s="29">
        <f>170241+82549</f>
        <v>252790</v>
      </c>
      <c r="K139" s="145">
        <f t="shared" si="5"/>
        <v>20291594</v>
      </c>
    </row>
    <row r="140" spans="1:11">
      <c r="A140" s="222"/>
      <c r="B140" s="23" t="s">
        <v>9</v>
      </c>
      <c r="C140" s="29">
        <v>3276593</v>
      </c>
      <c r="D140" s="30">
        <v>6051172</v>
      </c>
      <c r="E140" s="30">
        <v>3860761</v>
      </c>
      <c r="F140" s="30">
        <v>6344885</v>
      </c>
      <c r="G140" s="30">
        <v>1399131</v>
      </c>
      <c r="H140" s="76"/>
      <c r="I140" s="145">
        <f t="shared" si="4"/>
        <v>20932542</v>
      </c>
      <c r="J140" s="29">
        <f>163569+80798</f>
        <v>244367</v>
      </c>
      <c r="K140" s="145">
        <f t="shared" si="5"/>
        <v>21176909</v>
      </c>
    </row>
    <row r="141" spans="1:11">
      <c r="A141" s="222"/>
      <c r="B141" s="23" t="s">
        <v>10</v>
      </c>
      <c r="C141" s="29">
        <v>3352936</v>
      </c>
      <c r="D141" s="30">
        <v>6127232</v>
      </c>
      <c r="E141" s="30">
        <v>3956239</v>
      </c>
      <c r="F141" s="30">
        <v>6411366</v>
      </c>
      <c r="G141" s="30">
        <v>1404607</v>
      </c>
      <c r="H141" s="76"/>
      <c r="I141" s="145">
        <f t="shared" si="4"/>
        <v>21252380</v>
      </c>
      <c r="J141" s="29">
        <f>168651+81495</f>
        <v>250146</v>
      </c>
      <c r="K141" s="145">
        <f t="shared" si="5"/>
        <v>21502526</v>
      </c>
    </row>
    <row r="142" spans="1:11">
      <c r="A142" s="222"/>
      <c r="B142" s="23" t="s">
        <v>11</v>
      </c>
      <c r="C142" s="29">
        <v>3061512</v>
      </c>
      <c r="D142" s="30">
        <v>5600567</v>
      </c>
      <c r="E142" s="30">
        <v>3678627</v>
      </c>
      <c r="F142" s="30">
        <v>5742346</v>
      </c>
      <c r="G142" s="30">
        <v>1278102</v>
      </c>
      <c r="H142" s="76"/>
      <c r="I142" s="145">
        <f t="shared" si="4"/>
        <v>19361154</v>
      </c>
      <c r="J142" s="29">
        <f>160242+75414</f>
        <v>235656</v>
      </c>
      <c r="K142" s="145">
        <f t="shared" si="5"/>
        <v>19596810</v>
      </c>
    </row>
    <row r="143" spans="1:11" ht="15" thickBot="1">
      <c r="A143" s="222"/>
      <c r="B143" s="23" t="s">
        <v>12</v>
      </c>
      <c r="C143" s="29">
        <v>2981203</v>
      </c>
      <c r="D143" s="30">
        <v>5599078</v>
      </c>
      <c r="E143" s="30">
        <v>3660773</v>
      </c>
      <c r="F143" s="30">
        <v>5346539</v>
      </c>
      <c r="G143" s="30">
        <v>1162464</v>
      </c>
      <c r="H143" s="76"/>
      <c r="I143" s="145">
        <f t="shared" si="4"/>
        <v>18750057</v>
      </c>
      <c r="J143" s="29">
        <f>151969+72587</f>
        <v>224556</v>
      </c>
      <c r="K143" s="145">
        <f t="shared" si="5"/>
        <v>18974613</v>
      </c>
    </row>
    <row r="144" spans="1:11">
      <c r="A144" s="221">
        <v>2004</v>
      </c>
      <c r="B144" s="22" t="s">
        <v>1</v>
      </c>
      <c r="C144" s="27">
        <v>2337310</v>
      </c>
      <c r="D144" s="28">
        <v>4375909</v>
      </c>
      <c r="E144" s="28">
        <v>3089775</v>
      </c>
      <c r="F144" s="28">
        <v>3799963</v>
      </c>
      <c r="G144" s="28">
        <v>920085</v>
      </c>
      <c r="H144" s="75"/>
      <c r="I144" s="144">
        <f t="shared" si="4"/>
        <v>14523042</v>
      </c>
      <c r="J144" s="27">
        <f>141667+64395</f>
        <v>206062</v>
      </c>
      <c r="K144" s="144">
        <f t="shared" si="5"/>
        <v>14729104</v>
      </c>
    </row>
    <row r="145" spans="1:11">
      <c r="A145" s="222"/>
      <c r="B145" s="23" t="s">
        <v>2</v>
      </c>
      <c r="C145" s="29">
        <v>2544213</v>
      </c>
      <c r="D145" s="30">
        <v>4763705</v>
      </c>
      <c r="E145" s="30">
        <v>3215401</v>
      </c>
      <c r="F145" s="30">
        <v>4507299</v>
      </c>
      <c r="G145" s="30">
        <v>997865</v>
      </c>
      <c r="H145" s="76"/>
      <c r="I145" s="145">
        <f t="shared" si="4"/>
        <v>16028483</v>
      </c>
      <c r="J145" s="29">
        <f>141353+67375</f>
        <v>208728</v>
      </c>
      <c r="K145" s="145">
        <f t="shared" si="5"/>
        <v>16237211</v>
      </c>
    </row>
    <row r="146" spans="1:11">
      <c r="A146" s="222"/>
      <c r="B146" s="23" t="s">
        <v>3</v>
      </c>
      <c r="C146" s="29">
        <v>3328790</v>
      </c>
      <c r="D146" s="30">
        <v>6188261</v>
      </c>
      <c r="E146" s="30">
        <v>3903581</v>
      </c>
      <c r="F146" s="30">
        <v>6266662</v>
      </c>
      <c r="G146" s="30">
        <v>1368971</v>
      </c>
      <c r="H146" s="76"/>
      <c r="I146" s="145">
        <f t="shared" si="4"/>
        <v>21056265</v>
      </c>
      <c r="J146" s="29">
        <f>160084+73953</f>
        <v>234037</v>
      </c>
      <c r="K146" s="145">
        <f t="shared" si="5"/>
        <v>21290302</v>
      </c>
    </row>
    <row r="147" spans="1:11">
      <c r="A147" s="222"/>
      <c r="B147" s="23" t="s">
        <v>4</v>
      </c>
      <c r="C147" s="29">
        <v>2894131</v>
      </c>
      <c r="D147" s="30">
        <v>5350919</v>
      </c>
      <c r="E147" s="30">
        <v>3416786</v>
      </c>
      <c r="F147" s="30">
        <v>5498097</v>
      </c>
      <c r="G147" s="30">
        <v>1210263</v>
      </c>
      <c r="H147" s="76"/>
      <c r="I147" s="145">
        <f t="shared" si="4"/>
        <v>18370196</v>
      </c>
      <c r="J147" s="29">
        <f>132471+61471</f>
        <v>193942</v>
      </c>
      <c r="K147" s="145">
        <f t="shared" si="5"/>
        <v>18564138</v>
      </c>
    </row>
    <row r="148" spans="1:11">
      <c r="A148" s="222"/>
      <c r="B148" s="23" t="s">
        <v>5</v>
      </c>
      <c r="C148" s="29">
        <v>3204453</v>
      </c>
      <c r="D148" s="30">
        <v>6008076</v>
      </c>
      <c r="E148" s="30">
        <v>3760077</v>
      </c>
      <c r="F148" s="30">
        <v>6166798</v>
      </c>
      <c r="G148" s="30">
        <v>1347810</v>
      </c>
      <c r="H148" s="76"/>
      <c r="I148" s="145">
        <f t="shared" si="4"/>
        <v>20487214</v>
      </c>
      <c r="J148" s="29">
        <v>222888</v>
      </c>
      <c r="K148" s="145">
        <f t="shared" si="5"/>
        <v>20710102</v>
      </c>
    </row>
    <row r="149" spans="1:11">
      <c r="A149" s="222"/>
      <c r="B149" s="23" t="s">
        <v>6</v>
      </c>
      <c r="C149" s="29">
        <v>3317645</v>
      </c>
      <c r="D149" s="30">
        <v>6303156</v>
      </c>
      <c r="E149" s="30">
        <v>3631605</v>
      </c>
      <c r="F149" s="30">
        <v>6361227</v>
      </c>
      <c r="G149" s="30">
        <v>1405211</v>
      </c>
      <c r="H149" s="76"/>
      <c r="I149" s="145">
        <f t="shared" si="4"/>
        <v>21018844</v>
      </c>
      <c r="J149" s="29">
        <v>229674</v>
      </c>
      <c r="K149" s="145">
        <f t="shared" si="5"/>
        <v>21248518</v>
      </c>
    </row>
    <row r="150" spans="1:11">
      <c r="A150" s="222"/>
      <c r="B150" s="23" t="s">
        <v>7</v>
      </c>
      <c r="C150" s="29">
        <v>3358621</v>
      </c>
      <c r="D150" s="30">
        <v>6534552</v>
      </c>
      <c r="E150" s="30">
        <v>3942631</v>
      </c>
      <c r="F150" s="30">
        <v>6276500</v>
      </c>
      <c r="G150" s="30">
        <v>1346299</v>
      </c>
      <c r="H150" s="76"/>
      <c r="I150" s="145">
        <f t="shared" si="4"/>
        <v>21458603</v>
      </c>
      <c r="J150" s="29">
        <v>241468</v>
      </c>
      <c r="K150" s="145">
        <f t="shared" si="5"/>
        <v>21700071</v>
      </c>
    </row>
    <row r="151" spans="1:11">
      <c r="A151" s="222"/>
      <c r="B151" s="23" t="s">
        <v>8</v>
      </c>
      <c r="C151" s="29">
        <v>3375124</v>
      </c>
      <c r="D151" s="30">
        <v>6407861</v>
      </c>
      <c r="E151" s="30">
        <v>3944114</v>
      </c>
      <c r="F151" s="30">
        <v>6405193</v>
      </c>
      <c r="G151" s="30">
        <v>1466348</v>
      </c>
      <c r="H151" s="76"/>
      <c r="I151" s="145">
        <f t="shared" si="4"/>
        <v>21598640</v>
      </c>
      <c r="J151" s="29">
        <v>244727</v>
      </c>
      <c r="K151" s="145">
        <f t="shared" si="5"/>
        <v>21843367</v>
      </c>
    </row>
    <row r="152" spans="1:11">
      <c r="A152" s="222"/>
      <c r="B152" s="23" t="s">
        <v>9</v>
      </c>
      <c r="C152" s="29">
        <v>3436648</v>
      </c>
      <c r="D152" s="30">
        <v>6615590</v>
      </c>
      <c r="E152" s="30">
        <v>4064379</v>
      </c>
      <c r="F152" s="30">
        <v>6713944</v>
      </c>
      <c r="G152" s="30">
        <v>1508616</v>
      </c>
      <c r="H152" s="76"/>
      <c r="I152" s="145">
        <f t="shared" si="4"/>
        <v>22339177</v>
      </c>
      <c r="J152" s="29">
        <f>162666+80466</f>
        <v>243132</v>
      </c>
      <c r="K152" s="145">
        <f t="shared" si="5"/>
        <v>22582309</v>
      </c>
    </row>
    <row r="153" spans="1:11">
      <c r="A153" s="222"/>
      <c r="B153" s="23" t="s">
        <v>10</v>
      </c>
      <c r="C153" s="29">
        <v>3302675</v>
      </c>
      <c r="D153" s="30">
        <v>6357699</v>
      </c>
      <c r="E153" s="30">
        <v>3964113</v>
      </c>
      <c r="F153" s="30">
        <v>6330559</v>
      </c>
      <c r="G153" s="30">
        <v>1421869</v>
      </c>
      <c r="H153" s="76"/>
      <c r="I153" s="145">
        <f t="shared" si="4"/>
        <v>21376915</v>
      </c>
      <c r="J153" s="29">
        <f>170439+77613</f>
        <v>248052</v>
      </c>
      <c r="K153" s="145">
        <f t="shared" si="5"/>
        <v>21624967</v>
      </c>
    </row>
    <row r="154" spans="1:11">
      <c r="A154" s="222"/>
      <c r="B154" s="23" t="s">
        <v>11</v>
      </c>
      <c r="C154" s="29">
        <v>3354037</v>
      </c>
      <c r="D154" s="30">
        <v>6386525</v>
      </c>
      <c r="E154" s="30">
        <v>3991252</v>
      </c>
      <c r="F154" s="30">
        <v>6386518</v>
      </c>
      <c r="G154" s="30">
        <v>1441895</v>
      </c>
      <c r="H154" s="76"/>
      <c r="I154" s="145">
        <f t="shared" si="4"/>
        <v>21560227</v>
      </c>
      <c r="J154" s="29">
        <f>164621+77389</f>
        <v>242010</v>
      </c>
      <c r="K154" s="145">
        <f t="shared" si="5"/>
        <v>21802237</v>
      </c>
    </row>
    <row r="155" spans="1:11" ht="15" thickBot="1">
      <c r="A155" s="222"/>
      <c r="B155" s="23" t="s">
        <v>12</v>
      </c>
      <c r="C155" s="29">
        <v>2893289</v>
      </c>
      <c r="D155" s="30">
        <v>5682043</v>
      </c>
      <c r="E155" s="30">
        <v>3581851</v>
      </c>
      <c r="F155" s="30">
        <v>5277843</v>
      </c>
      <c r="G155" s="30">
        <v>1172351</v>
      </c>
      <c r="H155" s="76"/>
      <c r="I155" s="145">
        <f t="shared" si="4"/>
        <v>18607377</v>
      </c>
      <c r="J155" s="29">
        <f>175241+71285</f>
        <v>246526</v>
      </c>
      <c r="K155" s="145">
        <f t="shared" si="5"/>
        <v>18853903</v>
      </c>
    </row>
    <row r="156" spans="1:11">
      <c r="A156" s="221">
        <v>2005</v>
      </c>
      <c r="B156" s="22" t="s">
        <v>1</v>
      </c>
      <c r="C156" s="27">
        <v>2424950</v>
      </c>
      <c r="D156" s="28">
        <v>4630872</v>
      </c>
      <c r="E156" s="28">
        <v>3206338</v>
      </c>
      <c r="F156" s="28">
        <v>3894438</v>
      </c>
      <c r="G156" s="28">
        <v>997121</v>
      </c>
      <c r="H156" s="75"/>
      <c r="I156" s="144">
        <f t="shared" si="4"/>
        <v>15153719</v>
      </c>
      <c r="J156" s="27">
        <f>150888+65963</f>
        <v>216851</v>
      </c>
      <c r="K156" s="144">
        <f t="shared" si="5"/>
        <v>15370570</v>
      </c>
    </row>
    <row r="157" spans="1:11">
      <c r="A157" s="222"/>
      <c r="B157" s="23" t="s">
        <v>2</v>
      </c>
      <c r="C157" s="29">
        <v>2080277</v>
      </c>
      <c r="D157" s="30">
        <v>4004119</v>
      </c>
      <c r="E157" s="30">
        <v>2626921</v>
      </c>
      <c r="F157" s="30">
        <v>3698985</v>
      </c>
      <c r="G157" s="30">
        <v>836118</v>
      </c>
      <c r="H157" s="76"/>
      <c r="I157" s="145">
        <f t="shared" si="4"/>
        <v>13246420</v>
      </c>
      <c r="J157" s="29">
        <f>123129+53529</f>
        <v>176658</v>
      </c>
      <c r="K157" s="145">
        <f t="shared" si="5"/>
        <v>13423078</v>
      </c>
    </row>
    <row r="158" spans="1:11">
      <c r="A158" s="222"/>
      <c r="B158" s="23" t="s">
        <v>3</v>
      </c>
      <c r="C158" s="29">
        <v>3232549</v>
      </c>
      <c r="D158" s="30">
        <v>6141203</v>
      </c>
      <c r="E158" s="30">
        <v>3840648</v>
      </c>
      <c r="F158" s="30">
        <v>6065870</v>
      </c>
      <c r="G158" s="30">
        <v>1367034</v>
      </c>
      <c r="H158" s="76"/>
      <c r="I158" s="145">
        <f t="shared" si="4"/>
        <v>20647304</v>
      </c>
      <c r="J158" s="29">
        <v>262316</v>
      </c>
      <c r="K158" s="145">
        <f t="shared" si="5"/>
        <v>20909620</v>
      </c>
    </row>
    <row r="159" spans="1:11">
      <c r="A159" s="222"/>
      <c r="B159" s="23" t="s">
        <v>4</v>
      </c>
      <c r="C159" s="29">
        <v>3452782</v>
      </c>
      <c r="D159" s="30">
        <v>6588116</v>
      </c>
      <c r="E159" s="30">
        <v>4026484</v>
      </c>
      <c r="F159" s="30">
        <v>6635609</v>
      </c>
      <c r="G159" s="30">
        <v>1503549</v>
      </c>
      <c r="H159" s="76"/>
      <c r="I159" s="145">
        <f t="shared" si="4"/>
        <v>22206540</v>
      </c>
      <c r="J159" s="29">
        <v>241216</v>
      </c>
      <c r="K159" s="145">
        <f t="shared" si="5"/>
        <v>22447756</v>
      </c>
    </row>
    <row r="160" spans="1:11">
      <c r="A160" s="222"/>
      <c r="B160" s="23" t="s">
        <v>5</v>
      </c>
      <c r="C160" s="29">
        <v>3505683</v>
      </c>
      <c r="D160" s="30">
        <v>6680511</v>
      </c>
      <c r="E160" s="30">
        <v>4137601</v>
      </c>
      <c r="F160" s="30">
        <v>6774937</v>
      </c>
      <c r="G160" s="30">
        <v>1529391</v>
      </c>
      <c r="H160" s="76"/>
      <c r="I160" s="145">
        <f t="shared" si="4"/>
        <v>22628123</v>
      </c>
      <c r="J160" s="29">
        <f>163916+77602</f>
        <v>241518</v>
      </c>
      <c r="K160" s="145">
        <f t="shared" si="5"/>
        <v>22869641</v>
      </c>
    </row>
    <row r="161" spans="1:11">
      <c r="A161" s="222"/>
      <c r="B161" s="23" t="s">
        <v>6</v>
      </c>
      <c r="C161" s="29">
        <v>3466281</v>
      </c>
      <c r="D161" s="30">
        <v>6649686</v>
      </c>
      <c r="E161" s="30">
        <v>4071305</v>
      </c>
      <c r="F161" s="30">
        <v>6617902</v>
      </c>
      <c r="G161" s="30">
        <v>1526315</v>
      </c>
      <c r="H161" s="76"/>
      <c r="I161" s="145">
        <f t="shared" si="4"/>
        <v>22331489</v>
      </c>
      <c r="J161" s="29">
        <v>229655</v>
      </c>
      <c r="K161" s="145">
        <f t="shared" si="5"/>
        <v>22561144</v>
      </c>
    </row>
    <row r="162" spans="1:11">
      <c r="A162" s="222"/>
      <c r="B162" s="23" t="s">
        <v>7</v>
      </c>
      <c r="C162" s="29">
        <v>3419864</v>
      </c>
      <c r="D162" s="30">
        <v>6821393</v>
      </c>
      <c r="E162" s="30">
        <v>4131877</v>
      </c>
      <c r="F162" s="30">
        <v>6389294</v>
      </c>
      <c r="G162" s="30">
        <v>1447178</v>
      </c>
      <c r="H162" s="76"/>
      <c r="I162" s="145">
        <f t="shared" si="4"/>
        <v>22209606</v>
      </c>
      <c r="J162" s="29">
        <v>247600</v>
      </c>
      <c r="K162" s="145">
        <f t="shared" si="5"/>
        <v>22457206</v>
      </c>
    </row>
    <row r="163" spans="1:11">
      <c r="A163" s="222"/>
      <c r="B163" s="23" t="s">
        <v>8</v>
      </c>
      <c r="C163" s="29">
        <v>3617126</v>
      </c>
      <c r="D163" s="30">
        <v>7066532</v>
      </c>
      <c r="E163" s="30">
        <v>4214357</v>
      </c>
      <c r="F163" s="30">
        <v>7062038</v>
      </c>
      <c r="G163" s="30">
        <v>1644674</v>
      </c>
      <c r="H163" s="76"/>
      <c r="I163" s="145">
        <f t="shared" si="4"/>
        <v>23604727</v>
      </c>
      <c r="J163" s="29">
        <v>245696</v>
      </c>
      <c r="K163" s="145">
        <f t="shared" si="5"/>
        <v>23850423</v>
      </c>
    </row>
    <row r="164" spans="1:11">
      <c r="A164" s="222"/>
      <c r="B164" s="23" t="s">
        <v>9</v>
      </c>
      <c r="C164" s="29">
        <v>3564319</v>
      </c>
      <c r="D164" s="30">
        <v>7079705</v>
      </c>
      <c r="E164" s="30">
        <v>4257698</v>
      </c>
      <c r="F164" s="30">
        <v>7067698</v>
      </c>
      <c r="G164" s="30">
        <v>1637274</v>
      </c>
      <c r="H164" s="76"/>
      <c r="I164" s="145">
        <f t="shared" si="4"/>
        <v>23606694</v>
      </c>
      <c r="J164" s="29">
        <v>235984</v>
      </c>
      <c r="K164" s="145">
        <f t="shared" si="5"/>
        <v>23842678</v>
      </c>
    </row>
    <row r="165" spans="1:11">
      <c r="A165" s="222"/>
      <c r="B165" s="23" t="s">
        <v>10</v>
      </c>
      <c r="C165" s="29">
        <v>3368920</v>
      </c>
      <c r="D165" s="30">
        <v>6547424</v>
      </c>
      <c r="E165" s="30">
        <v>4113358</v>
      </c>
      <c r="F165" s="30">
        <v>6480609</v>
      </c>
      <c r="G165" s="30">
        <v>1524954</v>
      </c>
      <c r="H165" s="76"/>
      <c r="I165" s="145">
        <f t="shared" si="4"/>
        <v>22035265</v>
      </c>
      <c r="J165" s="29">
        <v>232215</v>
      </c>
      <c r="K165" s="145">
        <f t="shared" si="5"/>
        <v>22267480</v>
      </c>
    </row>
    <row r="166" spans="1:11">
      <c r="A166" s="222"/>
      <c r="B166" s="23" t="s">
        <v>11</v>
      </c>
      <c r="C166" s="29">
        <v>3304189</v>
      </c>
      <c r="D166" s="30">
        <v>6641168</v>
      </c>
      <c r="E166" s="30">
        <v>4121532</v>
      </c>
      <c r="F166" s="30">
        <v>6292347</v>
      </c>
      <c r="G166" s="30">
        <v>1482059</v>
      </c>
      <c r="H166" s="76"/>
      <c r="I166" s="145">
        <f t="shared" si="4"/>
        <v>21841295</v>
      </c>
      <c r="J166" s="29">
        <v>215346</v>
      </c>
      <c r="K166" s="145">
        <f t="shared" si="5"/>
        <v>22056641</v>
      </c>
    </row>
    <row r="167" spans="1:11" ht="15" thickBot="1">
      <c r="A167" s="222"/>
      <c r="B167" s="23" t="s">
        <v>12</v>
      </c>
      <c r="C167" s="29">
        <v>3217598</v>
      </c>
      <c r="D167" s="30">
        <v>6461525</v>
      </c>
      <c r="E167" s="30">
        <v>4022217</v>
      </c>
      <c r="F167" s="30">
        <v>5935994</v>
      </c>
      <c r="G167" s="30">
        <v>1375669</v>
      </c>
      <c r="H167" s="76"/>
      <c r="I167" s="145">
        <f t="shared" si="4"/>
        <v>21013003</v>
      </c>
      <c r="J167" s="29">
        <v>249793</v>
      </c>
      <c r="K167" s="145">
        <f t="shared" si="5"/>
        <v>21262796</v>
      </c>
    </row>
    <row r="168" spans="1:11">
      <c r="A168" s="221">
        <v>2006</v>
      </c>
      <c r="B168" s="22" t="s">
        <v>1</v>
      </c>
      <c r="C168" s="27">
        <v>2685739</v>
      </c>
      <c r="D168" s="28">
        <v>5283971</v>
      </c>
      <c r="E168" s="28">
        <v>3603412</v>
      </c>
      <c r="F168" s="28">
        <v>4501860</v>
      </c>
      <c r="G168" s="28">
        <v>1165656</v>
      </c>
      <c r="H168" s="75"/>
      <c r="I168" s="144">
        <f t="shared" si="4"/>
        <v>17240638</v>
      </c>
      <c r="J168" s="27">
        <v>223015</v>
      </c>
      <c r="K168" s="144">
        <f t="shared" si="5"/>
        <v>17463653</v>
      </c>
    </row>
    <row r="169" spans="1:11">
      <c r="A169" s="222"/>
      <c r="B169" s="23" t="s">
        <v>2</v>
      </c>
      <c r="C169" s="29">
        <v>2694968</v>
      </c>
      <c r="D169" s="30">
        <v>5328078</v>
      </c>
      <c r="E169" s="30">
        <v>3523388</v>
      </c>
      <c r="F169" s="30">
        <v>4944678</v>
      </c>
      <c r="G169" s="30">
        <v>1178833</v>
      </c>
      <c r="H169" s="76"/>
      <c r="I169" s="145">
        <f t="shared" si="4"/>
        <v>17669945</v>
      </c>
      <c r="J169" s="29">
        <v>209038</v>
      </c>
      <c r="K169" s="145">
        <f t="shared" si="5"/>
        <v>17878983</v>
      </c>
    </row>
    <row r="170" spans="1:11">
      <c r="A170" s="222"/>
      <c r="B170" s="23" t="s">
        <v>3</v>
      </c>
      <c r="C170" s="29">
        <v>3492154</v>
      </c>
      <c r="D170" s="30">
        <v>6809349</v>
      </c>
      <c r="E170" s="30">
        <v>4278753</v>
      </c>
      <c r="F170" s="30">
        <v>6793450</v>
      </c>
      <c r="G170" s="30">
        <v>1620632</v>
      </c>
      <c r="H170" s="76"/>
      <c r="I170" s="145">
        <f t="shared" si="4"/>
        <v>22994338</v>
      </c>
      <c r="J170" s="29">
        <v>241408</v>
      </c>
      <c r="K170" s="145">
        <f t="shared" si="5"/>
        <v>23235746</v>
      </c>
    </row>
    <row r="171" spans="1:11">
      <c r="A171" s="222"/>
      <c r="B171" s="23" t="s">
        <v>4</v>
      </c>
      <c r="C171" s="29">
        <v>2973227</v>
      </c>
      <c r="D171" s="30">
        <v>5882384</v>
      </c>
      <c r="E171" s="30">
        <v>3501427</v>
      </c>
      <c r="F171" s="30">
        <v>5787250</v>
      </c>
      <c r="G171" s="30">
        <v>1378058</v>
      </c>
      <c r="H171" s="76"/>
      <c r="I171" s="145">
        <f t="shared" si="4"/>
        <v>19522346</v>
      </c>
      <c r="J171" s="29">
        <v>204938</v>
      </c>
      <c r="K171" s="145">
        <f t="shared" si="5"/>
        <v>19727284</v>
      </c>
    </row>
    <row r="172" spans="1:11">
      <c r="A172" s="222"/>
      <c r="B172" s="23" t="s">
        <v>5</v>
      </c>
      <c r="C172" s="29">
        <v>3640143</v>
      </c>
      <c r="D172" s="30">
        <v>7080591</v>
      </c>
      <c r="E172" s="30">
        <v>4358913</v>
      </c>
      <c r="F172" s="30">
        <v>7083881</v>
      </c>
      <c r="G172" s="30">
        <v>1671202</v>
      </c>
      <c r="H172" s="76"/>
      <c r="I172" s="145">
        <f t="shared" si="4"/>
        <v>23834730</v>
      </c>
      <c r="J172" s="29">
        <v>229035</v>
      </c>
      <c r="K172" s="145">
        <f t="shared" si="5"/>
        <v>24063765</v>
      </c>
    </row>
    <row r="173" spans="1:11">
      <c r="A173" s="222"/>
      <c r="B173" s="23" t="s">
        <v>6</v>
      </c>
      <c r="C173" s="29">
        <v>3563383</v>
      </c>
      <c r="D173" s="30">
        <v>6812304</v>
      </c>
      <c r="E173" s="30">
        <v>4260044</v>
      </c>
      <c r="F173" s="30">
        <v>6812161</v>
      </c>
      <c r="G173" s="30">
        <v>1634810</v>
      </c>
      <c r="H173" s="76"/>
      <c r="I173" s="145">
        <f t="shared" si="4"/>
        <v>23082702</v>
      </c>
      <c r="J173" s="29">
        <f>148500+71370</f>
        <v>219870</v>
      </c>
      <c r="K173" s="145">
        <f t="shared" si="5"/>
        <v>23302572</v>
      </c>
    </row>
    <row r="174" spans="1:11">
      <c r="A174" s="222"/>
      <c r="B174" s="23" t="s">
        <v>7</v>
      </c>
      <c r="C174" s="29">
        <v>3574317</v>
      </c>
      <c r="D174" s="30">
        <v>7111751</v>
      </c>
      <c r="E174" s="30">
        <v>4428294</v>
      </c>
      <c r="F174" s="30">
        <v>6570200</v>
      </c>
      <c r="G174" s="30">
        <v>1557785</v>
      </c>
      <c r="H174" s="76"/>
      <c r="I174" s="145">
        <f t="shared" si="4"/>
        <v>23242347</v>
      </c>
      <c r="J174" s="29">
        <v>234591</v>
      </c>
      <c r="K174" s="145">
        <f t="shared" si="5"/>
        <v>23476938</v>
      </c>
    </row>
    <row r="175" spans="1:11">
      <c r="A175" s="222"/>
      <c r="B175" s="23" t="s">
        <v>8</v>
      </c>
      <c r="C175" s="29">
        <v>3763033</v>
      </c>
      <c r="D175" s="30">
        <v>7413567</v>
      </c>
      <c r="E175" s="30">
        <v>4485376</v>
      </c>
      <c r="F175" s="30">
        <v>6973437</v>
      </c>
      <c r="G175" s="30">
        <v>1665965</v>
      </c>
      <c r="H175" s="76"/>
      <c r="I175" s="145">
        <f t="shared" si="4"/>
        <v>24301378</v>
      </c>
      <c r="J175" s="29">
        <v>236460</v>
      </c>
      <c r="K175" s="145">
        <f t="shared" si="5"/>
        <v>24537838</v>
      </c>
    </row>
    <row r="176" spans="1:11">
      <c r="A176" s="222"/>
      <c r="B176" s="23" t="s">
        <v>9</v>
      </c>
      <c r="C176" s="29">
        <v>3674805</v>
      </c>
      <c r="D176" s="30">
        <v>7083063</v>
      </c>
      <c r="E176" s="30">
        <v>4433908</v>
      </c>
      <c r="F176" s="30">
        <v>6957107</v>
      </c>
      <c r="G176" s="30">
        <v>1647222</v>
      </c>
      <c r="H176" s="76"/>
      <c r="I176" s="145">
        <f t="shared" si="4"/>
        <v>23796105</v>
      </c>
      <c r="J176" s="29">
        <v>233632</v>
      </c>
      <c r="K176" s="145">
        <f t="shared" si="5"/>
        <v>24029737</v>
      </c>
    </row>
    <row r="177" spans="1:11">
      <c r="A177" s="222"/>
      <c r="B177" s="23" t="s">
        <v>10</v>
      </c>
      <c r="C177" s="29">
        <v>3500481</v>
      </c>
      <c r="D177" s="30">
        <v>7138415</v>
      </c>
      <c r="E177" s="30">
        <v>4549440</v>
      </c>
      <c r="F177" s="30">
        <v>6935889</v>
      </c>
      <c r="G177" s="30">
        <v>1653610</v>
      </c>
      <c r="H177" s="76"/>
      <c r="I177" s="145">
        <f t="shared" si="4"/>
        <v>23777835</v>
      </c>
      <c r="J177" s="29">
        <v>232681</v>
      </c>
      <c r="K177" s="145">
        <f t="shared" si="5"/>
        <v>24010516</v>
      </c>
    </row>
    <row r="178" spans="1:11">
      <c r="A178" s="222"/>
      <c r="B178" s="23" t="s">
        <v>11</v>
      </c>
      <c r="C178" s="29">
        <v>3646612</v>
      </c>
      <c r="D178" s="30">
        <v>7215487</v>
      </c>
      <c r="E178" s="30">
        <v>4693699</v>
      </c>
      <c r="F178" s="30">
        <v>7009986</v>
      </c>
      <c r="G178" s="30">
        <v>1691527</v>
      </c>
      <c r="H178" s="76"/>
      <c r="I178" s="145">
        <f t="shared" si="4"/>
        <v>24257311</v>
      </c>
      <c r="J178" s="29">
        <v>236542</v>
      </c>
      <c r="K178" s="145">
        <f t="shared" si="5"/>
        <v>24493853</v>
      </c>
    </row>
    <row r="179" spans="1:11" ht="15" thickBot="1">
      <c r="A179" s="222"/>
      <c r="B179" s="23" t="s">
        <v>12</v>
      </c>
      <c r="C179" s="29">
        <v>3181455</v>
      </c>
      <c r="D179" s="30">
        <v>6264386</v>
      </c>
      <c r="E179" s="30">
        <v>4134362</v>
      </c>
      <c r="F179" s="30">
        <v>5830318</v>
      </c>
      <c r="G179" s="30">
        <v>1385737</v>
      </c>
      <c r="H179" s="76"/>
      <c r="I179" s="145">
        <f t="shared" si="4"/>
        <v>20796258</v>
      </c>
      <c r="J179" s="29">
        <v>239557</v>
      </c>
      <c r="K179" s="145">
        <f t="shared" si="5"/>
        <v>21035815</v>
      </c>
    </row>
    <row r="180" spans="1:11">
      <c r="A180" s="221">
        <v>2007</v>
      </c>
      <c r="B180" s="22" t="s">
        <v>1</v>
      </c>
      <c r="C180" s="27">
        <v>2745481</v>
      </c>
      <c r="D180" s="28">
        <v>5397792</v>
      </c>
      <c r="E180" s="28">
        <v>3867781</v>
      </c>
      <c r="F180" s="28">
        <v>4478252</v>
      </c>
      <c r="G180" s="28">
        <v>1231030</v>
      </c>
      <c r="H180" s="78"/>
      <c r="I180" s="144">
        <f t="shared" si="4"/>
        <v>17720336</v>
      </c>
      <c r="J180" s="27">
        <v>223520</v>
      </c>
      <c r="K180" s="144">
        <f t="shared" si="5"/>
        <v>17943856</v>
      </c>
    </row>
    <row r="181" spans="1:11">
      <c r="A181" s="222"/>
      <c r="B181" s="23" t="s">
        <v>2</v>
      </c>
      <c r="C181" s="29">
        <v>2653580</v>
      </c>
      <c r="D181" s="30">
        <v>5348263</v>
      </c>
      <c r="E181" s="30">
        <v>3698099</v>
      </c>
      <c r="F181" s="30">
        <v>4876113</v>
      </c>
      <c r="G181" s="33">
        <v>1214784</v>
      </c>
      <c r="H181" s="79"/>
      <c r="I181" s="145">
        <f t="shared" si="4"/>
        <v>17790839</v>
      </c>
      <c r="J181" s="29">
        <v>206868</v>
      </c>
      <c r="K181" s="145">
        <f t="shared" si="5"/>
        <v>17997707</v>
      </c>
    </row>
    <row r="182" spans="1:11">
      <c r="A182" s="222"/>
      <c r="B182" s="23" t="s">
        <v>3</v>
      </c>
      <c r="C182" s="29">
        <v>3294319</v>
      </c>
      <c r="D182" s="30">
        <v>6729552</v>
      </c>
      <c r="E182" s="30">
        <v>4432787</v>
      </c>
      <c r="F182" s="30">
        <v>6522715</v>
      </c>
      <c r="G182" s="30">
        <v>1653143</v>
      </c>
      <c r="H182" s="79"/>
      <c r="I182" s="145">
        <f t="shared" si="4"/>
        <v>22632516</v>
      </c>
      <c r="J182" s="29">
        <v>235347</v>
      </c>
      <c r="K182" s="145">
        <f t="shared" si="5"/>
        <v>22867863</v>
      </c>
    </row>
    <row r="183" spans="1:11">
      <c r="A183" s="222"/>
      <c r="B183" s="23" t="s">
        <v>4</v>
      </c>
      <c r="C183" s="29">
        <v>2946946</v>
      </c>
      <c r="D183" s="30">
        <v>6152066</v>
      </c>
      <c r="E183" s="30">
        <v>4129507</v>
      </c>
      <c r="F183" s="30">
        <v>5984958</v>
      </c>
      <c r="G183" s="30">
        <v>1527382</v>
      </c>
      <c r="H183" s="79"/>
      <c r="I183" s="145">
        <f t="shared" si="4"/>
        <v>20740859</v>
      </c>
      <c r="J183" s="29">
        <v>211530</v>
      </c>
      <c r="K183" s="145">
        <f t="shared" si="5"/>
        <v>20952389</v>
      </c>
    </row>
    <row r="184" spans="1:11">
      <c r="A184" s="222"/>
      <c r="B184" s="23" t="s">
        <v>5</v>
      </c>
      <c r="C184" s="29">
        <v>3052215</v>
      </c>
      <c r="D184" s="30">
        <v>6017673</v>
      </c>
      <c r="E184" s="30">
        <v>4036737</v>
      </c>
      <c r="F184" s="30">
        <v>6237459</v>
      </c>
      <c r="G184" s="30">
        <v>1550153</v>
      </c>
      <c r="H184" s="79"/>
      <c r="I184" s="145">
        <f t="shared" si="4"/>
        <v>20894237</v>
      </c>
      <c r="J184" s="29">
        <v>191225</v>
      </c>
      <c r="K184" s="145">
        <f t="shared" si="5"/>
        <v>21085462</v>
      </c>
    </row>
    <row r="185" spans="1:11">
      <c r="A185" s="222"/>
      <c r="B185" s="23" t="s">
        <v>6</v>
      </c>
      <c r="C185" s="29">
        <v>3362104</v>
      </c>
      <c r="D185" s="30">
        <v>6779602</v>
      </c>
      <c r="E185" s="30">
        <v>4499910</v>
      </c>
      <c r="F185" s="30">
        <v>6681330</v>
      </c>
      <c r="G185" s="30">
        <v>1720169</v>
      </c>
      <c r="H185" s="79"/>
      <c r="I185" s="145">
        <f t="shared" si="4"/>
        <v>23043115</v>
      </c>
      <c r="J185" s="29">
        <v>193545</v>
      </c>
      <c r="K185" s="145">
        <f t="shared" si="5"/>
        <v>23236660</v>
      </c>
    </row>
    <row r="186" spans="1:11">
      <c r="A186" s="222"/>
      <c r="B186" s="23" t="s">
        <v>7</v>
      </c>
      <c r="C186" s="29">
        <v>3419670</v>
      </c>
      <c r="D186" s="30">
        <v>7222540</v>
      </c>
      <c r="E186" s="30">
        <v>4740719</v>
      </c>
      <c r="F186" s="30">
        <v>6765801</v>
      </c>
      <c r="G186" s="30">
        <v>1697744</v>
      </c>
      <c r="H186" s="79"/>
      <c r="I186" s="145">
        <f t="shared" si="4"/>
        <v>23846474</v>
      </c>
      <c r="J186" s="29">
        <v>197606</v>
      </c>
      <c r="K186" s="145">
        <f t="shared" si="5"/>
        <v>24044080</v>
      </c>
    </row>
    <row r="187" spans="1:11">
      <c r="A187" s="222"/>
      <c r="B187" s="23" t="s">
        <v>8</v>
      </c>
      <c r="C187" s="29">
        <v>3555800</v>
      </c>
      <c r="D187" s="30">
        <v>7481451</v>
      </c>
      <c r="E187" s="30">
        <v>4966339</v>
      </c>
      <c r="F187" s="30">
        <v>7285725</v>
      </c>
      <c r="G187" s="30">
        <v>1864529</v>
      </c>
      <c r="H187" s="79"/>
      <c r="I187" s="145">
        <f t="shared" si="4"/>
        <v>25153844</v>
      </c>
      <c r="J187" s="29">
        <v>198321</v>
      </c>
      <c r="K187" s="145">
        <f t="shared" si="5"/>
        <v>25352165</v>
      </c>
    </row>
    <row r="188" spans="1:11">
      <c r="A188" s="222"/>
      <c r="B188" s="23" t="s">
        <v>9</v>
      </c>
      <c r="C188" s="29">
        <v>3103408</v>
      </c>
      <c r="D188" s="30">
        <v>6569902</v>
      </c>
      <c r="E188" s="30">
        <v>4338531</v>
      </c>
      <c r="F188" s="30">
        <v>6519843</v>
      </c>
      <c r="G188" s="30">
        <v>1699837</v>
      </c>
      <c r="H188" s="79"/>
      <c r="I188" s="145">
        <f t="shared" si="4"/>
        <v>22231521</v>
      </c>
      <c r="J188" s="29">
        <v>183152</v>
      </c>
      <c r="K188" s="145">
        <f t="shared" si="5"/>
        <v>22414673</v>
      </c>
    </row>
    <row r="189" spans="1:11">
      <c r="A189" s="222"/>
      <c r="B189" s="23" t="s">
        <v>10</v>
      </c>
      <c r="C189" s="29">
        <v>3345034</v>
      </c>
      <c r="D189" s="30">
        <v>7164710</v>
      </c>
      <c r="E189" s="30">
        <v>4800958</v>
      </c>
      <c r="F189" s="30">
        <v>7071389</v>
      </c>
      <c r="G189" s="30">
        <v>1884131</v>
      </c>
      <c r="H189" s="44">
        <v>67234</v>
      </c>
      <c r="I189" s="145">
        <f t="shared" si="4"/>
        <v>24333456</v>
      </c>
      <c r="J189" s="29">
        <v>186856</v>
      </c>
      <c r="K189" s="145">
        <f t="shared" si="5"/>
        <v>24520312</v>
      </c>
    </row>
    <row r="190" spans="1:11">
      <c r="A190" s="222"/>
      <c r="B190" s="23" t="s">
        <v>11</v>
      </c>
      <c r="C190" s="29">
        <v>3280410</v>
      </c>
      <c r="D190" s="30">
        <v>6881057</v>
      </c>
      <c r="E190" s="30">
        <v>4832237</v>
      </c>
      <c r="F190" s="30">
        <v>7094918</v>
      </c>
      <c r="G190" s="30">
        <v>1868015</v>
      </c>
      <c r="H190" s="44">
        <v>211526</v>
      </c>
      <c r="I190" s="145">
        <f t="shared" si="4"/>
        <v>24168163</v>
      </c>
      <c r="J190" s="29">
        <v>189280</v>
      </c>
      <c r="K190" s="145">
        <f t="shared" si="5"/>
        <v>24357443</v>
      </c>
    </row>
    <row r="191" spans="1:11" ht="15" thickBot="1">
      <c r="A191" s="222"/>
      <c r="B191" s="23" t="s">
        <v>12</v>
      </c>
      <c r="C191" s="29">
        <v>2903606</v>
      </c>
      <c r="D191" s="30">
        <v>5840661</v>
      </c>
      <c r="E191" s="30">
        <v>4129102</v>
      </c>
      <c r="F191" s="30">
        <v>5560637</v>
      </c>
      <c r="G191" s="30">
        <v>1471589</v>
      </c>
      <c r="H191" s="44">
        <v>193284</v>
      </c>
      <c r="I191" s="145">
        <f t="shared" ref="I191:I256" si="6">+C191+D191+E191+F191+G191+H191</f>
        <v>20098879</v>
      </c>
      <c r="J191" s="29">
        <v>193142</v>
      </c>
      <c r="K191" s="145">
        <f t="shared" ref="K191:K254" si="7">I191+J191</f>
        <v>20292021</v>
      </c>
    </row>
    <row r="192" spans="1:11">
      <c r="A192" s="221">
        <v>2008</v>
      </c>
      <c r="B192" s="22" t="s">
        <v>1</v>
      </c>
      <c r="C192" s="27">
        <v>3000274</v>
      </c>
      <c r="D192" s="28">
        <v>5032280</v>
      </c>
      <c r="E192" s="28">
        <v>4007639</v>
      </c>
      <c r="F192" s="28">
        <v>4612906</v>
      </c>
      <c r="G192" s="28">
        <v>1383398</v>
      </c>
      <c r="H192" s="78">
        <v>175333</v>
      </c>
      <c r="I192" s="144">
        <f t="shared" si="6"/>
        <v>18211830</v>
      </c>
      <c r="J192" s="27">
        <v>176863</v>
      </c>
      <c r="K192" s="144">
        <f t="shared" si="7"/>
        <v>18388693</v>
      </c>
    </row>
    <row r="193" spans="1:11">
      <c r="A193" s="222"/>
      <c r="B193" s="23" t="s">
        <v>2</v>
      </c>
      <c r="C193" s="29">
        <v>2923122</v>
      </c>
      <c r="D193" s="30">
        <v>5320491</v>
      </c>
      <c r="E193" s="30">
        <v>4011249</v>
      </c>
      <c r="F193" s="30">
        <v>4886789</v>
      </c>
      <c r="G193" s="30">
        <v>1412527</v>
      </c>
      <c r="H193" s="79">
        <v>172856</v>
      </c>
      <c r="I193" s="145">
        <f t="shared" si="6"/>
        <v>18727034</v>
      </c>
      <c r="J193" s="29">
        <v>156967</v>
      </c>
      <c r="K193" s="145">
        <f t="shared" si="7"/>
        <v>18884001</v>
      </c>
    </row>
    <row r="194" spans="1:11">
      <c r="A194" s="222"/>
      <c r="B194" s="23" t="s">
        <v>3</v>
      </c>
      <c r="C194" s="29">
        <v>3018716</v>
      </c>
      <c r="D194" s="30">
        <v>5724411</v>
      </c>
      <c r="E194" s="30">
        <v>4202096</v>
      </c>
      <c r="F194" s="30">
        <v>5538572</v>
      </c>
      <c r="G194" s="30">
        <v>1612102</v>
      </c>
      <c r="H194" s="79">
        <v>192280</v>
      </c>
      <c r="I194" s="145">
        <f t="shared" si="6"/>
        <v>20288177</v>
      </c>
      <c r="J194" s="29">
        <v>181194</v>
      </c>
      <c r="K194" s="145">
        <f t="shared" si="7"/>
        <v>20469371</v>
      </c>
    </row>
    <row r="195" spans="1:11">
      <c r="A195" s="222"/>
      <c r="B195" s="23" t="s">
        <v>4</v>
      </c>
      <c r="C195" s="29">
        <v>3759508</v>
      </c>
      <c r="D195" s="30">
        <v>6672616</v>
      </c>
      <c r="E195" s="30">
        <v>4705964</v>
      </c>
      <c r="F195" s="30">
        <v>6770801</v>
      </c>
      <c r="G195" s="30">
        <v>1937179</v>
      </c>
      <c r="H195" s="79">
        <v>236709</v>
      </c>
      <c r="I195" s="145">
        <f t="shared" si="6"/>
        <v>24082777</v>
      </c>
      <c r="J195" s="29">
        <v>166880</v>
      </c>
      <c r="K195" s="145">
        <f t="shared" si="7"/>
        <v>24249657</v>
      </c>
    </row>
    <row r="196" spans="1:11">
      <c r="A196" s="222"/>
      <c r="B196" s="23" t="s">
        <v>5</v>
      </c>
      <c r="C196" s="29">
        <v>4129578</v>
      </c>
      <c r="D196" s="30">
        <v>7465804</v>
      </c>
      <c r="E196" s="30">
        <v>4873166</v>
      </c>
      <c r="F196" s="30">
        <v>7218131</v>
      </c>
      <c r="G196" s="30">
        <v>1949150</v>
      </c>
      <c r="H196" s="79">
        <v>297676</v>
      </c>
      <c r="I196" s="145">
        <f t="shared" si="6"/>
        <v>25933505</v>
      </c>
      <c r="J196" s="29">
        <v>164829</v>
      </c>
      <c r="K196" s="145">
        <f t="shared" si="7"/>
        <v>26098334</v>
      </c>
    </row>
    <row r="197" spans="1:11">
      <c r="A197" s="222"/>
      <c r="B197" s="23" t="s">
        <v>6</v>
      </c>
      <c r="C197" s="29">
        <v>3857489</v>
      </c>
      <c r="D197" s="30">
        <v>7069322</v>
      </c>
      <c r="E197" s="30">
        <v>4565833</v>
      </c>
      <c r="F197" s="30">
        <v>6640489</v>
      </c>
      <c r="G197" s="30">
        <v>1838271</v>
      </c>
      <c r="H197" s="79">
        <v>247425</v>
      </c>
      <c r="I197" s="145">
        <f t="shared" si="6"/>
        <v>24218829</v>
      </c>
      <c r="J197" s="29">
        <v>152811</v>
      </c>
      <c r="K197" s="145">
        <f t="shared" si="7"/>
        <v>24371640</v>
      </c>
    </row>
    <row r="198" spans="1:11">
      <c r="A198" s="222"/>
      <c r="B198" s="23" t="s">
        <v>7</v>
      </c>
      <c r="C198" s="29">
        <v>4291356</v>
      </c>
      <c r="D198" s="30">
        <v>7952844</v>
      </c>
      <c r="E198" s="30">
        <v>5070217</v>
      </c>
      <c r="F198" s="30">
        <v>7204684</v>
      </c>
      <c r="G198" s="30">
        <v>1916463</v>
      </c>
      <c r="H198" s="79">
        <v>286117</v>
      </c>
      <c r="I198" s="145">
        <f t="shared" si="6"/>
        <v>26721681</v>
      </c>
      <c r="J198" s="29">
        <v>164210</v>
      </c>
      <c r="K198" s="145">
        <f t="shared" si="7"/>
        <v>26885891</v>
      </c>
    </row>
    <row r="199" spans="1:11">
      <c r="A199" s="222"/>
      <c r="B199" s="23" t="s">
        <v>8</v>
      </c>
      <c r="C199" s="29">
        <v>4083902</v>
      </c>
      <c r="D199" s="30">
        <v>7648152</v>
      </c>
      <c r="E199" s="30">
        <v>4978694</v>
      </c>
      <c r="F199" s="30">
        <v>6698807</v>
      </c>
      <c r="G199" s="30">
        <v>1933897</v>
      </c>
      <c r="H199" s="79">
        <v>285863</v>
      </c>
      <c r="I199" s="145">
        <f t="shared" si="6"/>
        <v>25629315</v>
      </c>
      <c r="J199" s="29">
        <v>160080</v>
      </c>
      <c r="K199" s="145">
        <f t="shared" si="7"/>
        <v>25789395</v>
      </c>
    </row>
    <row r="200" spans="1:11">
      <c r="A200" s="222"/>
      <c r="B200" s="23" t="s">
        <v>9</v>
      </c>
      <c r="C200" s="29">
        <v>4450151</v>
      </c>
      <c r="D200" s="30">
        <v>8098182</v>
      </c>
      <c r="E200" s="30">
        <v>5165171</v>
      </c>
      <c r="F200" s="30">
        <v>7197962</v>
      </c>
      <c r="G200" s="30">
        <v>2089683</v>
      </c>
      <c r="H200" s="79">
        <v>305303</v>
      </c>
      <c r="I200" s="145">
        <f t="shared" si="6"/>
        <v>27306452</v>
      </c>
      <c r="J200" s="29">
        <v>153792</v>
      </c>
      <c r="K200" s="145">
        <f t="shared" si="7"/>
        <v>27460244</v>
      </c>
    </row>
    <row r="201" spans="1:11">
      <c r="A201" s="222"/>
      <c r="B201" s="23" t="s">
        <v>10</v>
      </c>
      <c r="C201" s="29">
        <v>4338556</v>
      </c>
      <c r="D201" s="30">
        <v>7898284</v>
      </c>
      <c r="E201" s="30">
        <v>5157478</v>
      </c>
      <c r="F201" s="30">
        <v>6897459</v>
      </c>
      <c r="G201" s="30">
        <v>2076596</v>
      </c>
      <c r="H201" s="44">
        <v>310551</v>
      </c>
      <c r="I201" s="145">
        <f t="shared" si="6"/>
        <v>26678924</v>
      </c>
      <c r="J201" s="29">
        <v>154401</v>
      </c>
      <c r="K201" s="145">
        <f t="shared" si="7"/>
        <v>26833325</v>
      </c>
    </row>
    <row r="202" spans="1:11">
      <c r="A202" s="222"/>
      <c r="B202" s="23" t="s">
        <v>11</v>
      </c>
      <c r="C202" s="29">
        <v>4067464</v>
      </c>
      <c r="D202" s="30">
        <v>7338906</v>
      </c>
      <c r="E202" s="30">
        <v>4796711</v>
      </c>
      <c r="F202" s="30">
        <v>6344717</v>
      </c>
      <c r="G202" s="30">
        <v>1929625</v>
      </c>
      <c r="H202" s="44">
        <v>297403</v>
      </c>
      <c r="I202" s="145">
        <f t="shared" si="6"/>
        <v>24774826</v>
      </c>
      <c r="J202" s="29">
        <v>138768</v>
      </c>
      <c r="K202" s="145">
        <f t="shared" si="7"/>
        <v>24913594</v>
      </c>
    </row>
    <row r="203" spans="1:11" ht="15" thickBot="1">
      <c r="A203" s="222"/>
      <c r="B203" s="23" t="s">
        <v>12</v>
      </c>
      <c r="C203" s="29">
        <v>3550634</v>
      </c>
      <c r="D203" s="30">
        <v>6759388</v>
      </c>
      <c r="E203" s="30">
        <v>4357265</v>
      </c>
      <c r="F203" s="30">
        <v>5604714</v>
      </c>
      <c r="G203" s="30">
        <v>1647552</v>
      </c>
      <c r="H203" s="44">
        <v>283658</v>
      </c>
      <c r="I203" s="145">
        <f t="shared" si="6"/>
        <v>22203211</v>
      </c>
      <c r="J203" s="29">
        <v>135600</v>
      </c>
      <c r="K203" s="145">
        <f t="shared" si="7"/>
        <v>22338811</v>
      </c>
    </row>
    <row r="204" spans="1:11">
      <c r="A204" s="221">
        <v>2009</v>
      </c>
      <c r="B204" s="22" t="s">
        <v>1</v>
      </c>
      <c r="C204" s="27">
        <v>3358917</v>
      </c>
      <c r="D204" s="28">
        <v>5828793</v>
      </c>
      <c r="E204" s="28">
        <v>4173346</v>
      </c>
      <c r="F204" s="28">
        <v>4459096</v>
      </c>
      <c r="G204" s="28">
        <v>1432607</v>
      </c>
      <c r="H204" s="45">
        <v>256655</v>
      </c>
      <c r="I204" s="144">
        <f t="shared" si="6"/>
        <v>19509414</v>
      </c>
      <c r="J204" s="27">
        <v>121022</v>
      </c>
      <c r="K204" s="144">
        <f t="shared" si="7"/>
        <v>19630436</v>
      </c>
    </row>
    <row r="205" spans="1:11">
      <c r="A205" s="222"/>
      <c r="B205" s="23" t="s">
        <v>2</v>
      </c>
      <c r="C205" s="29">
        <v>3433073</v>
      </c>
      <c r="D205" s="30">
        <v>5889452</v>
      </c>
      <c r="E205" s="30">
        <v>3898828</v>
      </c>
      <c r="F205" s="30">
        <v>4914778</v>
      </c>
      <c r="G205" s="30">
        <v>1439646</v>
      </c>
      <c r="H205" s="44">
        <v>248343</v>
      </c>
      <c r="I205" s="145">
        <f t="shared" si="6"/>
        <v>19824120</v>
      </c>
      <c r="J205" s="29">
        <v>94860</v>
      </c>
      <c r="K205" s="145">
        <f t="shared" si="7"/>
        <v>19918980</v>
      </c>
    </row>
    <row r="206" spans="1:11">
      <c r="A206" s="222"/>
      <c r="B206" s="23" t="s">
        <v>3</v>
      </c>
      <c r="C206" s="29">
        <v>4344006</v>
      </c>
      <c r="D206" s="30">
        <v>7324592</v>
      </c>
      <c r="E206" s="30">
        <v>4747829</v>
      </c>
      <c r="F206" s="30">
        <v>6463496</v>
      </c>
      <c r="G206" s="30">
        <v>1926096</v>
      </c>
      <c r="H206" s="44">
        <v>314351</v>
      </c>
      <c r="I206" s="145">
        <f t="shared" si="6"/>
        <v>25120370</v>
      </c>
      <c r="J206" s="29">
        <v>110102</v>
      </c>
      <c r="K206" s="145">
        <f t="shared" si="7"/>
        <v>25230472</v>
      </c>
    </row>
    <row r="207" spans="1:11">
      <c r="A207" s="222"/>
      <c r="B207" s="23" t="s">
        <v>4</v>
      </c>
      <c r="C207" s="29">
        <v>4420833</v>
      </c>
      <c r="D207" s="30">
        <v>7165535</v>
      </c>
      <c r="E207" s="30">
        <v>4746235</v>
      </c>
      <c r="F207" s="30">
        <v>6755307</v>
      </c>
      <c r="G207" s="30">
        <v>1935704</v>
      </c>
      <c r="H207" s="44">
        <v>318420</v>
      </c>
      <c r="I207" s="145">
        <f t="shared" si="6"/>
        <v>25342034</v>
      </c>
      <c r="J207" s="29">
        <v>102588</v>
      </c>
      <c r="K207" s="145">
        <f t="shared" si="7"/>
        <v>25444622</v>
      </c>
    </row>
    <row r="208" spans="1:11">
      <c r="A208" s="222"/>
      <c r="B208" s="23" t="s">
        <v>5</v>
      </c>
      <c r="C208" s="29">
        <v>4298677</v>
      </c>
      <c r="D208" s="30">
        <v>7187249</v>
      </c>
      <c r="E208" s="30">
        <v>4671682</v>
      </c>
      <c r="F208" s="30">
        <v>6697953</v>
      </c>
      <c r="G208" s="30">
        <v>1900509</v>
      </c>
      <c r="H208" s="44">
        <v>317820</v>
      </c>
      <c r="I208" s="145">
        <f t="shared" si="6"/>
        <v>25073890</v>
      </c>
      <c r="J208" s="29">
        <v>102185</v>
      </c>
      <c r="K208" s="145">
        <f t="shared" si="7"/>
        <v>25176075</v>
      </c>
    </row>
    <row r="209" spans="1:11">
      <c r="A209" s="222"/>
      <c r="B209" s="23" t="s">
        <v>6</v>
      </c>
      <c r="C209" s="29">
        <v>4442396</v>
      </c>
      <c r="D209" s="30">
        <v>7585606</v>
      </c>
      <c r="E209" s="30">
        <v>4805913</v>
      </c>
      <c r="F209" s="30">
        <v>6876470</v>
      </c>
      <c r="G209" s="30">
        <v>1964019</v>
      </c>
      <c r="H209" s="44">
        <v>330298</v>
      </c>
      <c r="I209" s="145">
        <f t="shared" si="6"/>
        <v>26004702</v>
      </c>
      <c r="J209" s="29">
        <v>109298</v>
      </c>
      <c r="K209" s="145">
        <f t="shared" si="7"/>
        <v>26114000</v>
      </c>
    </row>
    <row r="210" spans="1:11">
      <c r="A210" s="222"/>
      <c r="B210" s="23" t="s">
        <v>7</v>
      </c>
      <c r="C210" s="29">
        <v>3813964</v>
      </c>
      <c r="D210" s="30">
        <v>6633022</v>
      </c>
      <c r="E210" s="30">
        <v>4378029</v>
      </c>
      <c r="F210" s="30">
        <v>5558023</v>
      </c>
      <c r="G210" s="30">
        <v>1600903</v>
      </c>
      <c r="H210" s="44">
        <v>298217</v>
      </c>
      <c r="I210" s="145">
        <f t="shared" si="6"/>
        <v>22282158</v>
      </c>
      <c r="J210" s="29">
        <v>98586</v>
      </c>
      <c r="K210" s="145">
        <f t="shared" si="7"/>
        <v>22380744</v>
      </c>
    </row>
    <row r="211" spans="1:11">
      <c r="A211" s="222"/>
      <c r="B211" s="23" t="s">
        <v>8</v>
      </c>
      <c r="C211" s="29">
        <v>4293091</v>
      </c>
      <c r="D211" s="30">
        <v>7497879</v>
      </c>
      <c r="E211" s="30">
        <v>4729150</v>
      </c>
      <c r="F211" s="30">
        <v>6715683</v>
      </c>
      <c r="G211" s="30">
        <v>1881563</v>
      </c>
      <c r="H211" s="44">
        <v>328834</v>
      </c>
      <c r="I211" s="145">
        <f t="shared" si="6"/>
        <v>25446200</v>
      </c>
      <c r="J211" s="29">
        <v>106828</v>
      </c>
      <c r="K211" s="145">
        <f t="shared" si="7"/>
        <v>25553028</v>
      </c>
    </row>
    <row r="212" spans="1:11">
      <c r="A212" s="222"/>
      <c r="B212" s="23" t="s">
        <v>9</v>
      </c>
      <c r="C212" s="29">
        <v>4492577</v>
      </c>
      <c r="D212" s="30">
        <v>7690398</v>
      </c>
      <c r="E212" s="30">
        <v>4873547</v>
      </c>
      <c r="F212" s="30">
        <v>7107653</v>
      </c>
      <c r="G212" s="30">
        <v>1973191</v>
      </c>
      <c r="H212" s="44">
        <v>324182</v>
      </c>
      <c r="I212" s="145">
        <f t="shared" si="6"/>
        <v>26461548</v>
      </c>
      <c r="J212" s="29">
        <v>102321</v>
      </c>
      <c r="K212" s="145">
        <f t="shared" si="7"/>
        <v>26563869</v>
      </c>
    </row>
    <row r="213" spans="1:11">
      <c r="A213" s="222"/>
      <c r="B213" s="23" t="s">
        <v>10</v>
      </c>
      <c r="C213" s="29">
        <v>4415075</v>
      </c>
      <c r="D213" s="30">
        <v>7619012</v>
      </c>
      <c r="E213" s="30">
        <v>4904220</v>
      </c>
      <c r="F213" s="30">
        <v>6967901</v>
      </c>
      <c r="G213" s="30">
        <v>1897457</v>
      </c>
      <c r="H213" s="44">
        <v>325106</v>
      </c>
      <c r="I213" s="145">
        <f t="shared" si="6"/>
        <v>26128771</v>
      </c>
      <c r="J213" s="29">
        <v>99710</v>
      </c>
      <c r="K213" s="145">
        <f t="shared" si="7"/>
        <v>26228481</v>
      </c>
    </row>
    <row r="214" spans="1:11">
      <c r="A214" s="222"/>
      <c r="B214" s="23" t="s">
        <v>11</v>
      </c>
      <c r="C214" s="29">
        <v>3820337</v>
      </c>
      <c r="D214" s="30">
        <v>6738854</v>
      </c>
      <c r="E214" s="30">
        <v>4363897</v>
      </c>
      <c r="F214" s="30">
        <v>6117126</v>
      </c>
      <c r="G214" s="30">
        <v>1714205</v>
      </c>
      <c r="H214" s="44">
        <v>291786</v>
      </c>
      <c r="I214" s="145">
        <f t="shared" si="6"/>
        <v>23046205</v>
      </c>
      <c r="J214" s="29">
        <v>87268</v>
      </c>
      <c r="K214" s="145">
        <f t="shared" si="7"/>
        <v>23133473</v>
      </c>
    </row>
    <row r="215" spans="1:11" ht="15" thickBot="1">
      <c r="A215" s="222"/>
      <c r="B215" s="23" t="s">
        <v>12</v>
      </c>
      <c r="C215" s="29">
        <v>3981823</v>
      </c>
      <c r="D215" s="30">
        <v>7071029</v>
      </c>
      <c r="E215" s="30">
        <v>4626783</v>
      </c>
      <c r="F215" s="30">
        <v>5981805</v>
      </c>
      <c r="G215" s="30">
        <v>1637477</v>
      </c>
      <c r="H215" s="44">
        <v>324525</v>
      </c>
      <c r="I215" s="145">
        <f t="shared" si="6"/>
        <v>23623442</v>
      </c>
      <c r="J215" s="29">
        <v>96702</v>
      </c>
      <c r="K215" s="145">
        <f t="shared" si="7"/>
        <v>23720144</v>
      </c>
    </row>
    <row r="216" spans="1:11">
      <c r="A216" s="221">
        <v>2010</v>
      </c>
      <c r="B216" s="22" t="s">
        <v>1</v>
      </c>
      <c r="C216" s="27">
        <v>3221968</v>
      </c>
      <c r="D216" s="28">
        <v>5429265</v>
      </c>
      <c r="E216" s="28">
        <v>3869637</v>
      </c>
      <c r="F216" s="28">
        <v>4239486</v>
      </c>
      <c r="G216" s="28">
        <v>1299757</v>
      </c>
      <c r="H216" s="45">
        <v>255146</v>
      </c>
      <c r="I216" s="144">
        <f t="shared" si="6"/>
        <v>18315259</v>
      </c>
      <c r="J216" s="27">
        <v>85206</v>
      </c>
      <c r="K216" s="144">
        <f t="shared" si="7"/>
        <v>18400465</v>
      </c>
    </row>
    <row r="217" spans="1:11">
      <c r="A217" s="222"/>
      <c r="B217" s="23" t="s">
        <v>2</v>
      </c>
      <c r="C217" s="29">
        <v>3335755</v>
      </c>
      <c r="D217" s="30">
        <v>5547937</v>
      </c>
      <c r="E217" s="30">
        <v>3776980</v>
      </c>
      <c r="F217" s="30">
        <v>4736295</v>
      </c>
      <c r="G217" s="30">
        <v>1349138</v>
      </c>
      <c r="H217" s="44">
        <v>243586</v>
      </c>
      <c r="I217" s="145">
        <f t="shared" si="6"/>
        <v>18989691</v>
      </c>
      <c r="J217" s="29">
        <v>73456</v>
      </c>
      <c r="K217" s="145">
        <f t="shared" si="7"/>
        <v>19063147</v>
      </c>
    </row>
    <row r="218" spans="1:11">
      <c r="A218" s="222"/>
      <c r="B218" s="23" t="s">
        <v>3</v>
      </c>
      <c r="C218" s="29">
        <v>4467167</v>
      </c>
      <c r="D218" s="30">
        <v>7318728</v>
      </c>
      <c r="E218" s="30">
        <v>4735548</v>
      </c>
      <c r="F218" s="30">
        <v>6664063</v>
      </c>
      <c r="G218" s="30">
        <v>1859415</v>
      </c>
      <c r="H218" s="44">
        <v>316007</v>
      </c>
      <c r="I218" s="145">
        <f t="shared" si="6"/>
        <v>25360928</v>
      </c>
      <c r="J218" s="29">
        <v>78195</v>
      </c>
      <c r="K218" s="145">
        <f t="shared" si="7"/>
        <v>25439123</v>
      </c>
    </row>
    <row r="219" spans="1:11">
      <c r="A219" s="222"/>
      <c r="B219" s="23" t="s">
        <v>4</v>
      </c>
      <c r="C219" s="29">
        <v>4371793</v>
      </c>
      <c r="D219" s="30">
        <v>6907448</v>
      </c>
      <c r="E219" s="30">
        <v>4662661</v>
      </c>
      <c r="F219" s="30">
        <v>6429258</v>
      </c>
      <c r="G219" s="30">
        <v>1791520</v>
      </c>
      <c r="H219" s="44">
        <v>301660</v>
      </c>
      <c r="I219" s="145">
        <f t="shared" si="6"/>
        <v>24464340</v>
      </c>
      <c r="J219" s="29">
        <v>73971</v>
      </c>
      <c r="K219" s="145">
        <f t="shared" si="7"/>
        <v>24538311</v>
      </c>
    </row>
    <row r="220" spans="1:11">
      <c r="A220" s="222"/>
      <c r="B220" s="23" t="s">
        <v>5</v>
      </c>
      <c r="C220" s="29">
        <v>4254514</v>
      </c>
      <c r="D220" s="30">
        <v>6887118</v>
      </c>
      <c r="E220" s="30">
        <v>4758640</v>
      </c>
      <c r="F220" s="30">
        <v>6437735</v>
      </c>
      <c r="G220" s="30">
        <v>1836516</v>
      </c>
      <c r="H220" s="44">
        <v>312436</v>
      </c>
      <c r="I220" s="145">
        <f t="shared" si="6"/>
        <v>24486959</v>
      </c>
      <c r="J220" s="29">
        <v>90790</v>
      </c>
      <c r="K220" s="145">
        <f t="shared" si="7"/>
        <v>24577749</v>
      </c>
    </row>
    <row r="221" spans="1:11">
      <c r="A221" s="222"/>
      <c r="B221" s="23" t="s">
        <v>6</v>
      </c>
      <c r="C221" s="29">
        <v>4435151</v>
      </c>
      <c r="D221" s="30">
        <v>7396539</v>
      </c>
      <c r="E221" s="30">
        <v>4974413</v>
      </c>
      <c r="F221" s="30">
        <v>6505335</v>
      </c>
      <c r="G221" s="30">
        <v>1871141</v>
      </c>
      <c r="H221" s="44">
        <v>337630</v>
      </c>
      <c r="I221" s="145">
        <f t="shared" si="6"/>
        <v>25520209</v>
      </c>
      <c r="J221" s="29">
        <v>93668</v>
      </c>
      <c r="K221" s="145">
        <f t="shared" si="7"/>
        <v>25613877</v>
      </c>
    </row>
    <row r="222" spans="1:11">
      <c r="A222" s="222"/>
      <c r="B222" s="23" t="s">
        <v>7</v>
      </c>
      <c r="C222" s="29">
        <v>4460665</v>
      </c>
      <c r="D222" s="30">
        <v>7683479</v>
      </c>
      <c r="E222" s="30">
        <v>5014360</v>
      </c>
      <c r="F222" s="30">
        <v>6708541</v>
      </c>
      <c r="G222" s="30">
        <v>1757642</v>
      </c>
      <c r="H222" s="44">
        <v>341509</v>
      </c>
      <c r="I222" s="145">
        <f t="shared" si="6"/>
        <v>25966196</v>
      </c>
      <c r="J222" s="29">
        <v>90148</v>
      </c>
      <c r="K222" s="145">
        <f t="shared" si="7"/>
        <v>26056344</v>
      </c>
    </row>
    <row r="223" spans="1:11">
      <c r="A223" s="222"/>
      <c r="B223" s="23" t="s">
        <v>8</v>
      </c>
      <c r="C223" s="29">
        <v>4637966</v>
      </c>
      <c r="D223" s="30">
        <v>7881651</v>
      </c>
      <c r="E223" s="30">
        <v>5166576</v>
      </c>
      <c r="F223" s="30">
        <v>7208916</v>
      </c>
      <c r="G223" s="30">
        <v>1979066</v>
      </c>
      <c r="H223" s="44">
        <v>353430</v>
      </c>
      <c r="I223" s="145">
        <f t="shared" si="6"/>
        <v>27227605</v>
      </c>
      <c r="J223" s="29">
        <v>89837</v>
      </c>
      <c r="K223" s="145">
        <f t="shared" si="7"/>
        <v>27317442</v>
      </c>
    </row>
    <row r="224" spans="1:11">
      <c r="A224" s="222"/>
      <c r="B224" s="23" t="s">
        <v>9</v>
      </c>
      <c r="C224" s="29">
        <v>4603717</v>
      </c>
      <c r="D224" s="30">
        <v>8101275</v>
      </c>
      <c r="E224" s="30">
        <v>5317462</v>
      </c>
      <c r="F224" s="30">
        <v>7392462</v>
      </c>
      <c r="G224" s="30">
        <v>2031498</v>
      </c>
      <c r="H224" s="44">
        <v>362235</v>
      </c>
      <c r="I224" s="145">
        <f t="shared" si="6"/>
        <v>27808649</v>
      </c>
      <c r="J224" s="29">
        <v>91946</v>
      </c>
      <c r="K224" s="145">
        <f t="shared" si="7"/>
        <v>27900595</v>
      </c>
    </row>
    <row r="225" spans="1:11">
      <c r="A225" s="222"/>
      <c r="B225" s="23" t="s">
        <v>10</v>
      </c>
      <c r="C225" s="29">
        <v>4211089</v>
      </c>
      <c r="D225" s="30">
        <v>6768838</v>
      </c>
      <c r="E225" s="30">
        <v>4749099</v>
      </c>
      <c r="F225" s="30">
        <v>6530144</v>
      </c>
      <c r="G225" s="30">
        <v>1797830</v>
      </c>
      <c r="H225" s="44">
        <v>330977</v>
      </c>
      <c r="I225" s="145">
        <f t="shared" si="6"/>
        <v>24387977</v>
      </c>
      <c r="J225" s="29">
        <v>91083</v>
      </c>
      <c r="K225" s="145">
        <f t="shared" si="7"/>
        <v>24479060</v>
      </c>
    </row>
    <row r="226" spans="1:11">
      <c r="A226" s="222"/>
      <c r="B226" s="23" t="s">
        <v>11</v>
      </c>
      <c r="C226" s="29">
        <v>4714739</v>
      </c>
      <c r="D226" s="30">
        <v>7804107</v>
      </c>
      <c r="E226" s="30">
        <v>5288420</v>
      </c>
      <c r="F226" s="30">
        <v>7285189</v>
      </c>
      <c r="G226" s="30">
        <v>1985280</v>
      </c>
      <c r="H226" s="44">
        <v>363934</v>
      </c>
      <c r="I226" s="145">
        <f t="shared" si="6"/>
        <v>27441669</v>
      </c>
      <c r="J226" s="29">
        <v>107032</v>
      </c>
      <c r="K226" s="145">
        <f t="shared" si="7"/>
        <v>27548701</v>
      </c>
    </row>
    <row r="227" spans="1:11" ht="15" thickBot="1">
      <c r="A227" s="222"/>
      <c r="B227" s="23" t="s">
        <v>12</v>
      </c>
      <c r="C227" s="29">
        <v>4143503</v>
      </c>
      <c r="D227" s="30">
        <v>7010053</v>
      </c>
      <c r="E227" s="30">
        <v>4910421</v>
      </c>
      <c r="F227" s="30">
        <v>6353059</v>
      </c>
      <c r="G227" s="30">
        <v>1765751</v>
      </c>
      <c r="H227" s="44">
        <v>523264</v>
      </c>
      <c r="I227" s="145">
        <f t="shared" si="6"/>
        <v>24706051</v>
      </c>
      <c r="J227" s="29">
        <v>96616</v>
      </c>
      <c r="K227" s="145">
        <f t="shared" si="7"/>
        <v>24802667</v>
      </c>
    </row>
    <row r="228" spans="1:11">
      <c r="A228" s="221">
        <v>2011</v>
      </c>
      <c r="B228" s="22" t="s">
        <v>1</v>
      </c>
      <c r="C228" s="27">
        <v>3523564</v>
      </c>
      <c r="D228" s="28">
        <v>5773534</v>
      </c>
      <c r="E228" s="28">
        <v>4161220</v>
      </c>
      <c r="F228" s="28">
        <v>4832912</v>
      </c>
      <c r="G228" s="28">
        <v>1417531</v>
      </c>
      <c r="H228" s="45">
        <v>471198</v>
      </c>
      <c r="I228" s="144">
        <f t="shared" si="6"/>
        <v>20179959</v>
      </c>
      <c r="J228" s="27">
        <v>81674</v>
      </c>
      <c r="K228" s="144">
        <f t="shared" si="7"/>
        <v>20261633</v>
      </c>
    </row>
    <row r="229" spans="1:11">
      <c r="A229" s="222"/>
      <c r="B229" s="23" t="s">
        <v>2</v>
      </c>
      <c r="C229" s="29">
        <v>3610118</v>
      </c>
      <c r="D229" s="30">
        <v>5896177</v>
      </c>
      <c r="E229" s="30">
        <v>4073081</v>
      </c>
      <c r="F229" s="30">
        <v>5456029</v>
      </c>
      <c r="G229" s="30">
        <v>1456832</v>
      </c>
      <c r="H229" s="44">
        <v>479420</v>
      </c>
      <c r="I229" s="145">
        <f t="shared" si="6"/>
        <v>20971657</v>
      </c>
      <c r="J229" s="29">
        <v>75639</v>
      </c>
      <c r="K229" s="145">
        <f t="shared" si="7"/>
        <v>21047296</v>
      </c>
    </row>
    <row r="230" spans="1:11">
      <c r="A230" s="222"/>
      <c r="B230" s="23" t="s">
        <v>3</v>
      </c>
      <c r="C230" s="29">
        <v>3825835</v>
      </c>
      <c r="D230" s="30">
        <v>6715787</v>
      </c>
      <c r="E230" s="30">
        <v>4585435</v>
      </c>
      <c r="F230" s="30">
        <v>6543142</v>
      </c>
      <c r="G230" s="30">
        <v>1810065</v>
      </c>
      <c r="H230" s="44">
        <v>563979</v>
      </c>
      <c r="I230" s="145">
        <f t="shared" si="6"/>
        <v>24044243</v>
      </c>
      <c r="J230" s="29">
        <v>83657</v>
      </c>
      <c r="K230" s="145">
        <f t="shared" si="7"/>
        <v>24127900</v>
      </c>
    </row>
    <row r="231" spans="1:11">
      <c r="A231" s="222"/>
      <c r="B231" s="23" t="s">
        <v>4</v>
      </c>
      <c r="C231" s="29">
        <v>3863246</v>
      </c>
      <c r="D231" s="30">
        <v>7029332</v>
      </c>
      <c r="E231" s="30">
        <v>4912696</v>
      </c>
      <c r="F231" s="30">
        <v>7147538</v>
      </c>
      <c r="G231" s="30">
        <v>1947405</v>
      </c>
      <c r="H231" s="44">
        <v>611507</v>
      </c>
      <c r="I231" s="145">
        <f t="shared" si="6"/>
        <v>25511724</v>
      </c>
      <c r="J231" s="29">
        <v>79669</v>
      </c>
      <c r="K231" s="145">
        <f t="shared" si="7"/>
        <v>25591393</v>
      </c>
    </row>
    <row r="232" spans="1:11">
      <c r="A232" s="222"/>
      <c r="B232" s="23" t="s">
        <v>5</v>
      </c>
      <c r="C232" s="29">
        <v>4327525</v>
      </c>
      <c r="D232" s="30">
        <v>7605746</v>
      </c>
      <c r="E232" s="30">
        <v>5245687</v>
      </c>
      <c r="F232" s="30">
        <v>7598681</v>
      </c>
      <c r="G232" s="30">
        <v>2060867</v>
      </c>
      <c r="H232" s="44">
        <v>658661</v>
      </c>
      <c r="I232" s="145">
        <f t="shared" si="6"/>
        <v>27497167</v>
      </c>
      <c r="J232" s="29">
        <v>75300</v>
      </c>
      <c r="K232" s="145">
        <f t="shared" si="7"/>
        <v>27572467</v>
      </c>
    </row>
    <row r="233" spans="1:11">
      <c r="A233" s="222"/>
      <c r="B233" s="23" t="s">
        <v>6</v>
      </c>
      <c r="C233" s="29">
        <v>4333745</v>
      </c>
      <c r="D233" s="30">
        <v>7691144</v>
      </c>
      <c r="E233" s="30">
        <v>5174618</v>
      </c>
      <c r="F233" s="30">
        <v>7523886</v>
      </c>
      <c r="G233" s="30">
        <v>2011220</v>
      </c>
      <c r="H233" s="44">
        <v>686719</v>
      </c>
      <c r="I233" s="145">
        <f t="shared" si="6"/>
        <v>27421332</v>
      </c>
      <c r="J233" s="29">
        <v>66401</v>
      </c>
      <c r="K233" s="145">
        <f t="shared" si="7"/>
        <v>27487733</v>
      </c>
    </row>
    <row r="234" spans="1:11">
      <c r="A234" s="222"/>
      <c r="B234" s="23" t="s">
        <v>7</v>
      </c>
      <c r="C234" s="29">
        <v>4182256</v>
      </c>
      <c r="D234" s="30">
        <v>7723983</v>
      </c>
      <c r="E234" s="30">
        <v>5091879</v>
      </c>
      <c r="F234" s="30">
        <v>7199822</v>
      </c>
      <c r="G234" s="30">
        <v>1849461</v>
      </c>
      <c r="H234" s="44">
        <v>709078</v>
      </c>
      <c r="I234" s="145">
        <f t="shared" si="6"/>
        <v>26756479</v>
      </c>
      <c r="J234" s="29">
        <v>64432</v>
      </c>
      <c r="K234" s="145">
        <f t="shared" si="7"/>
        <v>26820911</v>
      </c>
    </row>
    <row r="235" spans="1:11">
      <c r="A235" s="222"/>
      <c r="B235" s="23" t="s">
        <v>8</v>
      </c>
      <c r="C235" s="29">
        <v>4547996</v>
      </c>
      <c r="D235" s="30">
        <v>8053686</v>
      </c>
      <c r="E235" s="30">
        <v>5202110</v>
      </c>
      <c r="F235" s="30">
        <v>7816679</v>
      </c>
      <c r="G235" s="30">
        <v>2111306</v>
      </c>
      <c r="H235" s="44">
        <v>747351</v>
      </c>
      <c r="I235" s="145">
        <f t="shared" si="6"/>
        <v>28479128</v>
      </c>
      <c r="J235" s="29">
        <v>62669</v>
      </c>
      <c r="K235" s="145">
        <f t="shared" si="7"/>
        <v>28541797</v>
      </c>
    </row>
    <row r="236" spans="1:11">
      <c r="A236" s="222"/>
      <c r="B236" s="23" t="s">
        <v>9</v>
      </c>
      <c r="C236" s="29">
        <v>4746324</v>
      </c>
      <c r="D236" s="30">
        <v>8246357</v>
      </c>
      <c r="E236" s="30">
        <v>5229543</v>
      </c>
      <c r="F236" s="30">
        <v>7938551</v>
      </c>
      <c r="G236" s="30">
        <v>2129563</v>
      </c>
      <c r="H236" s="44">
        <v>744598</v>
      </c>
      <c r="I236" s="145">
        <f t="shared" si="6"/>
        <v>29034936</v>
      </c>
      <c r="J236" s="29">
        <v>73254</v>
      </c>
      <c r="K236" s="145">
        <f t="shared" si="7"/>
        <v>29108190</v>
      </c>
    </row>
    <row r="237" spans="1:11">
      <c r="A237" s="222"/>
      <c r="B237" s="23" t="s">
        <v>10</v>
      </c>
      <c r="C237" s="29">
        <v>4560994</v>
      </c>
      <c r="D237" s="30">
        <v>7952991</v>
      </c>
      <c r="E237" s="30">
        <v>5045813</v>
      </c>
      <c r="F237" s="30">
        <v>7472847</v>
      </c>
      <c r="G237" s="30">
        <v>2037540</v>
      </c>
      <c r="H237" s="44">
        <v>778898</v>
      </c>
      <c r="I237" s="145">
        <f t="shared" si="6"/>
        <v>27849083</v>
      </c>
      <c r="J237" s="29">
        <v>66789</v>
      </c>
      <c r="K237" s="145">
        <f t="shared" si="7"/>
        <v>27915872</v>
      </c>
    </row>
    <row r="238" spans="1:11">
      <c r="A238" s="222"/>
      <c r="B238" s="23" t="s">
        <v>11</v>
      </c>
      <c r="C238" s="29">
        <v>4180009</v>
      </c>
      <c r="D238" s="30">
        <v>8133367</v>
      </c>
      <c r="E238" s="30">
        <v>5080248</v>
      </c>
      <c r="F238" s="30">
        <v>7465404</v>
      </c>
      <c r="G238" s="30">
        <v>2037676</v>
      </c>
      <c r="H238" s="44">
        <v>733670</v>
      </c>
      <c r="I238" s="145">
        <f t="shared" si="6"/>
        <v>27630374</v>
      </c>
      <c r="J238" s="29">
        <v>65548</v>
      </c>
      <c r="K238" s="145">
        <f t="shared" si="7"/>
        <v>27695922</v>
      </c>
    </row>
    <row r="239" spans="1:11" ht="15" thickBot="1">
      <c r="A239" s="222"/>
      <c r="B239" s="23" t="s">
        <v>12</v>
      </c>
      <c r="C239" s="31">
        <v>3982166</v>
      </c>
      <c r="D239" s="32">
        <v>7227622</v>
      </c>
      <c r="E239" s="32">
        <v>4543332</v>
      </c>
      <c r="F239" s="32">
        <v>6296160</v>
      </c>
      <c r="G239" s="32">
        <v>1661389</v>
      </c>
      <c r="H239" s="46">
        <v>720900</v>
      </c>
      <c r="I239" s="146">
        <f t="shared" si="6"/>
        <v>24431569</v>
      </c>
      <c r="J239" s="31">
        <v>65238</v>
      </c>
      <c r="K239" s="146">
        <f t="shared" si="7"/>
        <v>24496807</v>
      </c>
    </row>
    <row r="240" spans="1:11">
      <c r="A240" s="221">
        <v>2012</v>
      </c>
      <c r="B240" s="25" t="s">
        <v>1</v>
      </c>
      <c r="C240" s="34">
        <v>2789447</v>
      </c>
      <c r="D240" s="35">
        <v>5063472</v>
      </c>
      <c r="E240" s="35">
        <v>3202906</v>
      </c>
      <c r="F240" s="35">
        <v>4182225</v>
      </c>
      <c r="G240" s="35">
        <v>1159020</v>
      </c>
      <c r="H240" s="47">
        <v>459531</v>
      </c>
      <c r="I240" s="147">
        <f t="shared" si="6"/>
        <v>16856601</v>
      </c>
      <c r="J240" s="81">
        <v>43247</v>
      </c>
      <c r="K240" s="147">
        <f t="shared" si="7"/>
        <v>16899848</v>
      </c>
    </row>
    <row r="241" spans="1:11">
      <c r="A241" s="222"/>
      <c r="B241" s="26" t="s">
        <v>2</v>
      </c>
      <c r="C241" s="36">
        <v>2663679</v>
      </c>
      <c r="D241" s="37">
        <v>4891598</v>
      </c>
      <c r="E241" s="37">
        <v>3130409</v>
      </c>
      <c r="F241" s="37">
        <v>4165687</v>
      </c>
      <c r="G241" s="37">
        <v>1116137</v>
      </c>
      <c r="H241" s="48">
        <v>398715</v>
      </c>
      <c r="I241" s="148">
        <f t="shared" si="6"/>
        <v>16366225</v>
      </c>
      <c r="J241" s="82">
        <v>38401</v>
      </c>
      <c r="K241" s="148">
        <f t="shared" si="7"/>
        <v>16404626</v>
      </c>
    </row>
    <row r="242" spans="1:11">
      <c r="A242" s="222"/>
      <c r="B242" s="26" t="s">
        <v>3</v>
      </c>
      <c r="C242" s="36">
        <v>3493034</v>
      </c>
      <c r="D242" s="37">
        <v>6451031</v>
      </c>
      <c r="E242" s="37">
        <v>3939581</v>
      </c>
      <c r="F242" s="37">
        <v>5869928</v>
      </c>
      <c r="G242" s="37">
        <v>1597942</v>
      </c>
      <c r="H242" s="48">
        <v>492320</v>
      </c>
      <c r="I242" s="148">
        <f t="shared" si="6"/>
        <v>21843836</v>
      </c>
      <c r="J242" s="82">
        <v>32962</v>
      </c>
      <c r="K242" s="148">
        <f t="shared" si="7"/>
        <v>21876798</v>
      </c>
    </row>
    <row r="243" spans="1:11">
      <c r="A243" s="222"/>
      <c r="B243" s="26" t="s">
        <v>4</v>
      </c>
      <c r="C243" s="36">
        <v>2950147</v>
      </c>
      <c r="D243" s="37">
        <v>5602358</v>
      </c>
      <c r="E243" s="37">
        <v>3178735</v>
      </c>
      <c r="F243" s="37">
        <v>4932088</v>
      </c>
      <c r="G243" s="37">
        <v>1339873</v>
      </c>
      <c r="H243" s="48">
        <v>450176</v>
      </c>
      <c r="I243" s="148">
        <f t="shared" si="6"/>
        <v>18453377</v>
      </c>
      <c r="J243" s="82">
        <v>29791</v>
      </c>
      <c r="K243" s="148">
        <f t="shared" si="7"/>
        <v>18483168</v>
      </c>
    </row>
    <row r="244" spans="1:11">
      <c r="A244" s="222"/>
      <c r="B244" s="26" t="s">
        <v>5</v>
      </c>
      <c r="C244" s="36">
        <v>3428970</v>
      </c>
      <c r="D244" s="37">
        <v>6270910</v>
      </c>
      <c r="E244" s="37">
        <v>3645525</v>
      </c>
      <c r="F244" s="37">
        <v>5679215</v>
      </c>
      <c r="G244" s="37">
        <v>1529716</v>
      </c>
      <c r="H244" s="48">
        <v>495404</v>
      </c>
      <c r="I244" s="148">
        <f t="shared" si="6"/>
        <v>21049740</v>
      </c>
      <c r="J244" s="82">
        <v>29480</v>
      </c>
      <c r="K244" s="148">
        <f t="shared" si="7"/>
        <v>21079220</v>
      </c>
    </row>
    <row r="245" spans="1:11">
      <c r="A245" s="222"/>
      <c r="B245" s="26" t="s">
        <v>6</v>
      </c>
      <c r="C245" s="36">
        <v>3502481</v>
      </c>
      <c r="D245" s="37">
        <v>6588931</v>
      </c>
      <c r="E245" s="37">
        <v>3792374</v>
      </c>
      <c r="F245" s="37">
        <v>5886798</v>
      </c>
      <c r="G245" s="37">
        <v>1576856</v>
      </c>
      <c r="H245" s="48">
        <v>535522</v>
      </c>
      <c r="I245" s="148">
        <f t="shared" si="6"/>
        <v>21882962</v>
      </c>
      <c r="J245" s="82">
        <v>34096</v>
      </c>
      <c r="K245" s="148">
        <f t="shared" si="7"/>
        <v>21917058</v>
      </c>
    </row>
    <row r="246" spans="1:11">
      <c r="A246" s="222"/>
      <c r="B246" s="26" t="s">
        <v>7</v>
      </c>
      <c r="C246" s="36">
        <v>3550961</v>
      </c>
      <c r="D246" s="37">
        <v>6885200</v>
      </c>
      <c r="E246" s="37">
        <v>3933061</v>
      </c>
      <c r="F246" s="37">
        <v>5912284</v>
      </c>
      <c r="G246" s="37">
        <v>1469917</v>
      </c>
      <c r="H246" s="48">
        <v>519540</v>
      </c>
      <c r="I246" s="148">
        <f t="shared" si="6"/>
        <v>22270963</v>
      </c>
      <c r="J246" s="82">
        <v>36556</v>
      </c>
      <c r="K246" s="148">
        <f t="shared" si="7"/>
        <v>22307519</v>
      </c>
    </row>
    <row r="247" spans="1:11">
      <c r="A247" s="222"/>
      <c r="B247" s="26" t="s">
        <v>8</v>
      </c>
      <c r="C247" s="36">
        <v>2524374</v>
      </c>
      <c r="D247" s="37">
        <v>4793656</v>
      </c>
      <c r="E247" s="37">
        <v>2641591</v>
      </c>
      <c r="F247" s="37">
        <v>4326757</v>
      </c>
      <c r="G247" s="37">
        <v>1118879</v>
      </c>
      <c r="H247" s="48">
        <v>353141</v>
      </c>
      <c r="I247" s="148">
        <f t="shared" si="6"/>
        <v>15758398</v>
      </c>
      <c r="J247" s="82">
        <v>16730</v>
      </c>
      <c r="K247" s="148">
        <f t="shared" si="7"/>
        <v>15775128</v>
      </c>
    </row>
    <row r="248" spans="1:11">
      <c r="A248" s="222"/>
      <c r="B248" s="26" t="s">
        <v>9</v>
      </c>
      <c r="C248" s="38">
        <v>3284105</v>
      </c>
      <c r="D248" s="39">
        <v>6192621</v>
      </c>
      <c r="E248" s="39">
        <v>3539682</v>
      </c>
      <c r="F248" s="39">
        <v>5712231</v>
      </c>
      <c r="G248" s="39">
        <v>1482741</v>
      </c>
      <c r="H248" s="49">
        <v>465949</v>
      </c>
      <c r="I248" s="148">
        <f t="shared" si="6"/>
        <v>20677329</v>
      </c>
      <c r="J248" s="83">
        <v>21830</v>
      </c>
      <c r="K248" s="148">
        <f t="shared" si="7"/>
        <v>20699159</v>
      </c>
    </row>
    <row r="249" spans="1:11">
      <c r="A249" s="222"/>
      <c r="B249" s="26" t="s">
        <v>10</v>
      </c>
      <c r="C249" s="38">
        <v>3649440</v>
      </c>
      <c r="D249" s="39">
        <v>6841266</v>
      </c>
      <c r="E249" s="39">
        <v>4001038</v>
      </c>
      <c r="F249" s="39">
        <v>6282591</v>
      </c>
      <c r="G249" s="39">
        <v>1646951</v>
      </c>
      <c r="H249" s="49">
        <v>525961</v>
      </c>
      <c r="I249" s="148">
        <f t="shared" si="6"/>
        <v>22947247</v>
      </c>
      <c r="J249" s="83">
        <v>21791</v>
      </c>
      <c r="K249" s="148">
        <f t="shared" si="7"/>
        <v>22969038</v>
      </c>
    </row>
    <row r="250" spans="1:11">
      <c r="A250" s="222"/>
      <c r="B250" s="26" t="s">
        <v>11</v>
      </c>
      <c r="C250" s="38">
        <v>3293200</v>
      </c>
      <c r="D250" s="39">
        <v>6073463</v>
      </c>
      <c r="E250" s="39">
        <v>3518658</v>
      </c>
      <c r="F250" s="39">
        <v>5600263</v>
      </c>
      <c r="G250" s="39">
        <v>1464669</v>
      </c>
      <c r="H250" s="49">
        <v>484438</v>
      </c>
      <c r="I250" s="148">
        <f t="shared" si="6"/>
        <v>20434691</v>
      </c>
      <c r="J250" s="83">
        <v>18933</v>
      </c>
      <c r="K250" s="148">
        <f t="shared" si="7"/>
        <v>20453624</v>
      </c>
    </row>
    <row r="251" spans="1:11" ht="15" thickBot="1">
      <c r="A251" s="223"/>
      <c r="B251" s="42" t="s">
        <v>12</v>
      </c>
      <c r="C251" s="40">
        <v>2893371</v>
      </c>
      <c r="D251" s="41">
        <v>5496086</v>
      </c>
      <c r="E251" s="41">
        <v>3250779</v>
      </c>
      <c r="F251" s="41">
        <v>4500017</v>
      </c>
      <c r="G251" s="41">
        <v>1157159</v>
      </c>
      <c r="H251" s="80">
        <v>467988</v>
      </c>
      <c r="I251" s="149">
        <f t="shared" si="6"/>
        <v>17765400</v>
      </c>
      <c r="J251" s="84">
        <v>17939</v>
      </c>
      <c r="K251" s="149">
        <f t="shared" si="7"/>
        <v>17783339</v>
      </c>
    </row>
    <row r="252" spans="1:11">
      <c r="A252" s="221">
        <v>2013</v>
      </c>
      <c r="B252" s="22" t="s">
        <v>1</v>
      </c>
      <c r="C252" s="51">
        <v>922575</v>
      </c>
      <c r="D252" s="28">
        <v>5087541</v>
      </c>
      <c r="E252" s="28">
        <v>3003820</v>
      </c>
      <c r="F252" s="28">
        <v>3916599</v>
      </c>
      <c r="G252" s="28">
        <v>1202561</v>
      </c>
      <c r="H252" s="45">
        <v>385828</v>
      </c>
      <c r="I252" s="144">
        <f t="shared" si="6"/>
        <v>14518924</v>
      </c>
      <c r="J252" s="27">
        <v>16077</v>
      </c>
      <c r="K252" s="144">
        <f t="shared" si="7"/>
        <v>14535001</v>
      </c>
    </row>
    <row r="253" spans="1:11">
      <c r="A253" s="222"/>
      <c r="B253" s="23" t="s">
        <v>2</v>
      </c>
      <c r="C253" s="52">
        <v>27</v>
      </c>
      <c r="D253" s="30">
        <v>4957261</v>
      </c>
      <c r="E253" s="30">
        <v>2771047</v>
      </c>
      <c r="F253" s="30">
        <v>4063033</v>
      </c>
      <c r="G253" s="30">
        <v>1192384</v>
      </c>
      <c r="H253" s="44">
        <v>357064</v>
      </c>
      <c r="I253" s="145">
        <f t="shared" si="6"/>
        <v>13340816</v>
      </c>
      <c r="J253" s="29">
        <v>13173</v>
      </c>
      <c r="K253" s="145">
        <f t="shared" si="7"/>
        <v>13353989</v>
      </c>
    </row>
    <row r="254" spans="1:11">
      <c r="A254" s="222"/>
      <c r="B254" s="23" t="s">
        <v>3</v>
      </c>
      <c r="C254" s="52">
        <v>2515062</v>
      </c>
      <c r="D254" s="30">
        <v>6247649</v>
      </c>
      <c r="E254" s="30">
        <v>3572450</v>
      </c>
      <c r="F254" s="30">
        <v>5665759</v>
      </c>
      <c r="G254" s="30">
        <v>1474806</v>
      </c>
      <c r="H254" s="44">
        <v>503229</v>
      </c>
      <c r="I254" s="145">
        <f t="shared" si="6"/>
        <v>19978955</v>
      </c>
      <c r="J254" s="29">
        <v>15494</v>
      </c>
      <c r="K254" s="145">
        <f t="shared" si="7"/>
        <v>19994449</v>
      </c>
    </row>
    <row r="255" spans="1:11">
      <c r="A255" s="222"/>
      <c r="B255" s="23" t="s">
        <v>4</v>
      </c>
      <c r="C255" s="52">
        <v>3349466</v>
      </c>
      <c r="D255" s="30">
        <v>6564966</v>
      </c>
      <c r="E255" s="30">
        <v>3908208</v>
      </c>
      <c r="F255" s="30">
        <v>6082138</v>
      </c>
      <c r="G255" s="30">
        <v>1574260</v>
      </c>
      <c r="H255" s="44">
        <v>547300</v>
      </c>
      <c r="I255" s="145">
        <f t="shared" si="6"/>
        <v>22026338</v>
      </c>
      <c r="J255" s="29">
        <v>13190</v>
      </c>
      <c r="K255" s="145">
        <f t="shared" ref="K255:K266" si="8">I255+J255</f>
        <v>22039528</v>
      </c>
    </row>
    <row r="256" spans="1:11">
      <c r="A256" s="222"/>
      <c r="B256" s="23" t="s">
        <v>5</v>
      </c>
      <c r="C256" s="52">
        <v>3825144</v>
      </c>
      <c r="D256" s="30">
        <v>7206379</v>
      </c>
      <c r="E256" s="30">
        <v>4331084</v>
      </c>
      <c r="F256" s="30">
        <v>6670878</v>
      </c>
      <c r="G256" s="30">
        <v>1746166</v>
      </c>
      <c r="H256" s="44">
        <v>616430</v>
      </c>
      <c r="I256" s="145">
        <f t="shared" si="6"/>
        <v>24396081</v>
      </c>
      <c r="J256" s="29">
        <v>12634</v>
      </c>
      <c r="K256" s="145">
        <f t="shared" si="8"/>
        <v>24408715</v>
      </c>
    </row>
    <row r="257" spans="1:11">
      <c r="A257" s="222"/>
      <c r="B257" s="23" t="s">
        <v>6</v>
      </c>
      <c r="C257" s="52">
        <v>3400865</v>
      </c>
      <c r="D257" s="30">
        <v>6385566</v>
      </c>
      <c r="E257" s="30">
        <v>3811732</v>
      </c>
      <c r="F257" s="30">
        <v>6049729</v>
      </c>
      <c r="G257" s="30">
        <v>1537659</v>
      </c>
      <c r="H257" s="44">
        <v>572549</v>
      </c>
      <c r="I257" s="145">
        <f t="shared" ref="I257:I268" si="9">+C257+D257+E257+F257+G257+H257</f>
        <v>21758100</v>
      </c>
      <c r="J257" s="29">
        <v>11105</v>
      </c>
      <c r="K257" s="145">
        <f t="shared" si="8"/>
        <v>21769205</v>
      </c>
    </row>
    <row r="258" spans="1:11">
      <c r="A258" s="223"/>
      <c r="B258" s="24" t="s">
        <v>7</v>
      </c>
      <c r="C258" s="52">
        <v>3814589</v>
      </c>
      <c r="D258" s="30">
        <v>7420520</v>
      </c>
      <c r="E258" s="30">
        <v>4287006</v>
      </c>
      <c r="F258" s="30">
        <v>6606449</v>
      </c>
      <c r="G258" s="30">
        <v>1651483</v>
      </c>
      <c r="H258" s="44">
        <v>579394</v>
      </c>
      <c r="I258" s="145">
        <f t="shared" si="9"/>
        <v>24359441</v>
      </c>
      <c r="J258" s="29">
        <v>15624</v>
      </c>
      <c r="K258" s="145">
        <f t="shared" si="8"/>
        <v>24375065</v>
      </c>
    </row>
    <row r="259" spans="1:11">
      <c r="A259" s="223"/>
      <c r="B259" s="23" t="s">
        <v>8</v>
      </c>
      <c r="C259" s="52">
        <v>3714037</v>
      </c>
      <c r="D259" s="30">
        <v>6754793</v>
      </c>
      <c r="E259" s="30">
        <v>3946778</v>
      </c>
      <c r="F259" s="30">
        <v>6715051</v>
      </c>
      <c r="G259" s="30">
        <v>1728697</v>
      </c>
      <c r="H259" s="44">
        <v>591961</v>
      </c>
      <c r="I259" s="145">
        <f t="shared" si="9"/>
        <v>23451317</v>
      </c>
      <c r="J259" s="29">
        <v>29860</v>
      </c>
      <c r="K259" s="145">
        <f t="shared" si="8"/>
        <v>23481177</v>
      </c>
    </row>
    <row r="260" spans="1:11">
      <c r="A260" s="223"/>
      <c r="B260" s="23" t="s">
        <v>9</v>
      </c>
      <c r="C260" s="52">
        <v>3344395</v>
      </c>
      <c r="D260" s="30">
        <v>6978524</v>
      </c>
      <c r="E260" s="30">
        <v>3784788</v>
      </c>
      <c r="F260" s="30">
        <v>6424643</v>
      </c>
      <c r="G260" s="30">
        <v>1589480</v>
      </c>
      <c r="H260" s="44">
        <v>557098</v>
      </c>
      <c r="I260" s="145">
        <f t="shared" si="9"/>
        <v>22678928</v>
      </c>
      <c r="J260" s="29">
        <v>26884</v>
      </c>
      <c r="K260" s="145">
        <f t="shared" si="8"/>
        <v>22705812</v>
      </c>
    </row>
    <row r="261" spans="1:11">
      <c r="A261" s="223"/>
      <c r="B261" s="23" t="s">
        <v>10</v>
      </c>
      <c r="C261" s="52">
        <v>4104643</v>
      </c>
      <c r="D261" s="30">
        <v>7212995</v>
      </c>
      <c r="E261" s="30">
        <v>4039525</v>
      </c>
      <c r="F261" s="30">
        <v>6834048</v>
      </c>
      <c r="G261" s="30">
        <v>1797333</v>
      </c>
      <c r="H261" s="44">
        <v>644989</v>
      </c>
      <c r="I261" s="145">
        <f t="shared" si="9"/>
        <v>24633533</v>
      </c>
      <c r="J261" s="29">
        <v>22984</v>
      </c>
      <c r="K261" s="145">
        <f t="shared" si="8"/>
        <v>24656517</v>
      </c>
    </row>
    <row r="262" spans="1:11">
      <c r="A262" s="223"/>
      <c r="B262" s="23" t="s">
        <v>11</v>
      </c>
      <c r="C262" s="52">
        <v>3501088</v>
      </c>
      <c r="D262" s="30">
        <v>6569846</v>
      </c>
      <c r="E262" s="30">
        <v>3437191</v>
      </c>
      <c r="F262" s="30">
        <v>5988536</v>
      </c>
      <c r="G262" s="30">
        <v>1551563</v>
      </c>
      <c r="H262" s="44">
        <v>563376</v>
      </c>
      <c r="I262" s="145">
        <f t="shared" si="9"/>
        <v>21611600</v>
      </c>
      <c r="J262" s="29">
        <v>26580</v>
      </c>
      <c r="K262" s="145">
        <f t="shared" si="8"/>
        <v>21638180</v>
      </c>
    </row>
    <row r="263" spans="1:11" ht="15" thickBot="1">
      <c r="A263" s="224"/>
      <c r="B263" s="55" t="s">
        <v>12</v>
      </c>
      <c r="C263" s="87">
        <v>3386802</v>
      </c>
      <c r="D263" s="32">
        <v>5945403</v>
      </c>
      <c r="E263" s="32">
        <v>3125142</v>
      </c>
      <c r="F263" s="32">
        <v>5045664</v>
      </c>
      <c r="G263" s="32">
        <v>1274315</v>
      </c>
      <c r="H263" s="46">
        <v>547966</v>
      </c>
      <c r="I263" s="146">
        <f t="shared" si="9"/>
        <v>19325292</v>
      </c>
      <c r="J263" s="31">
        <v>27977</v>
      </c>
      <c r="K263" s="146">
        <f t="shared" si="8"/>
        <v>19353269</v>
      </c>
    </row>
    <row r="264" spans="1:11">
      <c r="A264" s="221">
        <v>2014</v>
      </c>
      <c r="B264" s="22" t="s">
        <v>1</v>
      </c>
      <c r="C264" s="51">
        <v>3017621</v>
      </c>
      <c r="D264" s="28">
        <v>5077875</v>
      </c>
      <c r="E264" s="28">
        <v>2902692</v>
      </c>
      <c r="F264" s="28">
        <v>3737271</v>
      </c>
      <c r="G264" s="28">
        <v>1108751</v>
      </c>
      <c r="H264" s="45">
        <v>469361</v>
      </c>
      <c r="I264" s="144">
        <f t="shared" si="9"/>
        <v>16313571</v>
      </c>
      <c r="J264" s="27">
        <v>29308</v>
      </c>
      <c r="K264" s="144">
        <f t="shared" si="8"/>
        <v>16342879</v>
      </c>
    </row>
    <row r="265" spans="1:11">
      <c r="A265" s="222"/>
      <c r="B265" s="23" t="s">
        <v>2</v>
      </c>
      <c r="C265" s="52">
        <v>3091491</v>
      </c>
      <c r="D265" s="30">
        <v>5068549</v>
      </c>
      <c r="E265" s="30">
        <v>2983123</v>
      </c>
      <c r="F265" s="30">
        <v>4451084</v>
      </c>
      <c r="G265" s="30">
        <v>1175141</v>
      </c>
      <c r="H265" s="44">
        <v>473156</v>
      </c>
      <c r="I265" s="145">
        <f t="shared" si="9"/>
        <v>17242544</v>
      </c>
      <c r="J265" s="29">
        <v>26360</v>
      </c>
      <c r="K265" s="145">
        <f t="shared" si="8"/>
        <v>17268904</v>
      </c>
    </row>
    <row r="266" spans="1:11">
      <c r="A266" s="222"/>
      <c r="B266" s="23" t="s">
        <v>3</v>
      </c>
      <c r="C266" s="52">
        <v>3507696</v>
      </c>
      <c r="D266" s="30">
        <v>5825712</v>
      </c>
      <c r="E266" s="30">
        <v>3204901</v>
      </c>
      <c r="F266" s="30">
        <v>5179350</v>
      </c>
      <c r="G266" s="30">
        <v>1384961</v>
      </c>
      <c r="H266" s="44">
        <v>541761</v>
      </c>
      <c r="I266" s="145">
        <f t="shared" si="9"/>
        <v>19644381</v>
      </c>
      <c r="J266" s="29">
        <v>29865</v>
      </c>
      <c r="K266" s="145">
        <f t="shared" si="8"/>
        <v>19674246</v>
      </c>
    </row>
    <row r="267" spans="1:11">
      <c r="A267" s="222"/>
      <c r="B267" s="23" t="s">
        <v>4</v>
      </c>
      <c r="C267" s="52">
        <v>3544209</v>
      </c>
      <c r="D267" s="30">
        <v>5957096</v>
      </c>
      <c r="E267" s="30">
        <v>3235534</v>
      </c>
      <c r="F267" s="30">
        <v>5461125</v>
      </c>
      <c r="G267" s="30">
        <v>1425725</v>
      </c>
      <c r="H267" s="44">
        <v>542615</v>
      </c>
      <c r="I267" s="145">
        <f t="shared" si="9"/>
        <v>20166304</v>
      </c>
      <c r="J267" s="29">
        <v>23831</v>
      </c>
      <c r="K267" s="145">
        <f t="shared" ref="K267:K279" si="10">I267+J267</f>
        <v>20190135</v>
      </c>
    </row>
    <row r="268" spans="1:11">
      <c r="A268" s="222"/>
      <c r="B268" s="23" t="s">
        <v>5</v>
      </c>
      <c r="C268" s="52">
        <v>3952281</v>
      </c>
      <c r="D268" s="30">
        <v>5815488</v>
      </c>
      <c r="E268" s="30">
        <v>3428183</v>
      </c>
      <c r="F268" s="30">
        <v>6078815</v>
      </c>
      <c r="G268" s="30">
        <v>1549424</v>
      </c>
      <c r="H268" s="44">
        <v>550041</v>
      </c>
      <c r="I268" s="145">
        <f t="shared" si="9"/>
        <v>21374232</v>
      </c>
      <c r="J268" s="29">
        <v>29498</v>
      </c>
      <c r="K268" s="145">
        <f t="shared" si="10"/>
        <v>21403730</v>
      </c>
    </row>
    <row r="269" spans="1:11">
      <c r="A269" s="222"/>
      <c r="B269" s="23" t="s">
        <v>6</v>
      </c>
      <c r="C269" s="52">
        <v>3616723</v>
      </c>
      <c r="D269" s="30">
        <v>5171064</v>
      </c>
      <c r="E269" s="30">
        <v>2530438</v>
      </c>
      <c r="F269" s="30">
        <v>5066115</v>
      </c>
      <c r="G269" s="30">
        <v>1408840</v>
      </c>
      <c r="H269" s="44">
        <v>493117</v>
      </c>
      <c r="I269" s="145">
        <f t="shared" ref="I269:I280" si="11">+C269+D269+E269+F269+G269+H269</f>
        <v>18286297</v>
      </c>
      <c r="J269" s="29">
        <v>24738</v>
      </c>
      <c r="K269" s="145">
        <f t="shared" si="10"/>
        <v>18311035</v>
      </c>
    </row>
    <row r="270" spans="1:11">
      <c r="A270" s="223"/>
      <c r="B270" s="24" t="s">
        <v>7</v>
      </c>
      <c r="C270" s="52">
        <v>3999218</v>
      </c>
      <c r="D270" s="30">
        <v>5975492</v>
      </c>
      <c r="E270" s="30">
        <v>3356162</v>
      </c>
      <c r="F270" s="30">
        <v>5929462</v>
      </c>
      <c r="G270" s="30">
        <v>1476279</v>
      </c>
      <c r="H270" s="44">
        <v>600786</v>
      </c>
      <c r="I270" s="145">
        <f t="shared" si="11"/>
        <v>21337399</v>
      </c>
      <c r="J270" s="29">
        <v>26550</v>
      </c>
      <c r="K270" s="145">
        <f t="shared" si="10"/>
        <v>21363949</v>
      </c>
    </row>
    <row r="271" spans="1:11">
      <c r="A271" s="223"/>
      <c r="B271" s="23" t="s">
        <v>8</v>
      </c>
      <c r="C271" s="52">
        <v>3879716</v>
      </c>
      <c r="D271" s="30">
        <v>5515501</v>
      </c>
      <c r="E271" s="30">
        <v>3378272</v>
      </c>
      <c r="F271" s="30">
        <v>5864719</v>
      </c>
      <c r="G271" s="30">
        <v>1480926</v>
      </c>
      <c r="H271" s="44">
        <v>590544</v>
      </c>
      <c r="I271" s="145">
        <f t="shared" si="11"/>
        <v>20709678</v>
      </c>
      <c r="J271" s="29">
        <v>24633</v>
      </c>
      <c r="K271" s="145">
        <f t="shared" si="10"/>
        <v>20734311</v>
      </c>
    </row>
    <row r="272" spans="1:11">
      <c r="A272" s="223"/>
      <c r="B272" s="23" t="s">
        <v>9</v>
      </c>
      <c r="C272" s="52">
        <v>4320595</v>
      </c>
      <c r="D272" s="30">
        <v>6239041</v>
      </c>
      <c r="E272" s="30">
        <v>3630007</v>
      </c>
      <c r="F272" s="30">
        <v>6381531</v>
      </c>
      <c r="G272" s="30">
        <v>1658422</v>
      </c>
      <c r="H272" s="44">
        <v>651947</v>
      </c>
      <c r="I272" s="145">
        <f t="shared" si="11"/>
        <v>22881543</v>
      </c>
      <c r="J272" s="29">
        <v>22870</v>
      </c>
      <c r="K272" s="145">
        <f t="shared" si="10"/>
        <v>22904413</v>
      </c>
    </row>
    <row r="273" spans="1:11">
      <c r="A273" s="223"/>
      <c r="B273" s="23" t="s">
        <v>10</v>
      </c>
      <c r="C273" s="52">
        <v>4349780</v>
      </c>
      <c r="D273" s="30">
        <v>6400594</v>
      </c>
      <c r="E273" s="30">
        <v>3824484</v>
      </c>
      <c r="F273" s="30">
        <v>6387259</v>
      </c>
      <c r="G273" s="30">
        <v>1662268</v>
      </c>
      <c r="H273" s="44">
        <v>664249</v>
      </c>
      <c r="I273" s="145">
        <f t="shared" si="11"/>
        <v>23288634</v>
      </c>
      <c r="J273" s="29">
        <v>53986</v>
      </c>
      <c r="K273" s="145">
        <f t="shared" si="10"/>
        <v>23342620</v>
      </c>
    </row>
    <row r="274" spans="1:11">
      <c r="A274" s="223"/>
      <c r="B274" s="23" t="s">
        <v>11</v>
      </c>
      <c r="C274" s="52">
        <v>3981891</v>
      </c>
      <c r="D274" s="30">
        <v>5538006</v>
      </c>
      <c r="E274" s="30">
        <v>3485679</v>
      </c>
      <c r="F274" s="30">
        <v>5656669</v>
      </c>
      <c r="G274" s="30">
        <v>1450315</v>
      </c>
      <c r="H274" s="44">
        <v>621573</v>
      </c>
      <c r="I274" s="145">
        <f>+C274+D274+E274+F274+G274+H274</f>
        <v>20734133</v>
      </c>
      <c r="J274" s="29">
        <v>67912</v>
      </c>
      <c r="K274" s="145">
        <f>I274+J274</f>
        <v>20802045</v>
      </c>
    </row>
    <row r="275" spans="1:11" ht="15" thickBot="1">
      <c r="A275" s="224"/>
      <c r="B275" s="55" t="s">
        <v>12</v>
      </c>
      <c r="C275" s="139">
        <v>3953634</v>
      </c>
      <c r="D275" s="53">
        <v>5384831</v>
      </c>
      <c r="E275" s="53">
        <v>3418787</v>
      </c>
      <c r="F275" s="53">
        <v>4863423</v>
      </c>
      <c r="G275" s="53">
        <v>1307841</v>
      </c>
      <c r="H275" s="54">
        <v>631038</v>
      </c>
      <c r="I275" s="150">
        <f t="shared" si="11"/>
        <v>19559554</v>
      </c>
      <c r="J275" s="85">
        <v>68261</v>
      </c>
      <c r="K275" s="150">
        <f t="shared" si="10"/>
        <v>19627815</v>
      </c>
    </row>
    <row r="276" spans="1:11">
      <c r="A276" s="225">
        <v>2015</v>
      </c>
      <c r="B276" s="22" t="s">
        <v>1</v>
      </c>
      <c r="C276" s="51">
        <v>3326515</v>
      </c>
      <c r="D276" s="28">
        <v>4223640</v>
      </c>
      <c r="E276" s="28">
        <v>2949782</v>
      </c>
      <c r="F276" s="28">
        <v>4082005</v>
      </c>
      <c r="G276" s="28">
        <v>1084237</v>
      </c>
      <c r="H276" s="45">
        <v>520717</v>
      </c>
      <c r="I276" s="144">
        <f>+C276+D276+E276+F276+G276+H276</f>
        <v>16186896</v>
      </c>
      <c r="J276" s="27">
        <v>56337</v>
      </c>
      <c r="K276" s="144">
        <f>I276+J276</f>
        <v>16243233</v>
      </c>
    </row>
    <row r="277" spans="1:11">
      <c r="A277" s="226"/>
      <c r="B277" s="23" t="s">
        <v>2</v>
      </c>
      <c r="C277" s="52">
        <v>3278087</v>
      </c>
      <c r="D277" s="30">
        <v>4582098</v>
      </c>
      <c r="E277" s="30">
        <v>2897061</v>
      </c>
      <c r="F277" s="30">
        <v>4394557</v>
      </c>
      <c r="G277" s="30">
        <v>1112186</v>
      </c>
      <c r="H277" s="44">
        <v>518719</v>
      </c>
      <c r="I277" s="145">
        <f t="shared" si="11"/>
        <v>16782708</v>
      </c>
      <c r="J277" s="29">
        <v>55144</v>
      </c>
      <c r="K277" s="145">
        <f t="shared" si="10"/>
        <v>16837852</v>
      </c>
    </row>
    <row r="278" spans="1:11">
      <c r="A278" s="226"/>
      <c r="B278" s="23" t="s">
        <v>3</v>
      </c>
      <c r="C278" s="52">
        <v>4063720</v>
      </c>
      <c r="D278" s="30">
        <v>5877128</v>
      </c>
      <c r="E278" s="30">
        <v>3436566</v>
      </c>
      <c r="F278" s="30">
        <v>5504427</v>
      </c>
      <c r="G278" s="30">
        <v>1440596</v>
      </c>
      <c r="H278" s="44">
        <v>649852</v>
      </c>
      <c r="I278" s="145">
        <f>+C278+D278+E278+F278+G278+H278</f>
        <v>20972289</v>
      </c>
      <c r="J278" s="29">
        <v>88705</v>
      </c>
      <c r="K278" s="145">
        <f>I278+J278</f>
        <v>21060994</v>
      </c>
    </row>
    <row r="279" spans="1:11">
      <c r="A279" s="226"/>
      <c r="B279" s="23" t="s">
        <v>4</v>
      </c>
      <c r="C279" s="52">
        <v>4504382</v>
      </c>
      <c r="D279" s="30">
        <v>6661674</v>
      </c>
      <c r="E279" s="30">
        <v>3828711</v>
      </c>
      <c r="F279" s="30">
        <v>6201703</v>
      </c>
      <c r="G279" s="30">
        <v>1654166</v>
      </c>
      <c r="H279" s="44">
        <v>724433</v>
      </c>
      <c r="I279" s="145">
        <f t="shared" si="11"/>
        <v>23575069</v>
      </c>
      <c r="J279" s="29">
        <v>112094</v>
      </c>
      <c r="K279" s="145">
        <f t="shared" si="10"/>
        <v>23687163</v>
      </c>
    </row>
    <row r="280" spans="1:11">
      <c r="A280" s="226"/>
      <c r="B280" s="23" t="s">
        <v>5</v>
      </c>
      <c r="C280" s="52">
        <v>4485431</v>
      </c>
      <c r="D280" s="30">
        <v>6540824</v>
      </c>
      <c r="E280" s="30">
        <v>3763517</v>
      </c>
      <c r="F280" s="30">
        <v>6192642</v>
      </c>
      <c r="G280" s="30">
        <v>1595565</v>
      </c>
      <c r="H280" s="44">
        <v>727417</v>
      </c>
      <c r="I280" s="145">
        <f t="shared" si="11"/>
        <v>23305396</v>
      </c>
      <c r="J280" s="29">
        <v>100676</v>
      </c>
      <c r="K280" s="145">
        <f t="shared" ref="K280:K335" si="12">I280+J280</f>
        <v>23406072</v>
      </c>
    </row>
    <row r="281" spans="1:11">
      <c r="A281" s="226"/>
      <c r="B281" s="23" t="s">
        <v>6</v>
      </c>
      <c r="C281" s="52">
        <v>4652983</v>
      </c>
      <c r="D281" s="30">
        <v>7107113</v>
      </c>
      <c r="E281" s="30">
        <v>3604044</v>
      </c>
      <c r="F281" s="30">
        <v>6459715</v>
      </c>
      <c r="G281" s="30">
        <v>1656487</v>
      </c>
      <c r="H281" s="44">
        <v>780763</v>
      </c>
      <c r="I281" s="145">
        <f t="shared" ref="I281:I321" si="13">+C281+D281+E281+F281+G281+H281</f>
        <v>24261105</v>
      </c>
      <c r="J281" s="29">
        <v>84741</v>
      </c>
      <c r="K281" s="145">
        <f t="shared" si="12"/>
        <v>24345846</v>
      </c>
    </row>
    <row r="282" spans="1:11">
      <c r="A282" s="226"/>
      <c r="B282" s="24" t="s">
        <v>7</v>
      </c>
      <c r="C282" s="52">
        <v>4713636</v>
      </c>
      <c r="D282" s="30">
        <v>7548434</v>
      </c>
      <c r="E282" s="30">
        <v>3998567</v>
      </c>
      <c r="F282" s="30">
        <v>6664529</v>
      </c>
      <c r="G282" s="30">
        <v>1578538</v>
      </c>
      <c r="H282" s="44">
        <v>831076</v>
      </c>
      <c r="I282" s="145">
        <f t="shared" si="13"/>
        <v>25334780</v>
      </c>
      <c r="J282" s="29">
        <v>84551</v>
      </c>
      <c r="K282" s="145">
        <f t="shared" si="12"/>
        <v>25419331</v>
      </c>
    </row>
    <row r="283" spans="1:11">
      <c r="A283" s="226"/>
      <c r="B283" s="23" t="s">
        <v>8</v>
      </c>
      <c r="C283" s="52">
        <v>4444527</v>
      </c>
      <c r="D283" s="30">
        <v>7211587</v>
      </c>
      <c r="E283" s="30">
        <v>3734019</v>
      </c>
      <c r="F283" s="30">
        <v>6464706</v>
      </c>
      <c r="G283" s="30">
        <v>1602181</v>
      </c>
      <c r="H283" s="44">
        <v>813545</v>
      </c>
      <c r="I283" s="145">
        <f t="shared" si="13"/>
        <v>24270565</v>
      </c>
      <c r="J283" s="29">
        <v>66529</v>
      </c>
      <c r="K283" s="145">
        <f t="shared" si="12"/>
        <v>24337094</v>
      </c>
    </row>
    <row r="284" spans="1:11">
      <c r="A284" s="226"/>
      <c r="B284" s="23" t="s">
        <v>9</v>
      </c>
      <c r="C284" s="52">
        <v>4783224</v>
      </c>
      <c r="D284" s="30">
        <v>7641012</v>
      </c>
      <c r="E284" s="30">
        <v>4087170</v>
      </c>
      <c r="F284" s="30">
        <v>6955759</v>
      </c>
      <c r="G284" s="30">
        <v>1796673</v>
      </c>
      <c r="H284" s="44">
        <v>859307</v>
      </c>
      <c r="I284" s="145">
        <f t="shared" si="13"/>
        <v>26123145</v>
      </c>
      <c r="J284" s="29">
        <v>71052</v>
      </c>
      <c r="K284" s="145">
        <f t="shared" si="12"/>
        <v>26194197</v>
      </c>
    </row>
    <row r="285" spans="1:11">
      <c r="A285" s="226"/>
      <c r="B285" s="23" t="s">
        <v>10</v>
      </c>
      <c r="C285" s="52">
        <v>4824133</v>
      </c>
      <c r="D285" s="30">
        <v>7179203</v>
      </c>
      <c r="E285" s="30">
        <v>4021191</v>
      </c>
      <c r="F285" s="30">
        <v>6781329</v>
      </c>
      <c r="G285" s="30">
        <v>1732821</v>
      </c>
      <c r="H285" s="44">
        <v>838411</v>
      </c>
      <c r="I285" s="145">
        <f t="shared" si="13"/>
        <v>25377088</v>
      </c>
      <c r="J285" s="29">
        <v>102736</v>
      </c>
      <c r="K285" s="145">
        <f t="shared" si="12"/>
        <v>25479824</v>
      </c>
    </row>
    <row r="286" spans="1:11">
      <c r="A286" s="226"/>
      <c r="B286" s="23" t="s">
        <v>11</v>
      </c>
      <c r="C286" s="52">
        <v>4530522</v>
      </c>
      <c r="D286" s="30">
        <v>6829360</v>
      </c>
      <c r="E286" s="30">
        <v>3657868</v>
      </c>
      <c r="F286" s="30">
        <v>6411323</v>
      </c>
      <c r="G286" s="30">
        <v>1580336</v>
      </c>
      <c r="H286" s="44">
        <v>800205</v>
      </c>
      <c r="I286" s="145">
        <f t="shared" si="13"/>
        <v>23809614</v>
      </c>
      <c r="J286" s="29">
        <v>94059</v>
      </c>
      <c r="K286" s="145">
        <f t="shared" si="12"/>
        <v>23903673</v>
      </c>
    </row>
    <row r="287" spans="1:11" ht="15" thickBot="1">
      <c r="A287" s="226"/>
      <c r="B287" s="55" t="s">
        <v>12</v>
      </c>
      <c r="C287" s="139">
        <v>4098034</v>
      </c>
      <c r="D287" s="53">
        <v>6290031</v>
      </c>
      <c r="E287" s="53">
        <v>3641744</v>
      </c>
      <c r="F287" s="53">
        <v>5440340</v>
      </c>
      <c r="G287" s="53">
        <v>1390118</v>
      </c>
      <c r="H287" s="54">
        <v>877002</v>
      </c>
      <c r="I287" s="150">
        <f t="shared" si="13"/>
        <v>21737269</v>
      </c>
      <c r="J287" s="85">
        <v>70662</v>
      </c>
      <c r="K287" s="150">
        <f t="shared" si="12"/>
        <v>21807931</v>
      </c>
    </row>
    <row r="288" spans="1:11">
      <c r="A288" s="225">
        <v>2016</v>
      </c>
      <c r="B288" s="194" t="s">
        <v>1</v>
      </c>
      <c r="C288" s="51">
        <v>3530572</v>
      </c>
      <c r="D288" s="28">
        <v>5259406</v>
      </c>
      <c r="E288" s="28">
        <v>2260731</v>
      </c>
      <c r="F288" s="28">
        <v>4314073</v>
      </c>
      <c r="G288" s="28">
        <v>1069531</v>
      </c>
      <c r="H288" s="45">
        <v>857051</v>
      </c>
      <c r="I288" s="144">
        <f t="shared" si="13"/>
        <v>17291364</v>
      </c>
      <c r="J288" s="27">
        <v>85184</v>
      </c>
      <c r="K288" s="144">
        <f t="shared" si="12"/>
        <v>17376548</v>
      </c>
    </row>
    <row r="289" spans="1:11">
      <c r="A289" s="226"/>
      <c r="B289" s="195" t="s">
        <v>2</v>
      </c>
      <c r="C289" s="179">
        <v>3616109</v>
      </c>
      <c r="D289" s="180">
        <v>5456896</v>
      </c>
      <c r="E289" s="180">
        <v>2298903</v>
      </c>
      <c r="F289" s="180">
        <v>4627118</v>
      </c>
      <c r="G289" s="180">
        <v>1142839</v>
      </c>
      <c r="H289" s="181">
        <v>891916</v>
      </c>
      <c r="I289" s="182">
        <f t="shared" si="13"/>
        <v>18033781</v>
      </c>
      <c r="J289" s="183">
        <v>78898</v>
      </c>
      <c r="K289" s="182">
        <f t="shared" si="12"/>
        <v>18112679</v>
      </c>
    </row>
    <row r="290" spans="1:11">
      <c r="A290" s="226"/>
      <c r="B290" s="195" t="s">
        <v>3</v>
      </c>
      <c r="C290" s="179">
        <v>4612528</v>
      </c>
      <c r="D290" s="180">
        <v>6712966</v>
      </c>
      <c r="E290" s="180">
        <v>3606862</v>
      </c>
      <c r="F290" s="180">
        <v>6306701</v>
      </c>
      <c r="G290" s="180">
        <v>1610270</v>
      </c>
      <c r="H290" s="181">
        <v>1166619</v>
      </c>
      <c r="I290" s="182">
        <f t="shared" si="13"/>
        <v>24015946</v>
      </c>
      <c r="J290" s="183">
        <v>87225</v>
      </c>
      <c r="K290" s="182">
        <f t="shared" si="12"/>
        <v>24103171</v>
      </c>
    </row>
    <row r="291" spans="1:11">
      <c r="A291" s="226"/>
      <c r="B291" s="195" t="s">
        <v>4</v>
      </c>
      <c r="C291" s="179">
        <v>4864267</v>
      </c>
      <c r="D291" s="180">
        <v>7196739</v>
      </c>
      <c r="E291" s="180">
        <v>3983002</v>
      </c>
      <c r="F291" s="180">
        <v>6850748</v>
      </c>
      <c r="G291" s="180">
        <v>1819926</v>
      </c>
      <c r="H291" s="181">
        <v>1316554</v>
      </c>
      <c r="I291" s="182">
        <f t="shared" si="13"/>
        <v>26031236</v>
      </c>
      <c r="J291" s="183">
        <v>93464</v>
      </c>
      <c r="K291" s="182">
        <f t="shared" si="12"/>
        <v>26124700</v>
      </c>
    </row>
    <row r="292" spans="1:11">
      <c r="A292" s="226"/>
      <c r="B292" s="195" t="s">
        <v>5</v>
      </c>
      <c r="C292" s="179">
        <v>5004666</v>
      </c>
      <c r="D292" s="180">
        <v>7260627</v>
      </c>
      <c r="E292" s="180">
        <v>4106539</v>
      </c>
      <c r="F292" s="180">
        <v>7162001</v>
      </c>
      <c r="G292" s="180">
        <v>1891316</v>
      </c>
      <c r="H292" s="181">
        <v>1399954</v>
      </c>
      <c r="I292" s="182">
        <f t="shared" si="13"/>
        <v>26825103</v>
      </c>
      <c r="J292" s="183">
        <v>101073</v>
      </c>
      <c r="K292" s="182">
        <f t="shared" si="12"/>
        <v>26926176</v>
      </c>
    </row>
    <row r="293" spans="1:11">
      <c r="A293" s="226"/>
      <c r="B293" s="195" t="s">
        <v>6</v>
      </c>
      <c r="C293" s="179">
        <v>4905005</v>
      </c>
      <c r="D293" s="180">
        <v>6878044</v>
      </c>
      <c r="E293" s="180">
        <v>3982309</v>
      </c>
      <c r="F293" s="180">
        <v>7032494</v>
      </c>
      <c r="G293" s="180">
        <v>1829622</v>
      </c>
      <c r="H293" s="181">
        <v>1183633</v>
      </c>
      <c r="I293" s="182">
        <f t="shared" si="13"/>
        <v>25811107</v>
      </c>
      <c r="J293" s="183">
        <v>84055</v>
      </c>
      <c r="K293" s="182">
        <f t="shared" si="12"/>
        <v>25895162</v>
      </c>
    </row>
    <row r="294" spans="1:11">
      <c r="A294" s="226"/>
      <c r="B294" s="195" t="s">
        <v>7</v>
      </c>
      <c r="C294" s="179">
        <v>4703001</v>
      </c>
      <c r="D294" s="180">
        <v>7280529</v>
      </c>
      <c r="E294" s="180">
        <v>4076271</v>
      </c>
      <c r="F294" s="180">
        <v>6869146</v>
      </c>
      <c r="G294" s="180">
        <v>1645189</v>
      </c>
      <c r="H294" s="181">
        <v>1415645</v>
      </c>
      <c r="I294" s="182">
        <f t="shared" si="13"/>
        <v>25989781</v>
      </c>
      <c r="J294" s="183">
        <v>81387</v>
      </c>
      <c r="K294" s="182">
        <f t="shared" si="12"/>
        <v>26071168</v>
      </c>
    </row>
    <row r="295" spans="1:11">
      <c r="A295" s="226"/>
      <c r="B295" s="195" t="s">
        <v>8</v>
      </c>
      <c r="C295" s="179">
        <v>5352302</v>
      </c>
      <c r="D295" s="180">
        <v>7986689</v>
      </c>
      <c r="E295" s="180">
        <v>4520362</v>
      </c>
      <c r="F295" s="180">
        <v>7927747</v>
      </c>
      <c r="G295" s="180">
        <v>2058656</v>
      </c>
      <c r="H295" s="181">
        <v>1865595</v>
      </c>
      <c r="I295" s="182">
        <f t="shared" si="13"/>
        <v>29711351</v>
      </c>
      <c r="J295" s="183">
        <v>90897</v>
      </c>
      <c r="K295" s="182">
        <f t="shared" si="12"/>
        <v>29802248</v>
      </c>
    </row>
    <row r="296" spans="1:11">
      <c r="A296" s="226"/>
      <c r="B296" s="195" t="s">
        <v>9</v>
      </c>
      <c r="C296" s="179">
        <v>5310639</v>
      </c>
      <c r="D296" s="180">
        <v>7618331</v>
      </c>
      <c r="E296" s="180">
        <v>4574391</v>
      </c>
      <c r="F296" s="180">
        <v>8119842</v>
      </c>
      <c r="G296" s="180">
        <v>2061171</v>
      </c>
      <c r="H296" s="181">
        <v>2010998</v>
      </c>
      <c r="I296" s="182">
        <f t="shared" si="13"/>
        <v>29695372</v>
      </c>
      <c r="J296" s="183">
        <v>101571</v>
      </c>
      <c r="K296" s="182">
        <f t="shared" si="12"/>
        <v>29796943</v>
      </c>
    </row>
    <row r="297" spans="1:11">
      <c r="A297" s="226"/>
      <c r="B297" s="195" t="s">
        <v>10</v>
      </c>
      <c r="C297" s="179">
        <v>5079996</v>
      </c>
      <c r="D297" s="180">
        <v>7566055</v>
      </c>
      <c r="E297" s="180">
        <v>4310678</v>
      </c>
      <c r="F297" s="180">
        <v>7780710</v>
      </c>
      <c r="G297" s="180">
        <v>1910676</v>
      </c>
      <c r="H297" s="181">
        <v>1915050</v>
      </c>
      <c r="I297" s="182">
        <f t="shared" si="13"/>
        <v>28563165</v>
      </c>
      <c r="J297" s="183">
        <v>97176</v>
      </c>
      <c r="K297" s="182">
        <f t="shared" si="12"/>
        <v>28660341</v>
      </c>
    </row>
    <row r="298" spans="1:11">
      <c r="A298" s="226"/>
      <c r="B298" s="195" t="s">
        <v>11</v>
      </c>
      <c r="C298" s="179">
        <v>4936255</v>
      </c>
      <c r="D298" s="180">
        <v>7372966</v>
      </c>
      <c r="E298" s="180">
        <v>4001519</v>
      </c>
      <c r="F298" s="180">
        <v>7529819</v>
      </c>
      <c r="G298" s="180">
        <v>1798276</v>
      </c>
      <c r="H298" s="181">
        <v>1818028</v>
      </c>
      <c r="I298" s="182">
        <f t="shared" si="13"/>
        <v>27456863</v>
      </c>
      <c r="J298" s="183">
        <v>99303</v>
      </c>
      <c r="K298" s="182">
        <f t="shared" si="12"/>
        <v>27556166</v>
      </c>
    </row>
    <row r="299" spans="1:11" ht="15" thickBot="1">
      <c r="A299" s="226"/>
      <c r="B299" s="198" t="s">
        <v>12</v>
      </c>
      <c r="C299" s="199">
        <v>4420916</v>
      </c>
      <c r="D299" s="200">
        <v>6462800</v>
      </c>
      <c r="E299" s="200">
        <v>3744611</v>
      </c>
      <c r="F299" s="200">
        <v>5755726</v>
      </c>
      <c r="G299" s="200">
        <v>1414913</v>
      </c>
      <c r="H299" s="201">
        <v>1626681</v>
      </c>
      <c r="I299" s="202">
        <f t="shared" si="13"/>
        <v>23425647</v>
      </c>
      <c r="J299" s="203">
        <v>92985</v>
      </c>
      <c r="K299" s="202">
        <f t="shared" si="12"/>
        <v>23518632</v>
      </c>
    </row>
    <row r="300" spans="1:11">
      <c r="A300" s="225">
        <v>2017</v>
      </c>
      <c r="B300" s="194" t="s">
        <v>1</v>
      </c>
      <c r="C300" s="51">
        <v>3835676</v>
      </c>
      <c r="D300" s="28">
        <v>5623777</v>
      </c>
      <c r="E300" s="28">
        <v>1237360</v>
      </c>
      <c r="F300" s="28">
        <v>4586962</v>
      </c>
      <c r="G300" s="28">
        <v>1220804</v>
      </c>
      <c r="H300" s="45">
        <v>1431236</v>
      </c>
      <c r="I300" s="144">
        <f t="shared" si="13"/>
        <v>17935815</v>
      </c>
      <c r="J300" s="27">
        <v>81414</v>
      </c>
      <c r="K300" s="144">
        <f t="shared" si="12"/>
        <v>18017229</v>
      </c>
    </row>
    <row r="301" spans="1:11">
      <c r="A301" s="226"/>
      <c r="B301" s="195" t="s">
        <v>2</v>
      </c>
      <c r="C301" s="179">
        <v>3551080</v>
      </c>
      <c r="D301" s="180">
        <v>5272473</v>
      </c>
      <c r="E301" s="180">
        <v>1284124</v>
      </c>
      <c r="F301" s="180">
        <v>4601450</v>
      </c>
      <c r="G301" s="180">
        <v>1238607</v>
      </c>
      <c r="H301" s="181">
        <v>1382102</v>
      </c>
      <c r="I301" s="182">
        <f t="shared" si="13"/>
        <v>17329836</v>
      </c>
      <c r="J301" s="183">
        <v>77441</v>
      </c>
      <c r="K301" s="182">
        <f t="shared" si="12"/>
        <v>17407277</v>
      </c>
    </row>
    <row r="302" spans="1:11">
      <c r="A302" s="226"/>
      <c r="B302" s="195" t="s">
        <v>3</v>
      </c>
      <c r="C302" s="179">
        <v>5215779</v>
      </c>
      <c r="D302" s="180">
        <v>7441374</v>
      </c>
      <c r="E302" s="180">
        <v>4071996</v>
      </c>
      <c r="F302" s="180">
        <v>7151725</v>
      </c>
      <c r="G302" s="180">
        <v>1856631</v>
      </c>
      <c r="H302" s="181">
        <v>2005672</v>
      </c>
      <c r="I302" s="182">
        <f t="shared" si="13"/>
        <v>27743177</v>
      </c>
      <c r="J302" s="183">
        <v>104177</v>
      </c>
      <c r="K302" s="182">
        <f t="shared" si="12"/>
        <v>27847354</v>
      </c>
    </row>
    <row r="303" spans="1:11">
      <c r="A303" s="226"/>
      <c r="B303" s="195" t="s">
        <v>4</v>
      </c>
      <c r="C303" s="179">
        <v>4557977</v>
      </c>
      <c r="D303" s="180">
        <v>6584342</v>
      </c>
      <c r="E303" s="180">
        <v>3801033</v>
      </c>
      <c r="F303" s="180">
        <v>6331384</v>
      </c>
      <c r="G303" s="180">
        <v>1653249</v>
      </c>
      <c r="H303" s="181">
        <v>1843754</v>
      </c>
      <c r="I303" s="182">
        <f t="shared" si="13"/>
        <v>24771739</v>
      </c>
      <c r="J303" s="183">
        <v>101171</v>
      </c>
      <c r="K303" s="182">
        <f t="shared" si="12"/>
        <v>24872910</v>
      </c>
    </row>
    <row r="304" spans="1:11">
      <c r="A304" s="226"/>
      <c r="B304" s="195" t="s">
        <v>5</v>
      </c>
      <c r="C304" s="179">
        <v>5290243</v>
      </c>
      <c r="D304" s="180">
        <v>7488147</v>
      </c>
      <c r="E304" s="180">
        <v>4462640</v>
      </c>
      <c r="F304" s="180">
        <v>7346719</v>
      </c>
      <c r="G304" s="180">
        <v>1922062</v>
      </c>
      <c r="H304" s="181">
        <v>2098277</v>
      </c>
      <c r="I304" s="182">
        <f t="shared" si="13"/>
        <v>28608088</v>
      </c>
      <c r="J304" s="183">
        <v>105524</v>
      </c>
      <c r="K304" s="182">
        <f t="shared" si="12"/>
        <v>28713612</v>
      </c>
    </row>
    <row r="305" spans="1:11">
      <c r="A305" s="226"/>
      <c r="B305" s="195" t="s">
        <v>6</v>
      </c>
      <c r="C305" s="179">
        <v>5228714</v>
      </c>
      <c r="D305" s="180">
        <v>7465466</v>
      </c>
      <c r="E305" s="180">
        <v>4447740</v>
      </c>
      <c r="F305" s="180">
        <v>7006413</v>
      </c>
      <c r="G305" s="180">
        <v>1870217</v>
      </c>
      <c r="H305" s="181">
        <v>2140056</v>
      </c>
      <c r="I305" s="182">
        <f t="shared" si="13"/>
        <v>28158606</v>
      </c>
      <c r="J305" s="183">
        <v>105840</v>
      </c>
      <c r="K305" s="182">
        <f t="shared" si="12"/>
        <v>28264446</v>
      </c>
    </row>
    <row r="306" spans="1:11">
      <c r="A306" s="226"/>
      <c r="B306" s="195" t="s">
        <v>7</v>
      </c>
      <c r="C306" s="179">
        <v>5080835</v>
      </c>
      <c r="D306" s="180">
        <v>7616159</v>
      </c>
      <c r="E306" s="180">
        <v>4518312</v>
      </c>
      <c r="F306" s="180">
        <v>6752469</v>
      </c>
      <c r="G306" s="180">
        <v>1723568</v>
      </c>
      <c r="H306" s="181">
        <v>2159513</v>
      </c>
      <c r="I306" s="182">
        <f t="shared" si="13"/>
        <v>27850856</v>
      </c>
      <c r="J306" s="183">
        <v>101866</v>
      </c>
      <c r="K306" s="182">
        <f t="shared" si="12"/>
        <v>27952722</v>
      </c>
    </row>
    <row r="307" spans="1:11">
      <c r="A307" s="226"/>
      <c r="B307" s="195" t="s">
        <v>8</v>
      </c>
      <c r="C307" s="179">
        <v>5566350</v>
      </c>
      <c r="D307" s="180">
        <v>7928283</v>
      </c>
      <c r="E307" s="180">
        <v>4767926</v>
      </c>
      <c r="F307" s="180">
        <v>7409982</v>
      </c>
      <c r="G307" s="180">
        <v>2025347</v>
      </c>
      <c r="H307" s="181">
        <v>2431083</v>
      </c>
      <c r="I307" s="182">
        <f t="shared" si="13"/>
        <v>30128971</v>
      </c>
      <c r="J307" s="183">
        <v>108577</v>
      </c>
      <c r="K307" s="182">
        <f t="shared" si="12"/>
        <v>30237548</v>
      </c>
    </row>
    <row r="308" spans="1:11">
      <c r="A308" s="226"/>
      <c r="B308" s="195" t="s">
        <v>9</v>
      </c>
      <c r="C308" s="179">
        <v>5393395</v>
      </c>
      <c r="D308" s="180">
        <v>7787874</v>
      </c>
      <c r="E308" s="180">
        <v>4680870</v>
      </c>
      <c r="F308" s="180">
        <v>7266355</v>
      </c>
      <c r="G308" s="180">
        <v>1997505</v>
      </c>
      <c r="H308" s="181">
        <v>2799448</v>
      </c>
      <c r="I308" s="182">
        <f t="shared" si="13"/>
        <v>29925447</v>
      </c>
      <c r="J308" s="183">
        <v>106218</v>
      </c>
      <c r="K308" s="182">
        <f t="shared" si="12"/>
        <v>30031665</v>
      </c>
    </row>
    <row r="309" spans="1:11">
      <c r="A309" s="226"/>
      <c r="B309" s="195" t="s">
        <v>10</v>
      </c>
      <c r="C309" s="179">
        <v>5492176</v>
      </c>
      <c r="D309" s="180">
        <v>7970392</v>
      </c>
      <c r="E309" s="180">
        <v>4765541</v>
      </c>
      <c r="F309" s="180">
        <v>7337485</v>
      </c>
      <c r="G309" s="180">
        <v>2026918</v>
      </c>
      <c r="H309" s="181">
        <v>2533998</v>
      </c>
      <c r="I309" s="182">
        <f t="shared" si="13"/>
        <v>30126510</v>
      </c>
      <c r="J309" s="183">
        <v>112854</v>
      </c>
      <c r="K309" s="182">
        <f t="shared" si="12"/>
        <v>30239364</v>
      </c>
    </row>
    <row r="310" spans="1:11">
      <c r="A310" s="226"/>
      <c r="B310" s="195" t="s">
        <v>11</v>
      </c>
      <c r="C310" s="179">
        <v>5466318</v>
      </c>
      <c r="D310" s="180">
        <v>7837729</v>
      </c>
      <c r="E310" s="180">
        <v>4712118</v>
      </c>
      <c r="F310" s="180">
        <v>7171490</v>
      </c>
      <c r="G310" s="180">
        <v>1956881</v>
      </c>
      <c r="H310" s="181">
        <v>2516278</v>
      </c>
      <c r="I310" s="182">
        <f t="shared" si="13"/>
        <v>29660814</v>
      </c>
      <c r="J310" s="183">
        <v>158159</v>
      </c>
      <c r="K310" s="182">
        <f t="shared" si="12"/>
        <v>29818973</v>
      </c>
    </row>
    <row r="311" spans="1:11" ht="15" thickBot="1">
      <c r="A311" s="226"/>
      <c r="B311" s="198" t="s">
        <v>12</v>
      </c>
      <c r="C311" s="199">
        <v>4848949</v>
      </c>
      <c r="D311" s="200">
        <v>6470395</v>
      </c>
      <c r="E311" s="200">
        <v>4247409</v>
      </c>
      <c r="F311" s="200">
        <v>5988814</v>
      </c>
      <c r="G311" s="200">
        <v>1624769</v>
      </c>
      <c r="H311" s="201">
        <v>2310638</v>
      </c>
      <c r="I311" s="202">
        <f t="shared" si="13"/>
        <v>25490974</v>
      </c>
      <c r="J311" s="203">
        <v>122070</v>
      </c>
      <c r="K311" s="202">
        <f t="shared" si="12"/>
        <v>25613044</v>
      </c>
    </row>
    <row r="312" spans="1:11">
      <c r="A312" s="225">
        <v>2018</v>
      </c>
      <c r="B312" s="195" t="s">
        <v>1</v>
      </c>
      <c r="C312" s="179">
        <v>4331319</v>
      </c>
      <c r="D312" s="180">
        <v>6170677</v>
      </c>
      <c r="E312" s="180">
        <v>3897139</v>
      </c>
      <c r="F312" s="180">
        <v>4921470</v>
      </c>
      <c r="G312" s="180">
        <v>1375901</v>
      </c>
      <c r="H312" s="181">
        <v>2004940</v>
      </c>
      <c r="I312" s="182">
        <f t="shared" si="13"/>
        <v>22701446</v>
      </c>
      <c r="J312" s="183">
        <v>95274</v>
      </c>
      <c r="K312" s="182">
        <f t="shared" si="12"/>
        <v>22796720</v>
      </c>
    </row>
    <row r="313" spans="1:11">
      <c r="A313" s="226"/>
      <c r="B313" s="195" t="s">
        <v>2</v>
      </c>
      <c r="C313" s="179">
        <v>4073235</v>
      </c>
      <c r="D313" s="180">
        <v>5827155</v>
      </c>
      <c r="E313" s="180">
        <v>3658161</v>
      </c>
      <c r="F313" s="180">
        <v>5023364</v>
      </c>
      <c r="G313" s="180">
        <v>1351629</v>
      </c>
      <c r="H313" s="181">
        <v>1941044</v>
      </c>
      <c r="I313" s="182">
        <f t="shared" si="13"/>
        <v>21874588</v>
      </c>
      <c r="J313" s="183">
        <v>88631</v>
      </c>
      <c r="K313" s="182">
        <f t="shared" si="12"/>
        <v>21963219</v>
      </c>
    </row>
    <row r="314" spans="1:11">
      <c r="A314" s="226"/>
      <c r="B314" s="195" t="s">
        <v>3</v>
      </c>
      <c r="C314" s="179">
        <v>5353824</v>
      </c>
      <c r="D314" s="180">
        <v>7627534</v>
      </c>
      <c r="E314" s="180">
        <v>4663059</v>
      </c>
      <c r="F314" s="180">
        <v>6913038</v>
      </c>
      <c r="G314" s="180">
        <v>1845454</v>
      </c>
      <c r="H314" s="181">
        <v>2585066</v>
      </c>
      <c r="I314" s="182">
        <f t="shared" si="13"/>
        <v>28987975</v>
      </c>
      <c r="J314" s="183">
        <v>105500</v>
      </c>
      <c r="K314" s="182">
        <f t="shared" si="12"/>
        <v>29093475</v>
      </c>
    </row>
    <row r="315" spans="1:11">
      <c r="A315" s="226"/>
      <c r="B315" s="195" t="s">
        <v>4</v>
      </c>
      <c r="C315" s="179">
        <v>5294626</v>
      </c>
      <c r="D315" s="180">
        <v>7407945</v>
      </c>
      <c r="E315" s="180">
        <v>4572615</v>
      </c>
      <c r="F315" s="180">
        <v>6956867</v>
      </c>
      <c r="G315" s="180">
        <v>1923395</v>
      </c>
      <c r="H315" s="181">
        <v>2623209</v>
      </c>
      <c r="I315" s="182">
        <f t="shared" si="13"/>
        <v>28778657</v>
      </c>
      <c r="J315" s="183">
        <v>104755</v>
      </c>
      <c r="K315" s="182">
        <f t="shared" si="12"/>
        <v>28883412</v>
      </c>
    </row>
    <row r="316" spans="1:11">
      <c r="A316" s="226"/>
      <c r="B316" s="195" t="s">
        <v>5</v>
      </c>
      <c r="C316" s="179">
        <v>5425508</v>
      </c>
      <c r="D316" s="180">
        <v>7529296</v>
      </c>
      <c r="E316" s="180">
        <v>4619035</v>
      </c>
      <c r="F316" s="180">
        <v>7231717</v>
      </c>
      <c r="G316" s="180">
        <v>1953731</v>
      </c>
      <c r="H316" s="181">
        <v>2720726</v>
      </c>
      <c r="I316" s="182">
        <f t="shared" si="13"/>
        <v>29480013</v>
      </c>
      <c r="J316" s="183">
        <v>102880</v>
      </c>
      <c r="K316" s="182">
        <f t="shared" si="12"/>
        <v>29582893</v>
      </c>
    </row>
    <row r="317" spans="1:11">
      <c r="A317" s="226"/>
      <c r="B317" s="195" t="s">
        <v>6</v>
      </c>
      <c r="C317" s="179">
        <v>5373423</v>
      </c>
      <c r="D317" s="180">
        <v>7684462</v>
      </c>
      <c r="E317" s="180">
        <v>4515793</v>
      </c>
      <c r="F317" s="180">
        <v>6931768</v>
      </c>
      <c r="G317" s="180">
        <v>1930389</v>
      </c>
      <c r="H317" s="181">
        <v>2771143</v>
      </c>
      <c r="I317" s="182">
        <f t="shared" si="13"/>
        <v>29206978</v>
      </c>
      <c r="J317" s="183">
        <v>95453</v>
      </c>
      <c r="K317" s="182">
        <f t="shared" si="12"/>
        <v>29302431</v>
      </c>
    </row>
    <row r="318" spans="1:11">
      <c r="A318" s="226"/>
      <c r="B318" s="195" t="s">
        <v>7</v>
      </c>
      <c r="C318" s="179">
        <v>5314281</v>
      </c>
      <c r="D318" s="180">
        <v>8193922</v>
      </c>
      <c r="E318" s="180">
        <v>4814638</v>
      </c>
      <c r="F318" s="180">
        <v>7201786</v>
      </c>
      <c r="G318" s="180">
        <v>1908130</v>
      </c>
      <c r="H318" s="181">
        <v>2863445</v>
      </c>
      <c r="I318" s="182">
        <f t="shared" si="13"/>
        <v>30296202</v>
      </c>
      <c r="J318" s="183">
        <v>100667</v>
      </c>
      <c r="K318" s="182">
        <f t="shared" si="12"/>
        <v>30396869</v>
      </c>
    </row>
    <row r="319" spans="1:11">
      <c r="A319" s="226"/>
      <c r="B319" s="195" t="s">
        <v>8</v>
      </c>
      <c r="C319" s="179">
        <v>5692707</v>
      </c>
      <c r="D319" s="180">
        <v>8686526</v>
      </c>
      <c r="E319" s="180">
        <v>5260555</v>
      </c>
      <c r="F319" s="180">
        <v>7706733</v>
      </c>
      <c r="G319" s="180">
        <v>2223604</v>
      </c>
      <c r="H319" s="181">
        <v>3080973</v>
      </c>
      <c r="I319" s="182">
        <f t="shared" si="13"/>
        <v>32651098</v>
      </c>
      <c r="J319" s="183">
        <v>111180</v>
      </c>
      <c r="K319" s="182">
        <f t="shared" si="12"/>
        <v>32762278</v>
      </c>
    </row>
    <row r="320" spans="1:11">
      <c r="A320" s="226"/>
      <c r="B320" s="195" t="s">
        <v>9</v>
      </c>
      <c r="C320" s="179">
        <v>4879402</v>
      </c>
      <c r="D320" s="180">
        <v>7402404</v>
      </c>
      <c r="E320" s="180">
        <v>4477965</v>
      </c>
      <c r="F320" s="180">
        <v>6775253</v>
      </c>
      <c r="G320" s="180">
        <v>1942245</v>
      </c>
      <c r="H320" s="181">
        <v>2760108</v>
      </c>
      <c r="I320" s="182">
        <f t="shared" si="13"/>
        <v>28237377</v>
      </c>
      <c r="J320" s="183">
        <v>101449</v>
      </c>
      <c r="K320" s="182">
        <f t="shared" si="12"/>
        <v>28338826</v>
      </c>
    </row>
    <row r="321" spans="1:11">
      <c r="A321" s="226"/>
      <c r="B321" s="195" t="s">
        <v>10</v>
      </c>
      <c r="C321" s="179">
        <v>5677954</v>
      </c>
      <c r="D321" s="180">
        <v>8390823</v>
      </c>
      <c r="E321" s="180">
        <v>5122813</v>
      </c>
      <c r="F321" s="180">
        <v>7634225</v>
      </c>
      <c r="G321" s="180">
        <v>2067025</v>
      </c>
      <c r="H321" s="181">
        <v>3159695</v>
      </c>
      <c r="I321" s="182">
        <f t="shared" si="13"/>
        <v>32052535</v>
      </c>
      <c r="J321" s="183">
        <v>117359</v>
      </c>
      <c r="K321" s="182">
        <f t="shared" si="12"/>
        <v>32169894</v>
      </c>
    </row>
    <row r="322" spans="1:11">
      <c r="A322" s="226"/>
      <c r="B322" s="195" t="s">
        <v>11</v>
      </c>
      <c r="C322" s="179">
        <v>5039543</v>
      </c>
      <c r="D322" s="180">
        <v>7321072</v>
      </c>
      <c r="E322" s="180">
        <v>4437191</v>
      </c>
      <c r="F322" s="180">
        <v>6666350</v>
      </c>
      <c r="G322" s="180">
        <v>1753889</v>
      </c>
      <c r="H322" s="181">
        <v>2745865</v>
      </c>
      <c r="I322" s="182">
        <f t="shared" ref="I322:I335" si="14">+C322+D322+E322+F322+G322+H322</f>
        <v>27963910</v>
      </c>
      <c r="J322" s="183">
        <v>96664</v>
      </c>
      <c r="K322" s="182">
        <f t="shared" si="12"/>
        <v>28060574</v>
      </c>
    </row>
    <row r="323" spans="1:11" ht="15" thickBot="1">
      <c r="A323" s="226"/>
      <c r="B323" s="55" t="s">
        <v>12</v>
      </c>
      <c r="C323" s="204">
        <v>4781028</v>
      </c>
      <c r="D323" s="206">
        <v>6849264</v>
      </c>
      <c r="E323" s="206">
        <v>4111871</v>
      </c>
      <c r="F323" s="206">
        <v>5810120</v>
      </c>
      <c r="G323" s="206">
        <v>1437884</v>
      </c>
      <c r="H323" s="207">
        <v>2470620</v>
      </c>
      <c r="I323" s="177">
        <f t="shared" si="14"/>
        <v>25460787</v>
      </c>
      <c r="J323" s="7">
        <v>91890</v>
      </c>
      <c r="K323" s="177">
        <f t="shared" si="12"/>
        <v>25552677</v>
      </c>
    </row>
    <row r="324" spans="1:11">
      <c r="A324" s="225">
        <v>2019</v>
      </c>
      <c r="B324" s="195" t="s">
        <v>1</v>
      </c>
      <c r="C324" s="205">
        <v>4265095</v>
      </c>
      <c r="D324" s="28">
        <v>6035183</v>
      </c>
      <c r="E324" s="28">
        <v>3908780</v>
      </c>
      <c r="F324" s="28">
        <v>4949107</v>
      </c>
      <c r="G324" s="28">
        <v>1274722</v>
      </c>
      <c r="H324" s="181">
        <v>2224916</v>
      </c>
      <c r="I324" s="144">
        <f t="shared" si="14"/>
        <v>22657803</v>
      </c>
      <c r="J324" s="208">
        <v>86430</v>
      </c>
      <c r="K324" s="144">
        <f t="shared" si="12"/>
        <v>22744233</v>
      </c>
    </row>
    <row r="325" spans="1:11">
      <c r="A325" s="226"/>
      <c r="B325" s="195" t="s">
        <v>2</v>
      </c>
      <c r="C325" s="179">
        <v>4239043</v>
      </c>
      <c r="D325" s="180">
        <v>6056901</v>
      </c>
      <c r="E325" s="180">
        <v>3594249</v>
      </c>
      <c r="F325" s="180">
        <v>5547905</v>
      </c>
      <c r="G325" s="180">
        <v>1296596</v>
      </c>
      <c r="H325" s="181">
        <v>2245051</v>
      </c>
      <c r="I325" s="182">
        <f t="shared" si="14"/>
        <v>22979745</v>
      </c>
      <c r="J325" s="183">
        <v>82542</v>
      </c>
      <c r="K325" s="182">
        <f t="shared" si="12"/>
        <v>23062287</v>
      </c>
    </row>
    <row r="326" spans="1:11">
      <c r="A326" s="226"/>
      <c r="B326" s="195" t="s">
        <v>3</v>
      </c>
      <c r="C326" s="179">
        <v>4897739</v>
      </c>
      <c r="D326" s="180">
        <v>7017288</v>
      </c>
      <c r="E326" s="180">
        <v>3994549</v>
      </c>
      <c r="F326" s="180">
        <v>6571889</v>
      </c>
      <c r="G326" s="180">
        <v>1655724</v>
      </c>
      <c r="H326" s="181">
        <v>2665601</v>
      </c>
      <c r="I326" s="182">
        <f t="shared" si="14"/>
        <v>26802790</v>
      </c>
      <c r="J326" s="183">
        <v>98402</v>
      </c>
      <c r="K326" s="182">
        <f t="shared" si="12"/>
        <v>26901192</v>
      </c>
    </row>
    <row r="327" spans="1:11">
      <c r="A327" s="226"/>
      <c r="B327" s="195" t="s">
        <v>4</v>
      </c>
      <c r="C327" s="179">
        <v>4849542</v>
      </c>
      <c r="D327" s="180">
        <v>6977091</v>
      </c>
      <c r="E327" s="180">
        <v>4000325</v>
      </c>
      <c r="F327" s="180">
        <v>6595847</v>
      </c>
      <c r="G327" s="180">
        <v>1647873</v>
      </c>
      <c r="H327" s="181">
        <v>2662108</v>
      </c>
      <c r="I327" s="182">
        <f t="shared" si="14"/>
        <v>26732786</v>
      </c>
      <c r="J327" s="183">
        <v>96249</v>
      </c>
      <c r="K327" s="182">
        <f t="shared" si="12"/>
        <v>26829035</v>
      </c>
    </row>
    <row r="328" spans="1:11">
      <c r="A328" s="226"/>
      <c r="B328" s="195" t="s">
        <v>5</v>
      </c>
      <c r="C328" s="179">
        <v>5347279</v>
      </c>
      <c r="D328" s="180">
        <v>7525050</v>
      </c>
      <c r="E328" s="180">
        <v>4375948</v>
      </c>
      <c r="F328" s="180">
        <v>7091104</v>
      </c>
      <c r="G328" s="180">
        <v>1701342</v>
      </c>
      <c r="H328" s="181">
        <v>2901022</v>
      </c>
      <c r="I328" s="182">
        <f t="shared" si="14"/>
        <v>28941745</v>
      </c>
      <c r="J328" s="183">
        <v>98141</v>
      </c>
      <c r="K328" s="182">
        <f t="shared" si="12"/>
        <v>29039886</v>
      </c>
    </row>
    <row r="329" spans="1:11">
      <c r="A329" s="226"/>
      <c r="B329" s="195" t="s">
        <v>6</v>
      </c>
      <c r="C329" s="179">
        <v>4759456</v>
      </c>
      <c r="D329" s="180">
        <v>6660397</v>
      </c>
      <c r="E329" s="180">
        <v>3865921</v>
      </c>
      <c r="F329" s="180">
        <v>6100655</v>
      </c>
      <c r="G329" s="180">
        <v>1909047</v>
      </c>
      <c r="H329" s="181">
        <v>2632294</v>
      </c>
      <c r="I329" s="182">
        <f t="shared" si="14"/>
        <v>25927770</v>
      </c>
      <c r="J329" s="183">
        <v>85491</v>
      </c>
      <c r="K329" s="182">
        <f t="shared" si="12"/>
        <v>26013261</v>
      </c>
    </row>
    <row r="330" spans="1:11">
      <c r="A330" s="226"/>
      <c r="B330" s="195" t="s">
        <v>7</v>
      </c>
      <c r="C330" s="179">
        <v>5324900</v>
      </c>
      <c r="D330" s="180">
        <v>7358870</v>
      </c>
      <c r="E330" s="180">
        <v>4390669</v>
      </c>
      <c r="F330" s="180">
        <v>6743917</v>
      </c>
      <c r="G330" s="180">
        <v>2037277</v>
      </c>
      <c r="H330" s="181">
        <v>2890433</v>
      </c>
      <c r="I330" s="182">
        <f t="shared" si="14"/>
        <v>28746066</v>
      </c>
      <c r="J330" s="183">
        <v>93052</v>
      </c>
      <c r="K330" s="182">
        <f t="shared" si="12"/>
        <v>28839118</v>
      </c>
    </row>
    <row r="331" spans="1:11">
      <c r="A331" s="226"/>
      <c r="B331" s="195" t="s">
        <v>8</v>
      </c>
      <c r="C331" s="179">
        <v>5397823</v>
      </c>
      <c r="D331" s="180">
        <v>7355857</v>
      </c>
      <c r="E331" s="180">
        <v>4435125</v>
      </c>
      <c r="F331" s="180">
        <v>7176010</v>
      </c>
      <c r="G331" s="180">
        <v>2226882</v>
      </c>
      <c r="H331" s="181">
        <v>3023087</v>
      </c>
      <c r="I331" s="182">
        <f t="shared" si="14"/>
        <v>29614784</v>
      </c>
      <c r="J331" s="183">
        <v>95195</v>
      </c>
      <c r="K331" s="182">
        <f t="shared" si="12"/>
        <v>29709979</v>
      </c>
    </row>
    <row r="332" spans="1:11">
      <c r="A332" s="226"/>
      <c r="B332" s="195" t="s">
        <v>9</v>
      </c>
      <c r="C332" s="179">
        <v>5302962</v>
      </c>
      <c r="D332" s="180">
        <v>7202050</v>
      </c>
      <c r="E332" s="180">
        <v>4291407</v>
      </c>
      <c r="F332" s="180">
        <v>6986383</v>
      </c>
      <c r="G332" s="180">
        <v>2245433</v>
      </c>
      <c r="H332" s="181">
        <v>3033364</v>
      </c>
      <c r="I332" s="182">
        <f t="shared" si="14"/>
        <v>29061599</v>
      </c>
      <c r="J332" s="183">
        <v>91664</v>
      </c>
      <c r="K332" s="182">
        <f t="shared" si="12"/>
        <v>29153263</v>
      </c>
    </row>
    <row r="333" spans="1:11">
      <c r="A333" s="226"/>
      <c r="B333" s="195" t="s">
        <v>10</v>
      </c>
      <c r="C333" s="179">
        <v>5577224</v>
      </c>
      <c r="D333" s="180">
        <v>7540142</v>
      </c>
      <c r="E333" s="180">
        <v>4547158</v>
      </c>
      <c r="F333" s="180">
        <v>7259930</v>
      </c>
      <c r="G333" s="180">
        <v>2270711</v>
      </c>
      <c r="H333" s="181">
        <v>3120833</v>
      </c>
      <c r="I333" s="182">
        <f t="shared" si="14"/>
        <v>30315998</v>
      </c>
      <c r="J333" s="183">
        <v>89380</v>
      </c>
      <c r="K333" s="182">
        <f t="shared" si="12"/>
        <v>30405378</v>
      </c>
    </row>
    <row r="334" spans="1:11">
      <c r="A334" s="226"/>
      <c r="B334" s="195" t="s">
        <v>11</v>
      </c>
      <c r="C334" s="179">
        <v>5130749</v>
      </c>
      <c r="D334" s="180">
        <v>6774628</v>
      </c>
      <c r="E334" s="180">
        <v>4066754</v>
      </c>
      <c r="F334" s="180">
        <v>6591997</v>
      </c>
      <c r="G334" s="180">
        <v>2082333</v>
      </c>
      <c r="H334" s="181">
        <v>2831873</v>
      </c>
      <c r="I334" s="182">
        <f t="shared" si="14"/>
        <v>27478334</v>
      </c>
      <c r="J334" s="183">
        <v>90444</v>
      </c>
      <c r="K334" s="182">
        <f t="shared" si="12"/>
        <v>27568778</v>
      </c>
    </row>
    <row r="335" spans="1:11" ht="15" thickBot="1">
      <c r="A335" s="227"/>
      <c r="B335" s="198" t="s">
        <v>12</v>
      </c>
      <c r="C335" s="199">
        <v>4794264</v>
      </c>
      <c r="D335" s="220">
        <v>6702066</v>
      </c>
      <c r="E335" s="200">
        <v>3928098</v>
      </c>
      <c r="F335" s="200">
        <v>5984811</v>
      </c>
      <c r="G335" s="200">
        <v>1998071</v>
      </c>
      <c r="H335" s="201">
        <v>2630234</v>
      </c>
      <c r="I335" s="150">
        <f t="shared" si="14"/>
        <v>26037544</v>
      </c>
      <c r="J335" s="203">
        <v>89684</v>
      </c>
      <c r="K335" s="150">
        <f t="shared" si="12"/>
        <v>26127228</v>
      </c>
    </row>
    <row r="336" spans="1:11">
      <c r="C336" s="143"/>
      <c r="D336" s="219"/>
      <c r="E336" s="143"/>
      <c r="F336" s="143"/>
      <c r="G336" s="1"/>
      <c r="I336" s="2"/>
    </row>
    <row r="337" spans="1:9">
      <c r="A337" s="2" t="s">
        <v>36</v>
      </c>
      <c r="B337" s="9"/>
      <c r="G337" s="1"/>
      <c r="I337" s="2"/>
    </row>
    <row r="338" spans="1:9">
      <c r="A338" s="2" t="s">
        <v>31</v>
      </c>
      <c r="G338" s="1"/>
      <c r="I338" s="2"/>
    </row>
    <row r="339" spans="1:9">
      <c r="G339" s="1"/>
      <c r="I339" s="2"/>
    </row>
    <row r="340" spans="1:9">
      <c r="A340" s="233" t="s">
        <v>75</v>
      </c>
      <c r="G340" s="1"/>
      <c r="I340" s="2"/>
    </row>
    <row r="341" spans="1:9">
      <c r="A341" s="234" t="s">
        <v>76</v>
      </c>
      <c r="G341" s="1"/>
      <c r="I341" s="2"/>
    </row>
    <row r="342" spans="1:9">
      <c r="G342" s="1"/>
      <c r="I342" s="2"/>
    </row>
    <row r="343" spans="1:9">
      <c r="A343" s="134" t="s">
        <v>68</v>
      </c>
      <c r="G343" s="1"/>
      <c r="I343" s="2"/>
    </row>
    <row r="344" spans="1:9">
      <c r="G344" s="1"/>
      <c r="I344" s="2"/>
    </row>
    <row r="345" spans="1:9">
      <c r="B345" s="138"/>
      <c r="G345" s="1"/>
      <c r="I345" s="2"/>
    </row>
    <row r="346" spans="1:9">
      <c r="G346" s="1"/>
      <c r="I346" s="2"/>
    </row>
    <row r="347" spans="1:9">
      <c r="G347" s="1"/>
      <c r="I347" s="2"/>
    </row>
    <row r="348" spans="1:9">
      <c r="G348" s="1"/>
      <c r="I348" s="2"/>
    </row>
    <row r="349" spans="1:9">
      <c r="G349" s="1"/>
      <c r="I349" s="2"/>
    </row>
    <row r="350" spans="1:9">
      <c r="G350" s="1"/>
      <c r="I350" s="2"/>
    </row>
    <row r="351" spans="1:9">
      <c r="G351" s="1"/>
      <c r="I351" s="2"/>
    </row>
    <row r="352" spans="1:9">
      <c r="G352" s="1"/>
      <c r="I352" s="2"/>
    </row>
  </sheetData>
  <mergeCells count="27">
    <mergeCell ref="A12:A23"/>
    <mergeCell ref="A24:A35"/>
    <mergeCell ref="A36:A47"/>
    <mergeCell ref="A48:A59"/>
    <mergeCell ref="A60:A71"/>
    <mergeCell ref="A324:A335"/>
    <mergeCell ref="A132:A143"/>
    <mergeCell ref="A72:A83"/>
    <mergeCell ref="A216:A227"/>
    <mergeCell ref="A180:A191"/>
    <mergeCell ref="A120:A131"/>
    <mergeCell ref="A108:A119"/>
    <mergeCell ref="A96:A107"/>
    <mergeCell ref="A84:A95"/>
    <mergeCell ref="A192:A203"/>
    <mergeCell ref="A156:A167"/>
    <mergeCell ref="A144:A155"/>
    <mergeCell ref="A168:A179"/>
    <mergeCell ref="A204:A215"/>
    <mergeCell ref="A312:A323"/>
    <mergeCell ref="A300:A311"/>
    <mergeCell ref="A228:A239"/>
    <mergeCell ref="A264:A275"/>
    <mergeCell ref="A276:A287"/>
    <mergeCell ref="A240:A251"/>
    <mergeCell ref="A288:A299"/>
    <mergeCell ref="A252:A263"/>
  </mergeCells>
  <hyperlinks>
    <hyperlink ref="A343" location="Índice!A1" display="Volver al índice" xr:uid="{00000000-0004-0000-0200-000000000000}"/>
    <hyperlink ref="A341" r:id="rId1" xr:uid="{184D52FC-38CE-444E-8A9F-B1C0B0D55210}"/>
  </hyperlinks>
  <pageMargins left="0.7" right="0.7" top="0.75" bottom="0.75" header="0.3" footer="0.3"/>
  <pageSetup paperSize="9"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R343"/>
  <sheetViews>
    <sheetView zoomScale="85" zoomScaleNormal="85" workbookViewId="0"/>
  </sheetViews>
  <sheetFormatPr baseColWidth="10" defaultColWidth="9.109375" defaultRowHeight="14.4"/>
  <cols>
    <col min="1" max="2" width="21.6640625" style="2" customWidth="1"/>
    <col min="3" max="8" width="12.6640625" style="2" customWidth="1"/>
    <col min="9" max="9" width="12.6640625" style="1" customWidth="1"/>
    <col min="10" max="31" width="12.6640625" style="2" customWidth="1"/>
    <col min="32" max="16384" width="9.109375" style="2"/>
  </cols>
  <sheetData>
    <row r="1" spans="1:18">
      <c r="A1" s="1" t="s">
        <v>15</v>
      </c>
    </row>
    <row r="2" spans="1:18">
      <c r="A2" s="1" t="s">
        <v>16</v>
      </c>
      <c r="F2" s="4"/>
    </row>
    <row r="3" spans="1:18">
      <c r="A3" s="1" t="s">
        <v>17</v>
      </c>
      <c r="F3" s="5"/>
    </row>
    <row r="4" spans="1:18">
      <c r="A4" s="1" t="s">
        <v>18</v>
      </c>
      <c r="B4" s="2" t="s">
        <v>29</v>
      </c>
    </row>
    <row r="5" spans="1:18">
      <c r="A5" s="1" t="s">
        <v>19</v>
      </c>
      <c r="B5" s="2" t="s">
        <v>40</v>
      </c>
    </row>
    <row r="6" spans="1:18">
      <c r="A6" s="1" t="s">
        <v>20</v>
      </c>
      <c r="B6" s="2" t="s">
        <v>43</v>
      </c>
    </row>
    <row r="7" spans="1:18">
      <c r="A7" s="1" t="s">
        <v>21</v>
      </c>
      <c r="B7" s="2" t="s">
        <v>30</v>
      </c>
    </row>
    <row r="8" spans="1:18">
      <c r="A8" s="1" t="s">
        <v>33</v>
      </c>
      <c r="B8" s="3" t="str">
        <f>+'4.2.1.1.1'!B8</f>
        <v>diciembre 2019</v>
      </c>
    </row>
    <row r="9" spans="1:18">
      <c r="A9" s="1" t="s">
        <v>32</v>
      </c>
      <c r="B9" s="133" t="str">
        <f>+'4.2.1.1.1'!B9</f>
        <v>enero 2020</v>
      </c>
    </row>
    <row r="10" spans="1:18" ht="15" thickBot="1"/>
    <row r="11" spans="1:18" s="1" customFormat="1" ht="15" thickBot="1">
      <c r="A11" s="13" t="s">
        <v>0</v>
      </c>
      <c r="B11" s="15" t="s">
        <v>22</v>
      </c>
      <c r="C11" s="16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43" t="s">
        <v>35</v>
      </c>
      <c r="I11" s="50" t="s">
        <v>28</v>
      </c>
      <c r="J11" s="16" t="s">
        <v>14</v>
      </c>
      <c r="K11" s="50" t="s">
        <v>13</v>
      </c>
      <c r="L11" s="11"/>
      <c r="M11" s="12"/>
    </row>
    <row r="12" spans="1:18">
      <c r="A12" s="221">
        <v>1993</v>
      </c>
      <c r="B12" s="22" t="s">
        <v>1</v>
      </c>
      <c r="C12" s="27"/>
      <c r="D12" s="28"/>
      <c r="E12" s="28"/>
      <c r="F12" s="28"/>
      <c r="G12" s="28"/>
      <c r="H12" s="75"/>
      <c r="I12" s="144"/>
      <c r="J12" s="27"/>
      <c r="K12" s="144"/>
      <c r="L12" s="6"/>
      <c r="M12" s="7"/>
      <c r="N12" s="7"/>
      <c r="O12" s="7"/>
      <c r="P12" s="7"/>
      <c r="Q12" s="7"/>
      <c r="R12" s="7"/>
    </row>
    <row r="13" spans="1:18">
      <c r="A13" s="222"/>
      <c r="B13" s="23" t="s">
        <v>2</v>
      </c>
      <c r="C13" s="88">
        <f>+'4.2.1.1.2'!C13/'4.2.1.1.2'!C12-1</f>
        <v>4.8610529563435145E-2</v>
      </c>
      <c r="D13" s="89">
        <f>+'4.2.1.1.2'!D13/'4.2.1.1.2'!D12-1</f>
        <v>2.4513143139386351E-2</v>
      </c>
      <c r="E13" s="89">
        <f>+'4.2.1.1.2'!E13/'4.2.1.1.2'!E12-1</f>
        <v>8.5978185678423635E-2</v>
      </c>
      <c r="F13" s="89">
        <f>+'4.2.1.1.2'!F13/'4.2.1.1.2'!F12-1</f>
        <v>0.16251612568042506</v>
      </c>
      <c r="G13" s="89">
        <f>+'4.2.1.1.2'!G13/'4.2.1.1.2'!G12-1</f>
        <v>-1.6410324854665537E-2</v>
      </c>
      <c r="H13" s="90"/>
      <c r="I13" s="169">
        <f>+'4.2.1.1.2'!I13/'4.2.1.1.2'!I12-1</f>
        <v>6.1571633350962385E-2</v>
      </c>
      <c r="J13" s="88">
        <f>+'4.2.1.1.2'!J13/'4.2.1.1.2'!J12-1</f>
        <v>-0.12906008000880831</v>
      </c>
      <c r="K13" s="151">
        <f>+'4.2.1.1.2'!K13/'4.2.1.1.2'!K12-1</f>
        <v>5.7914173875019292E-2</v>
      </c>
      <c r="L13" s="6"/>
      <c r="M13" s="7"/>
      <c r="N13" s="7"/>
      <c r="O13" s="7"/>
      <c r="P13" s="7"/>
      <c r="Q13" s="7"/>
      <c r="R13" s="7"/>
    </row>
    <row r="14" spans="1:18">
      <c r="A14" s="222"/>
      <c r="B14" s="23" t="s">
        <v>3</v>
      </c>
      <c r="C14" s="88">
        <f>+'4.2.1.1.2'!C14/'4.2.1.1.2'!C13-1</f>
        <v>0.37225542749807827</v>
      </c>
      <c r="D14" s="89">
        <f>+'4.2.1.1.2'!D14/'4.2.1.1.2'!D13-1</f>
        <v>0.35455714312243769</v>
      </c>
      <c r="E14" s="89">
        <f>+'4.2.1.1.2'!E14/'4.2.1.1.2'!E13-1</f>
        <v>0.23188824668326768</v>
      </c>
      <c r="F14" s="89">
        <f>+'4.2.1.1.2'!F14/'4.2.1.1.2'!F13-1</f>
        <v>0.49332884330319349</v>
      </c>
      <c r="G14" s="89">
        <f>+'4.2.1.1.2'!G14/'4.2.1.1.2'!G13-1</f>
        <v>0.44266415428336159</v>
      </c>
      <c r="H14" s="90"/>
      <c r="I14" s="169">
        <f>+'4.2.1.1.2'!I14/'4.2.1.1.2'!I13-1</f>
        <v>0.36595998647430128</v>
      </c>
      <c r="J14" s="88">
        <f>+'4.2.1.1.2'!J14/'4.2.1.1.2'!J13-1</f>
        <v>0.35216282842755109</v>
      </c>
      <c r="K14" s="151">
        <f>+'4.2.1.1.2'!K14/'4.2.1.1.2'!K13-1</f>
        <v>0.3657420591070959</v>
      </c>
      <c r="L14" s="6"/>
      <c r="M14" s="7"/>
      <c r="N14" s="7"/>
      <c r="O14" s="7"/>
      <c r="P14" s="7"/>
      <c r="Q14" s="7"/>
      <c r="R14" s="7"/>
    </row>
    <row r="15" spans="1:18">
      <c r="A15" s="222"/>
      <c r="B15" s="23" t="s">
        <v>4</v>
      </c>
      <c r="C15" s="88">
        <f>+'4.2.1.1.2'!C15/'4.2.1.1.2'!C14-1</f>
        <v>-0.12592957377865976</v>
      </c>
      <c r="D15" s="89">
        <f>+'4.2.1.1.2'!D15/'4.2.1.1.2'!D14-1</f>
        <v>-0.13295417369067208</v>
      </c>
      <c r="E15" s="89">
        <f>+'4.2.1.1.2'!E15/'4.2.1.1.2'!E14-1</f>
        <v>-0.14886524657947919</v>
      </c>
      <c r="F15" s="89">
        <f>+'4.2.1.1.2'!F15/'4.2.1.1.2'!F14-1</f>
        <v>-9.8494852808836741E-2</v>
      </c>
      <c r="G15" s="89">
        <f>+'4.2.1.1.2'!G15/'4.2.1.1.2'!G14-1</f>
        <v>-0.19598053865014675</v>
      </c>
      <c r="H15" s="90"/>
      <c r="I15" s="169">
        <f>+'4.2.1.1.2'!I15/'4.2.1.1.2'!I14-1</f>
        <v>-0.13219678487889519</v>
      </c>
      <c r="J15" s="88">
        <f>+'4.2.1.1.2'!J15/'4.2.1.1.2'!J14-1</f>
        <v>-0.13679781846513439</v>
      </c>
      <c r="K15" s="151">
        <f>+'4.2.1.1.2'!K15/'4.2.1.1.2'!K14-1</f>
        <v>-0.13226873604638067</v>
      </c>
      <c r="L15" s="8"/>
      <c r="M15" s="7"/>
      <c r="N15" s="7"/>
      <c r="O15" s="7"/>
      <c r="P15" s="7"/>
      <c r="Q15" s="7"/>
      <c r="R15" s="7"/>
    </row>
    <row r="16" spans="1:18">
      <c r="A16" s="222"/>
      <c r="B16" s="23" t="s">
        <v>5</v>
      </c>
      <c r="C16" s="88">
        <f>+'4.2.1.1.2'!C16/'4.2.1.1.2'!C15-1</f>
        <v>0.12447781382858403</v>
      </c>
      <c r="D16" s="89">
        <f>+'4.2.1.1.2'!D16/'4.2.1.1.2'!D15-1</f>
        <v>0.12378611729295708</v>
      </c>
      <c r="E16" s="89">
        <f>+'4.2.1.1.2'!E16/'4.2.1.1.2'!E15-1</f>
        <v>0.13910563447551216</v>
      </c>
      <c r="F16" s="89">
        <f>+'4.2.1.1.2'!F16/'4.2.1.1.2'!F15-1</f>
        <v>0.12444828463276325</v>
      </c>
      <c r="G16" s="89">
        <f>+'4.2.1.1.2'!G16/'4.2.1.1.2'!G15-1</f>
        <v>0.18001858451901587</v>
      </c>
      <c r="H16" s="90"/>
      <c r="I16" s="169">
        <f>+'4.2.1.1.2'!I16/'4.2.1.1.2'!I15-1</f>
        <v>0.13078056289544726</v>
      </c>
      <c r="J16" s="88">
        <f>+'4.2.1.1.2'!J16/'4.2.1.1.2'!J15-1</f>
        <v>0.11886538137531</v>
      </c>
      <c r="K16" s="151">
        <f>+'4.2.1.1.2'!K16/'4.2.1.1.2'!K15-1</f>
        <v>0.13059520529922586</v>
      </c>
      <c r="L16" s="6"/>
      <c r="M16" s="7"/>
      <c r="N16" s="7"/>
      <c r="O16" s="7"/>
      <c r="P16" s="7"/>
      <c r="Q16" s="7"/>
      <c r="R16" s="7"/>
    </row>
    <row r="17" spans="1:18">
      <c r="A17" s="222"/>
      <c r="B17" s="23" t="s">
        <v>6</v>
      </c>
      <c r="C17" s="88">
        <f>+'4.2.1.1.2'!C17/'4.2.1.1.2'!C16-1</f>
        <v>2.527230067756614E-2</v>
      </c>
      <c r="D17" s="89">
        <f>+'4.2.1.1.2'!D17/'4.2.1.1.2'!D16-1</f>
        <v>7.8874308795904069E-2</v>
      </c>
      <c r="E17" s="89">
        <f>+'4.2.1.1.2'!E17/'4.2.1.1.2'!E16-1</f>
        <v>8.1731013431598498E-2</v>
      </c>
      <c r="F17" s="89">
        <f>+'4.2.1.1.2'!F17/'4.2.1.1.2'!F16-1</f>
        <v>4.7476623234060433E-2</v>
      </c>
      <c r="G17" s="89">
        <f>+'4.2.1.1.2'!G17/'4.2.1.1.2'!G16-1</f>
        <v>5.8381850626819443E-2</v>
      </c>
      <c r="H17" s="90"/>
      <c r="I17" s="169">
        <f>+'4.2.1.1.2'!I17/'4.2.1.1.2'!I16-1</f>
        <v>5.8479252849472196E-2</v>
      </c>
      <c r="J17" s="88">
        <f>+'4.2.1.1.2'!J17/'4.2.1.1.2'!J16-1</f>
        <v>-9.9859095847092072E-2</v>
      </c>
      <c r="K17" s="151">
        <f>+'4.2.1.1.2'!K17/'4.2.1.1.2'!K16-1</f>
        <v>5.6041629874739041E-2</v>
      </c>
      <c r="L17" s="6"/>
      <c r="M17" s="7"/>
      <c r="N17" s="7"/>
      <c r="O17" s="7"/>
      <c r="P17" s="7"/>
      <c r="Q17" s="7"/>
      <c r="R17" s="7"/>
    </row>
    <row r="18" spans="1:18">
      <c r="A18" s="222"/>
      <c r="B18" s="23" t="s">
        <v>7</v>
      </c>
      <c r="C18" s="88">
        <f>+'4.2.1.1.2'!C18/'4.2.1.1.2'!C17-1</f>
        <v>1.9999527181970844E-2</v>
      </c>
      <c r="D18" s="89">
        <f>+'4.2.1.1.2'!D18/'4.2.1.1.2'!D17-1</f>
        <v>2.669423315675945E-2</v>
      </c>
      <c r="E18" s="89">
        <f>+'4.2.1.1.2'!E18/'4.2.1.1.2'!E17-1</f>
        <v>0.10872531265615093</v>
      </c>
      <c r="F18" s="89">
        <f>+'4.2.1.1.2'!F18/'4.2.1.1.2'!F17-1</f>
        <v>2.7971153544615213E-2</v>
      </c>
      <c r="G18" s="89">
        <f>+'4.2.1.1.2'!G18/'4.2.1.1.2'!G17-1</f>
        <v>-1.1193438065140393E-2</v>
      </c>
      <c r="H18" s="90"/>
      <c r="I18" s="169">
        <f>+'4.2.1.1.2'!I18/'4.2.1.1.2'!I17-1</f>
        <v>3.7258540318824362E-2</v>
      </c>
      <c r="J18" s="88">
        <f>+'4.2.1.1.2'!J18/'4.2.1.1.2'!J17-1</f>
        <v>0.17968143200258102</v>
      </c>
      <c r="K18" s="151">
        <f>+'4.2.1.1.2'!K18/'4.2.1.1.2'!K17-1</f>
        <v>3.9127455883532392E-2</v>
      </c>
      <c r="L18" s="6"/>
      <c r="M18" s="7"/>
      <c r="N18" s="7"/>
      <c r="O18" s="7"/>
      <c r="P18" s="7"/>
      <c r="Q18" s="7"/>
      <c r="R18" s="7"/>
    </row>
    <row r="19" spans="1:18">
      <c r="A19" s="222"/>
      <c r="B19" s="23" t="s">
        <v>8</v>
      </c>
      <c r="C19" s="88">
        <f>+'4.2.1.1.2'!C19/'4.2.1.1.2'!C18-1</f>
        <v>2.2151601158603373E-2</v>
      </c>
      <c r="D19" s="89">
        <f>+'4.2.1.1.2'!D19/'4.2.1.1.2'!D18-1</f>
        <v>-6.7668111107181295E-2</v>
      </c>
      <c r="E19" s="89">
        <f>+'4.2.1.1.2'!E19/'4.2.1.1.2'!E18-1</f>
        <v>-1.5603274957728508E-2</v>
      </c>
      <c r="F19" s="89">
        <f>+'4.2.1.1.2'!F19/'4.2.1.1.2'!F18-1</f>
        <v>4.1313039804695251E-2</v>
      </c>
      <c r="G19" s="89">
        <f>+'4.2.1.1.2'!G19/'4.2.1.1.2'!G18-1</f>
        <v>8.7673028958096255E-2</v>
      </c>
      <c r="H19" s="90"/>
      <c r="I19" s="169">
        <f>+'4.2.1.1.2'!I19/'4.2.1.1.2'!I18-1</f>
        <v>-4.2434636834796091E-3</v>
      </c>
      <c r="J19" s="88">
        <f>+'4.2.1.1.2'!J19/'4.2.1.1.2'!J18-1</f>
        <v>-1.0362221952108897E-2</v>
      </c>
      <c r="K19" s="151">
        <f>+'4.2.1.1.2'!K19/'4.2.1.1.2'!K18-1</f>
        <v>-4.3346162920337994E-3</v>
      </c>
      <c r="L19" s="6"/>
      <c r="M19" s="7"/>
      <c r="N19" s="7"/>
      <c r="O19" s="7"/>
      <c r="P19" s="7"/>
      <c r="Q19" s="7"/>
      <c r="R19" s="7"/>
    </row>
    <row r="20" spans="1:18">
      <c r="A20" s="222"/>
      <c r="B20" s="23" t="s">
        <v>9</v>
      </c>
      <c r="C20" s="88">
        <f>+'4.2.1.1.2'!C20/'4.2.1.1.2'!C19-1</f>
        <v>3.758879721679631E-2</v>
      </c>
      <c r="D20" s="89">
        <f>+'4.2.1.1.2'!D20/'4.2.1.1.2'!D19-1</f>
        <v>7.8849641661753456E-2</v>
      </c>
      <c r="E20" s="89">
        <f>+'4.2.1.1.2'!E20/'4.2.1.1.2'!E19-1</f>
        <v>3.6555039148573831E-2</v>
      </c>
      <c r="F20" s="89">
        <f>+'4.2.1.1.2'!F20/'4.2.1.1.2'!F19-1</f>
        <v>3.3970090981978007E-2</v>
      </c>
      <c r="G20" s="89">
        <f>+'4.2.1.1.2'!G20/'4.2.1.1.2'!G19-1</f>
        <v>5.5187607382364279E-2</v>
      </c>
      <c r="H20" s="90"/>
      <c r="I20" s="169">
        <f>+'4.2.1.1.2'!I20/'4.2.1.1.2'!I19-1</f>
        <v>4.9889755872289943E-2</v>
      </c>
      <c r="J20" s="88">
        <f>+'4.2.1.1.2'!J20/'4.2.1.1.2'!J19-1</f>
        <v>-1.4774669655377104E-2</v>
      </c>
      <c r="K20" s="151">
        <f>+'4.2.1.1.2'!K20/'4.2.1.1.2'!K19-1</f>
        <v>4.8932266225985677E-2</v>
      </c>
      <c r="L20" s="6"/>
      <c r="M20" s="7"/>
      <c r="N20" s="7"/>
      <c r="O20" s="7"/>
      <c r="P20" s="7"/>
      <c r="Q20" s="7"/>
      <c r="R20" s="7"/>
    </row>
    <row r="21" spans="1:18">
      <c r="A21" s="222"/>
      <c r="B21" s="23" t="s">
        <v>10</v>
      </c>
      <c r="C21" s="88">
        <f>+'4.2.1.1.2'!C21/'4.2.1.1.2'!C20-1</f>
        <v>-6.3255003699506429E-2</v>
      </c>
      <c r="D21" s="89">
        <f>+'4.2.1.1.2'!D21/'4.2.1.1.2'!D20-1</f>
        <v>-6.1609224433903931E-2</v>
      </c>
      <c r="E21" s="89">
        <f>+'4.2.1.1.2'!E21/'4.2.1.1.2'!E20-1</f>
        <v>-4.4930388380991504E-2</v>
      </c>
      <c r="F21" s="89">
        <f>+'4.2.1.1.2'!F21/'4.2.1.1.2'!F20-1</f>
        <v>-8.9565921294205819E-2</v>
      </c>
      <c r="G21" s="89">
        <f>+'4.2.1.1.2'!G21/'4.2.1.1.2'!G20-1</f>
        <v>-7.4109194593732663E-2</v>
      </c>
      <c r="H21" s="90"/>
      <c r="I21" s="169">
        <f>+'4.2.1.1.2'!I21/'4.2.1.1.2'!I20-1</f>
        <v>-6.5561764044375859E-2</v>
      </c>
      <c r="J21" s="88">
        <f>+'4.2.1.1.2'!J21/'4.2.1.1.2'!J20-1</f>
        <v>9.4174479910655862E-3</v>
      </c>
      <c r="K21" s="151">
        <f>+'4.2.1.1.2'!K21/'4.2.1.1.2'!K20-1</f>
        <v>-6.4518972120571116E-2</v>
      </c>
      <c r="L21" s="6"/>
      <c r="M21" s="7"/>
      <c r="N21" s="7"/>
      <c r="O21" s="7"/>
      <c r="P21" s="7"/>
      <c r="Q21" s="7"/>
      <c r="R21" s="7"/>
    </row>
    <row r="22" spans="1:18">
      <c r="A22" s="222"/>
      <c r="B22" s="23" t="s">
        <v>11</v>
      </c>
      <c r="C22" s="88">
        <f>+'4.2.1.1.2'!C22/'4.2.1.1.2'!C21-1</f>
        <v>6.9151439285776162E-2</v>
      </c>
      <c r="D22" s="89">
        <f>+'4.2.1.1.2'!D22/'4.2.1.1.2'!D21-1</f>
        <v>4.0601889063812013E-2</v>
      </c>
      <c r="E22" s="89">
        <f>+'4.2.1.1.2'!E22/'4.2.1.1.2'!E21-1</f>
        <v>6.047917767636668E-2</v>
      </c>
      <c r="F22" s="89">
        <f>+'4.2.1.1.2'!F22/'4.2.1.1.2'!F21-1</f>
        <v>6.9071541547909954E-2</v>
      </c>
      <c r="G22" s="89">
        <f>+'4.2.1.1.2'!G22/'4.2.1.1.2'!G21-1</f>
        <v>6.2388252324604876E-2</v>
      </c>
      <c r="H22" s="90"/>
      <c r="I22" s="169">
        <f>+'4.2.1.1.2'!I22/'4.2.1.1.2'!I21-1</f>
        <v>5.8471327062838085E-2</v>
      </c>
      <c r="J22" s="88">
        <f>+'4.2.1.1.2'!J22/'4.2.1.1.2'!J21-1</f>
        <v>8.1048536494998658E-3</v>
      </c>
      <c r="K22" s="151">
        <f>+'4.2.1.1.2'!K22/'4.2.1.1.2'!K21-1</f>
        <v>5.7715479610894738E-2</v>
      </c>
      <c r="L22" s="6"/>
      <c r="M22" s="7"/>
      <c r="N22" s="7"/>
      <c r="O22" s="7"/>
      <c r="P22" s="7"/>
      <c r="Q22" s="7"/>
      <c r="R22" s="7"/>
    </row>
    <row r="23" spans="1:18" ht="15" thickBot="1">
      <c r="A23" s="224"/>
      <c r="B23" s="55" t="s">
        <v>12</v>
      </c>
      <c r="C23" s="95">
        <f>+'4.2.1.1.2'!C23/'4.2.1.1.2'!C22-1</f>
        <v>-4.4357772398181283E-2</v>
      </c>
      <c r="D23" s="96">
        <f>+'4.2.1.1.2'!D23/'4.2.1.1.2'!D22-1</f>
        <v>-5.500439080636399E-2</v>
      </c>
      <c r="E23" s="96">
        <f>+'4.2.1.1.2'!E23/'4.2.1.1.2'!E22-1</f>
        <v>-2.046736826804052E-2</v>
      </c>
      <c r="F23" s="96">
        <f>+'4.2.1.1.2'!F23/'4.2.1.1.2'!F22-1</f>
        <v>-6.3188750787643855E-2</v>
      </c>
      <c r="G23" s="96">
        <f>+'4.2.1.1.2'!G23/'4.2.1.1.2'!G22-1</f>
        <v>-0.10054503291556371</v>
      </c>
      <c r="H23" s="97"/>
      <c r="I23" s="170">
        <f>+'4.2.1.1.2'!I23/'4.2.1.1.2'!I22-1</f>
        <v>-5.1040241659278784E-2</v>
      </c>
      <c r="J23" s="95">
        <f>+'4.2.1.1.2'!J23/'4.2.1.1.2'!J22-1</f>
        <v>5.6849563304288253E-2</v>
      </c>
      <c r="K23" s="152">
        <f>+'4.2.1.1.2'!K23/'4.2.1.1.2'!K22-1</f>
        <v>-4.949708554641874E-2</v>
      </c>
      <c r="L23" s="6"/>
      <c r="M23" s="7"/>
      <c r="N23" s="7"/>
      <c r="O23" s="7"/>
      <c r="P23" s="7"/>
      <c r="Q23" s="7"/>
      <c r="R23" s="7"/>
    </row>
    <row r="24" spans="1:18">
      <c r="A24" s="228">
        <v>1994</v>
      </c>
      <c r="B24" s="91" t="s">
        <v>1</v>
      </c>
      <c r="C24" s="92">
        <f>+'4.2.1.1.2'!C24/'4.2.1.1.2'!C23-1</f>
        <v>-0.25071353874115787</v>
      </c>
      <c r="D24" s="93">
        <f>+'4.2.1.1.2'!D24/'4.2.1.1.2'!D23-1</f>
        <v>-0.23294894834618207</v>
      </c>
      <c r="E24" s="93">
        <f>+'4.2.1.1.2'!E24/'4.2.1.1.2'!E23-1</f>
        <v>-0.19172976249865814</v>
      </c>
      <c r="F24" s="93">
        <f>+'4.2.1.1.2'!F24/'4.2.1.1.2'!F23-1</f>
        <v>-0.33204106975194592</v>
      </c>
      <c r="G24" s="93">
        <f>+'4.2.1.1.2'!G24/'4.2.1.1.2'!G23-1</f>
        <v>-0.18220435111703825</v>
      </c>
      <c r="H24" s="94"/>
      <c r="I24" s="171">
        <f>+'4.2.1.1.2'!I24/'4.2.1.1.2'!I23-1</f>
        <v>-0.24497548468635888</v>
      </c>
      <c r="J24" s="92">
        <f>+'4.2.1.1.2'!J24/'4.2.1.1.2'!J23-1</f>
        <v>-1</v>
      </c>
      <c r="K24" s="153">
        <f>+'4.2.1.1.2'!K24/'4.2.1.1.2'!K23-1</f>
        <v>-0.25698291923939121</v>
      </c>
    </row>
    <row r="25" spans="1:18">
      <c r="A25" s="222"/>
      <c r="B25" s="23" t="s">
        <v>2</v>
      </c>
      <c r="C25" s="88">
        <f>+'4.2.1.1.2'!C25/'4.2.1.1.2'!C24-1</f>
        <v>4.7103032878093032E-4</v>
      </c>
      <c r="D25" s="89">
        <f>+'4.2.1.1.2'!D25/'4.2.1.1.2'!D24-1</f>
        <v>8.6504591106892903E-3</v>
      </c>
      <c r="E25" s="89">
        <f>+'4.2.1.1.2'!E25/'4.2.1.1.2'!E24-1</f>
        <v>-4.0961969291829159E-2</v>
      </c>
      <c r="F25" s="89">
        <f>+'4.2.1.1.2'!F25/'4.2.1.1.2'!F24-1</f>
        <v>0.10752003052719483</v>
      </c>
      <c r="G25" s="89">
        <f>+'4.2.1.1.2'!G25/'4.2.1.1.2'!G24-1</f>
        <v>1.6568039666850387E-2</v>
      </c>
      <c r="H25" s="90"/>
      <c r="I25" s="169">
        <f>+'4.2.1.1.2'!I25/'4.2.1.1.2'!I24-1</f>
        <v>1.4192923438911764E-2</v>
      </c>
      <c r="J25" s="88"/>
      <c r="K25" s="151">
        <f>+'4.2.1.1.2'!K25/'4.2.1.1.2'!K24-1</f>
        <v>1.4192923438911764E-2</v>
      </c>
    </row>
    <row r="26" spans="1:18">
      <c r="A26" s="222"/>
      <c r="B26" s="23" t="s">
        <v>3</v>
      </c>
      <c r="C26" s="88">
        <f>+'4.2.1.1.2'!C26/'4.2.1.1.2'!C25-1</f>
        <v>0.34685537300482916</v>
      </c>
      <c r="D26" s="89">
        <f>+'4.2.1.1.2'!D26/'4.2.1.1.2'!D25-1</f>
        <v>0.39491320024916865</v>
      </c>
      <c r="E26" s="89">
        <f>+'4.2.1.1.2'!E26/'4.2.1.1.2'!E25-1</f>
        <v>0.28338417249776859</v>
      </c>
      <c r="F26" s="89">
        <f>+'4.2.1.1.2'!F26/'4.2.1.1.2'!F25-1</f>
        <v>0.41519047781090879</v>
      </c>
      <c r="G26" s="89">
        <f>+'4.2.1.1.2'!G26/'4.2.1.1.2'!G25-1</f>
        <v>0.44052200569748257</v>
      </c>
      <c r="H26" s="90"/>
      <c r="I26" s="169">
        <f>+'4.2.1.1.2'!I26/'4.2.1.1.2'!I25-1</f>
        <v>0.36886017001026161</v>
      </c>
      <c r="J26" s="88"/>
      <c r="K26" s="151">
        <f>+'4.2.1.1.2'!K26/'4.2.1.1.2'!K25-1</f>
        <v>0.36886017001026161</v>
      </c>
    </row>
    <row r="27" spans="1:18">
      <c r="A27" s="222"/>
      <c r="B27" s="23" t="s">
        <v>4</v>
      </c>
      <c r="C27" s="88">
        <f>+'4.2.1.1.2'!C27/'4.2.1.1.2'!C26-1</f>
        <v>-1.1830809728790026E-3</v>
      </c>
      <c r="D27" s="89">
        <f>+'4.2.1.1.2'!D27/'4.2.1.1.2'!D26-1</f>
        <v>1.5301120369824783E-2</v>
      </c>
      <c r="E27" s="89">
        <f>+'4.2.1.1.2'!E27/'4.2.1.1.2'!E26-1</f>
        <v>-5.8243745373151024E-3</v>
      </c>
      <c r="F27" s="89">
        <f>+'4.2.1.1.2'!F27/'4.2.1.1.2'!F26-1</f>
        <v>7.8076773803534838E-2</v>
      </c>
      <c r="G27" s="89">
        <f>+'4.2.1.1.2'!G27/'4.2.1.1.2'!G26-1</f>
        <v>-4.1835374349586951E-3</v>
      </c>
      <c r="H27" s="90"/>
      <c r="I27" s="169">
        <f>+'4.2.1.1.2'!I27/'4.2.1.1.2'!I26-1</f>
        <v>1.8339345696431808E-2</v>
      </c>
      <c r="J27" s="88"/>
      <c r="K27" s="151">
        <f>+'4.2.1.1.2'!K27/'4.2.1.1.2'!K26-1</f>
        <v>1.8339345696431808E-2</v>
      </c>
    </row>
    <row r="28" spans="1:18">
      <c r="A28" s="222"/>
      <c r="B28" s="23" t="s">
        <v>5</v>
      </c>
      <c r="C28" s="88">
        <f>+'4.2.1.1.2'!C28/'4.2.1.1.2'!C27-1</f>
        <v>0.1398449240307591</v>
      </c>
      <c r="D28" s="89">
        <f>+'4.2.1.1.2'!D28/'4.2.1.1.2'!D27-1</f>
        <v>0.10129808110282412</v>
      </c>
      <c r="E28" s="89">
        <f>+'4.2.1.1.2'!E28/'4.2.1.1.2'!E27-1</f>
        <v>0.13102265703033567</v>
      </c>
      <c r="F28" s="89">
        <f>+'4.2.1.1.2'!F28/'4.2.1.1.2'!F27-1</f>
        <v>0.12859841759016888</v>
      </c>
      <c r="G28" s="89">
        <f>+'4.2.1.1.2'!G28/'4.2.1.1.2'!G27-1</f>
        <v>0.14311785517449827</v>
      </c>
      <c r="H28" s="90"/>
      <c r="I28" s="169">
        <f>+'4.2.1.1.2'!I28/'4.2.1.1.2'!I27-1</f>
        <v>0.12462791424669706</v>
      </c>
      <c r="J28" s="88"/>
      <c r="K28" s="151">
        <f>+'4.2.1.1.2'!K28/'4.2.1.1.2'!K27-1</f>
        <v>0.12462791424669706</v>
      </c>
    </row>
    <row r="29" spans="1:18">
      <c r="A29" s="222"/>
      <c r="B29" s="23" t="s">
        <v>6</v>
      </c>
      <c r="C29" s="88">
        <f>+'4.2.1.1.2'!C29/'4.2.1.1.2'!C28-1</f>
        <v>-5.547308922226668E-2</v>
      </c>
      <c r="D29" s="89">
        <f>+'4.2.1.1.2'!D29/'4.2.1.1.2'!D28-1</f>
        <v>-4.2193975542192952E-2</v>
      </c>
      <c r="E29" s="89">
        <f>+'4.2.1.1.2'!E29/'4.2.1.1.2'!E28-1</f>
        <v>-4.5502417379872817E-2</v>
      </c>
      <c r="F29" s="89">
        <f>+'4.2.1.1.2'!F29/'4.2.1.1.2'!F28-1</f>
        <v>-5.5989888908926089E-2</v>
      </c>
      <c r="G29" s="89">
        <f>+'4.2.1.1.2'!G29/'4.2.1.1.2'!G28-1</f>
        <v>-7.0974595217969116E-2</v>
      </c>
      <c r="H29" s="90"/>
      <c r="I29" s="169">
        <f>+'4.2.1.1.2'!I29/'4.2.1.1.2'!I28-1</f>
        <v>-5.1157780737543401E-2</v>
      </c>
      <c r="J29" s="88"/>
      <c r="K29" s="151">
        <f>+'4.2.1.1.2'!K29/'4.2.1.1.2'!K28-1</f>
        <v>-5.1157780737543401E-2</v>
      </c>
    </row>
    <row r="30" spans="1:18">
      <c r="A30" s="222"/>
      <c r="B30" s="23" t="s">
        <v>7</v>
      </c>
      <c r="C30" s="88">
        <f>+'4.2.1.1.2'!C30/'4.2.1.1.2'!C29-1</f>
        <v>-1.1408107531598266E-2</v>
      </c>
      <c r="D30" s="89">
        <f>+'4.2.1.1.2'!D30/'4.2.1.1.2'!D29-1</f>
        <v>7.3477488052629658E-2</v>
      </c>
      <c r="E30" s="89">
        <f>+'4.2.1.1.2'!E30/'4.2.1.1.2'!E29-1</f>
        <v>9.991124832319942E-2</v>
      </c>
      <c r="F30" s="89">
        <f>+'4.2.1.1.2'!F30/'4.2.1.1.2'!F29-1</f>
        <v>1.3913162943372859E-2</v>
      </c>
      <c r="G30" s="89">
        <f>+'4.2.1.1.2'!G30/'4.2.1.1.2'!G29-1</f>
        <v>-3.9825223701942747E-2</v>
      </c>
      <c r="H30" s="90"/>
      <c r="I30" s="169">
        <f>+'4.2.1.1.2'!I30/'4.2.1.1.2'!I29-1</f>
        <v>3.7262048913129231E-2</v>
      </c>
      <c r="J30" s="88"/>
      <c r="K30" s="151">
        <f>+'4.2.1.1.2'!K30/'4.2.1.1.2'!K29-1</f>
        <v>4.8801224712718083E-2</v>
      </c>
    </row>
    <row r="31" spans="1:18">
      <c r="A31" s="222"/>
      <c r="B31" s="23" t="s">
        <v>8</v>
      </c>
      <c r="C31" s="88">
        <f>+'4.2.1.1.2'!C31/'4.2.1.1.2'!C30-1</f>
        <v>9.7699221221575261E-2</v>
      </c>
      <c r="D31" s="89">
        <f>+'4.2.1.1.2'!D31/'4.2.1.1.2'!D30-1</f>
        <v>3.9800091182228714E-2</v>
      </c>
      <c r="E31" s="89">
        <f>+'4.2.1.1.2'!E31/'4.2.1.1.2'!E30-1</f>
        <v>5.6348469934208056E-2</v>
      </c>
      <c r="F31" s="89">
        <f>+'4.2.1.1.2'!F31/'4.2.1.1.2'!F30-1</f>
        <v>8.5743210741638043E-2</v>
      </c>
      <c r="G31" s="89">
        <f>+'4.2.1.1.2'!G31/'4.2.1.1.2'!G30-1</f>
        <v>0.14932455286934254</v>
      </c>
      <c r="H31" s="90"/>
      <c r="I31" s="169">
        <f>+'4.2.1.1.2'!I31/'4.2.1.1.2'!I30-1</f>
        <v>7.3348132813197742E-2</v>
      </c>
      <c r="J31" s="88">
        <f>+'4.2.1.1.2'!J31/'4.2.1.1.2'!J30-1</f>
        <v>3.528734062201222E-2</v>
      </c>
      <c r="K31" s="151">
        <f>+'4.2.1.1.2'!K31/'4.2.1.1.2'!K30-1</f>
        <v>7.2929378370680809E-2</v>
      </c>
    </row>
    <row r="32" spans="1:18">
      <c r="A32" s="222"/>
      <c r="B32" s="23" t="s">
        <v>9</v>
      </c>
      <c r="C32" s="88">
        <f>+'4.2.1.1.2'!C32/'4.2.1.1.2'!C31-1</f>
        <v>1.289305903813931E-3</v>
      </c>
      <c r="D32" s="89">
        <f>+'4.2.1.1.2'!D32/'4.2.1.1.2'!D31-1</f>
        <v>1.45182801370769E-4</v>
      </c>
      <c r="E32" s="89">
        <f>+'4.2.1.1.2'!E32/'4.2.1.1.2'!E31-1</f>
        <v>-2.4449449154874459E-2</v>
      </c>
      <c r="F32" s="89">
        <f>+'4.2.1.1.2'!F32/'4.2.1.1.2'!F31-1</f>
        <v>3.627401340459957E-2</v>
      </c>
      <c r="G32" s="89">
        <f>+'4.2.1.1.2'!G32/'4.2.1.1.2'!G31-1</f>
        <v>1.0310373101554138E-2</v>
      </c>
      <c r="H32" s="90"/>
      <c r="I32" s="169">
        <f>+'4.2.1.1.2'!I32/'4.2.1.1.2'!I31-1</f>
        <v>3.94994536464921E-3</v>
      </c>
      <c r="J32" s="88">
        <f>+'4.2.1.1.2'!J32/'4.2.1.1.2'!J31-1</f>
        <v>-8.8968686005357678E-2</v>
      </c>
      <c r="K32" s="151">
        <f>+'4.2.1.1.2'!K32/'4.2.1.1.2'!K31-1</f>
        <v>2.9634974141257153E-3</v>
      </c>
    </row>
    <row r="33" spans="1:11">
      <c r="A33" s="222"/>
      <c r="B33" s="23" t="s">
        <v>10</v>
      </c>
      <c r="C33" s="88">
        <f>+'4.2.1.1.2'!C33/'4.2.1.1.2'!C32-1</f>
        <v>-5.8417144130608278E-2</v>
      </c>
      <c r="D33" s="89">
        <f>+'4.2.1.1.2'!D33/'4.2.1.1.2'!D32-1</f>
        <v>-5.2869023776991653E-2</v>
      </c>
      <c r="E33" s="89">
        <f>+'4.2.1.1.2'!E33/'4.2.1.1.2'!E32-1</f>
        <v>-3.4439621577023294E-2</v>
      </c>
      <c r="F33" s="89">
        <f>+'4.2.1.1.2'!F33/'4.2.1.1.2'!F32-1</f>
        <v>-7.1304310923991476E-2</v>
      </c>
      <c r="G33" s="89">
        <f>+'4.2.1.1.2'!G33/'4.2.1.1.2'!G32-1</f>
        <v>-6.0276702097788681E-2</v>
      </c>
      <c r="H33" s="90"/>
      <c r="I33" s="169">
        <f>+'4.2.1.1.2'!I33/'4.2.1.1.2'!I32-1</f>
        <v>-5.5181169054148271E-2</v>
      </c>
      <c r="J33" s="88">
        <f>+'4.2.1.1.2'!J33/'4.2.1.1.2'!J32-1</f>
        <v>-6.5419560385591158E-3</v>
      </c>
      <c r="K33" s="151">
        <f>+'4.2.1.1.2'!K33/'4.2.1.1.2'!K32-1</f>
        <v>-5.4712133151327502E-2</v>
      </c>
    </row>
    <row r="34" spans="1:11">
      <c r="A34" s="222"/>
      <c r="B34" s="23" t="s">
        <v>11</v>
      </c>
      <c r="C34" s="88">
        <f>+'4.2.1.1.2'!C34/'4.2.1.1.2'!C33-1</f>
        <v>3.6899021026005174E-2</v>
      </c>
      <c r="D34" s="89">
        <f>+'4.2.1.1.2'!D34/'4.2.1.1.2'!D33-1</f>
        <v>2.2664069511022067E-2</v>
      </c>
      <c r="E34" s="89">
        <f>+'4.2.1.1.2'!E34/'4.2.1.1.2'!E33-1</f>
        <v>5.018028886748338E-2</v>
      </c>
      <c r="F34" s="89">
        <f>+'4.2.1.1.2'!F34/'4.2.1.1.2'!F33-1</f>
        <v>3.2759193483050675E-2</v>
      </c>
      <c r="G34" s="89">
        <f>+'4.2.1.1.2'!G34/'4.2.1.1.2'!G33-1</f>
        <v>5.2016198937913316E-2</v>
      </c>
      <c r="H34" s="90"/>
      <c r="I34" s="169">
        <f>+'4.2.1.1.2'!I34/'4.2.1.1.2'!I33-1</f>
        <v>3.5601763476578396E-2</v>
      </c>
      <c r="J34" s="88">
        <f>+'4.2.1.1.2'!J34/'4.2.1.1.2'!J33-1</f>
        <v>5.9683614100467741E-2</v>
      </c>
      <c r="K34" s="151">
        <f>+'4.2.1.1.2'!K34/'4.2.1.1.2'!K33-1</f>
        <v>3.5845822491069157E-2</v>
      </c>
    </row>
    <row r="35" spans="1:11" ht="15" thickBot="1">
      <c r="A35" s="224"/>
      <c r="B35" s="55" t="s">
        <v>12</v>
      </c>
      <c r="C35" s="95">
        <f>+'4.2.1.1.2'!C35/'4.2.1.1.2'!C34-1</f>
        <v>-8.9824352927649453E-2</v>
      </c>
      <c r="D35" s="96">
        <f>+'4.2.1.1.2'!D35/'4.2.1.1.2'!D34-1</f>
        <v>-7.3253919006834201E-2</v>
      </c>
      <c r="E35" s="96">
        <f>+'4.2.1.1.2'!E35/'4.2.1.1.2'!E34-1</f>
        <v>-6.5043555334861169E-2</v>
      </c>
      <c r="F35" s="96">
        <f>+'4.2.1.1.2'!F35/'4.2.1.1.2'!F34-1</f>
        <v>-0.12686742301826925</v>
      </c>
      <c r="G35" s="96">
        <f>+'4.2.1.1.2'!G35/'4.2.1.1.2'!G34-1</f>
        <v>-0.12732581761018225</v>
      </c>
      <c r="H35" s="97"/>
      <c r="I35" s="170">
        <f>+'4.2.1.1.2'!I35/'4.2.1.1.2'!I34-1</f>
        <v>-9.1018572044950008E-2</v>
      </c>
      <c r="J35" s="95">
        <f>+'4.2.1.1.2'!J35/'4.2.1.1.2'!J34-1</f>
        <v>0.1717952858569729</v>
      </c>
      <c r="K35" s="152">
        <f>+'4.2.1.1.2'!K35/'4.2.1.1.2'!K34-1</f>
        <v>-8.8293773765210526E-2</v>
      </c>
    </row>
    <row r="36" spans="1:11">
      <c r="A36" s="228">
        <v>1995</v>
      </c>
      <c r="B36" s="91" t="s">
        <v>1</v>
      </c>
      <c r="C36" s="92">
        <f>+'4.2.1.1.2'!C36/'4.2.1.1.2'!C35-1</f>
        <v>-0.18782388780176507</v>
      </c>
      <c r="D36" s="93">
        <f>+'4.2.1.1.2'!D36/'4.2.1.1.2'!D35-1</f>
        <v>-0.20379820006000571</v>
      </c>
      <c r="E36" s="93">
        <f>+'4.2.1.1.2'!E36/'4.2.1.1.2'!E35-1</f>
        <v>-0.13929359269080566</v>
      </c>
      <c r="F36" s="93">
        <f>+'4.2.1.1.2'!F36/'4.2.1.1.2'!F35-1</f>
        <v>-0.28875494940004576</v>
      </c>
      <c r="G36" s="93">
        <f>+'4.2.1.1.2'!G36/'4.2.1.1.2'!G35-1</f>
        <v>-0.19517845192854089</v>
      </c>
      <c r="H36" s="94"/>
      <c r="I36" s="171">
        <f>+'4.2.1.1.2'!I36/'4.2.1.1.2'!I35-1</f>
        <v>-0.20375357759310009</v>
      </c>
      <c r="J36" s="92">
        <f>+'4.2.1.1.2'!J36/'4.2.1.1.2'!J35-1</f>
        <v>-0.24663260566651179</v>
      </c>
      <c r="K36" s="153">
        <f>+'4.2.1.1.2'!K36/'4.2.1.1.2'!K35-1</f>
        <v>-0.20432496130180722</v>
      </c>
    </row>
    <row r="37" spans="1:11">
      <c r="A37" s="222"/>
      <c r="B37" s="23" t="s">
        <v>2</v>
      </c>
      <c r="C37" s="88">
        <f>+'4.2.1.1.2'!C37/'4.2.1.1.2'!C36-1</f>
        <v>-1.4746159259745983E-2</v>
      </c>
      <c r="D37" s="89">
        <f>+'4.2.1.1.2'!D37/'4.2.1.1.2'!D36-1</f>
        <v>-2.022516375148764E-2</v>
      </c>
      <c r="E37" s="89">
        <f>+'4.2.1.1.2'!E37/'4.2.1.1.2'!E36-1</f>
        <v>-2.6488816987372599E-2</v>
      </c>
      <c r="F37" s="89">
        <f>+'4.2.1.1.2'!F37/'4.2.1.1.2'!F36-1</f>
        <v>9.8114268466049204E-2</v>
      </c>
      <c r="G37" s="89">
        <f>+'4.2.1.1.2'!G37/'4.2.1.1.2'!G36-1</f>
        <v>-3.972765224950725E-2</v>
      </c>
      <c r="H37" s="90"/>
      <c r="I37" s="169">
        <f>+'4.2.1.1.2'!I37/'4.2.1.1.2'!I36-1</f>
        <v>-6.2444188288313107E-4</v>
      </c>
      <c r="J37" s="88">
        <f>+'4.2.1.1.2'!J37/'4.2.1.1.2'!J36-1</f>
        <v>2.8028075500331928E-2</v>
      </c>
      <c r="K37" s="151">
        <f>+'4.2.1.1.2'!K37/'4.2.1.1.2'!K36-1</f>
        <v>-2.6293481584349632E-4</v>
      </c>
    </row>
    <row r="38" spans="1:11">
      <c r="A38" s="222"/>
      <c r="B38" s="23" t="s">
        <v>3</v>
      </c>
      <c r="C38" s="88">
        <f>+'4.2.1.1.2'!C38/'4.2.1.1.2'!C37-1</f>
        <v>0.32249116165347469</v>
      </c>
      <c r="D38" s="89">
        <f>+'4.2.1.1.2'!D38/'4.2.1.1.2'!D37-1</f>
        <v>0.29963434452871063</v>
      </c>
      <c r="E38" s="89">
        <f>+'4.2.1.1.2'!E38/'4.2.1.1.2'!E37-1</f>
        <v>0.24122257490841204</v>
      </c>
      <c r="F38" s="89">
        <f>+'4.2.1.1.2'!F38/'4.2.1.1.2'!F37-1</f>
        <v>0.44838948250291422</v>
      </c>
      <c r="G38" s="89">
        <f>+'4.2.1.1.2'!G38/'4.2.1.1.2'!G37-1</f>
        <v>0.40826141053141241</v>
      </c>
      <c r="H38" s="90"/>
      <c r="I38" s="169">
        <f>+'4.2.1.1.2'!I38/'4.2.1.1.2'!I37-1</f>
        <v>0.33015127813801604</v>
      </c>
      <c r="J38" s="88">
        <f>+'4.2.1.1.2'!J38/'4.2.1.1.2'!J37-1</f>
        <v>0.32249454655691689</v>
      </c>
      <c r="K38" s="151">
        <f>+'4.2.1.1.2'!K38/'4.2.1.1.2'!K37-1</f>
        <v>0.33005193986374914</v>
      </c>
    </row>
    <row r="39" spans="1:11">
      <c r="A39" s="222"/>
      <c r="B39" s="23" t="s">
        <v>4</v>
      </c>
      <c r="C39" s="88">
        <f>+'4.2.1.1.2'!C39/'4.2.1.1.2'!C38-1</f>
        <v>-9.5002696175429557E-2</v>
      </c>
      <c r="D39" s="89">
        <f>+'4.2.1.1.2'!D39/'4.2.1.1.2'!D38-1</f>
        <v>-6.3901678334846168E-2</v>
      </c>
      <c r="E39" s="89">
        <f>+'4.2.1.1.2'!E39/'4.2.1.1.2'!E38-1</f>
        <v>-4.5977117939979606E-2</v>
      </c>
      <c r="F39" s="89">
        <f>+'4.2.1.1.2'!F39/'4.2.1.1.2'!F38-1</f>
        <v>-7.4317080479322506E-2</v>
      </c>
      <c r="G39" s="89">
        <f>+'4.2.1.1.2'!G39/'4.2.1.1.2'!G38-1</f>
        <v>-6.8423358738098461E-2</v>
      </c>
      <c r="H39" s="90"/>
      <c r="I39" s="169">
        <f>+'4.2.1.1.2'!I39/'4.2.1.1.2'!I38-1</f>
        <v>-6.9870302679181706E-2</v>
      </c>
      <c r="J39" s="88">
        <f>+'4.2.1.1.2'!J39/'4.2.1.1.2'!J38-1</f>
        <v>-1.6673809262784389E-2</v>
      </c>
      <c r="K39" s="151">
        <f>+'4.2.1.1.2'!K39/'4.2.1.1.2'!K38-1</f>
        <v>-6.9184054060830058E-2</v>
      </c>
    </row>
    <row r="40" spans="1:11">
      <c r="A40" s="222"/>
      <c r="B40" s="23" t="s">
        <v>5</v>
      </c>
      <c r="C40" s="88">
        <f>+'4.2.1.1.2'!C40/'4.2.1.1.2'!C39-1</f>
        <v>0.14830479152202458</v>
      </c>
      <c r="D40" s="89">
        <f>+'4.2.1.1.2'!D40/'4.2.1.1.2'!D39-1</f>
        <v>0.1635118409713967</v>
      </c>
      <c r="E40" s="89">
        <f>+'4.2.1.1.2'!E40/'4.2.1.1.2'!E39-1</f>
        <v>0.1164173795593817</v>
      </c>
      <c r="F40" s="89">
        <f>+'4.2.1.1.2'!F40/'4.2.1.1.2'!F39-1</f>
        <v>0.16138121223595214</v>
      </c>
      <c r="G40" s="89">
        <f>+'4.2.1.1.2'!G40/'4.2.1.1.2'!G39-1</f>
        <v>0.1540458051957414</v>
      </c>
      <c r="H40" s="90"/>
      <c r="I40" s="169">
        <f>+'4.2.1.1.2'!I40/'4.2.1.1.2'!I39-1</f>
        <v>0.14949474411206953</v>
      </c>
      <c r="J40" s="88">
        <f>+'4.2.1.1.2'!J40/'4.2.1.1.2'!J39-1</f>
        <v>-1.1746939106462295E-2</v>
      </c>
      <c r="K40" s="151">
        <f>+'4.2.1.1.2'!K40/'4.2.1.1.2'!K39-1</f>
        <v>0.14729734172141273</v>
      </c>
    </row>
    <row r="41" spans="1:11">
      <c r="A41" s="222"/>
      <c r="B41" s="23" t="s">
        <v>6</v>
      </c>
      <c r="C41" s="88">
        <f>+'4.2.1.1.2'!C41/'4.2.1.1.2'!C40-1</f>
        <v>-2.8065223720257659E-2</v>
      </c>
      <c r="D41" s="89">
        <f>+'4.2.1.1.2'!D41/'4.2.1.1.2'!D40-1</f>
        <v>-8.1551768451640916E-3</v>
      </c>
      <c r="E41" s="89">
        <f>+'4.2.1.1.2'!E41/'4.2.1.1.2'!E40-1</f>
        <v>4.6234865914540624E-3</v>
      </c>
      <c r="F41" s="89">
        <f>+'4.2.1.1.2'!F41/'4.2.1.1.2'!F40-1</f>
        <v>-1.5747000648394294E-2</v>
      </c>
      <c r="G41" s="89">
        <f>+'4.2.1.1.2'!G41/'4.2.1.1.2'!G40-1</f>
        <v>-2.2102681267421653E-2</v>
      </c>
      <c r="H41" s="90"/>
      <c r="I41" s="169">
        <f>+'4.2.1.1.2'!I41/'4.2.1.1.2'!I40-1</f>
        <v>-1.2719803486448966E-2</v>
      </c>
      <c r="J41" s="88">
        <f>+'4.2.1.1.2'!J41/'4.2.1.1.2'!J40-1</f>
        <v>-4.0618429824111568E-2</v>
      </c>
      <c r="K41" s="151">
        <f>+'4.2.1.1.2'!K41/'4.2.1.1.2'!K40-1</f>
        <v>-1.3047300444571475E-2</v>
      </c>
    </row>
    <row r="42" spans="1:11">
      <c r="A42" s="222"/>
      <c r="B42" s="23" t="s">
        <v>7</v>
      </c>
      <c r="C42" s="88">
        <f>+'4.2.1.1.2'!C42/'4.2.1.1.2'!C41-1</f>
        <v>1.8567018456983941E-2</v>
      </c>
      <c r="D42" s="89">
        <f>+'4.2.1.1.2'!D42/'4.2.1.1.2'!D41-1</f>
        <v>5.1232985552447818E-2</v>
      </c>
      <c r="E42" s="89">
        <f>+'4.2.1.1.2'!E42/'4.2.1.1.2'!E41-1</f>
        <v>6.7693789476091837E-2</v>
      </c>
      <c r="F42" s="89">
        <f>+'4.2.1.1.2'!F42/'4.2.1.1.2'!F41-1</f>
        <v>-1.5043536465365381E-2</v>
      </c>
      <c r="G42" s="89">
        <f>+'4.2.1.1.2'!G42/'4.2.1.1.2'!G41-1</f>
        <v>-2.0659092274591617E-2</v>
      </c>
      <c r="H42" s="90"/>
      <c r="I42" s="169">
        <f>+'4.2.1.1.2'!I42/'4.2.1.1.2'!I41-1</f>
        <v>2.746843860215642E-2</v>
      </c>
      <c r="J42" s="88">
        <f>+'4.2.1.1.2'!J42/'4.2.1.1.2'!J41-1</f>
        <v>0.17797946431912082</v>
      </c>
      <c r="K42" s="151">
        <f>+'4.2.1.1.2'!K42/'4.2.1.1.2'!K41-1</f>
        <v>2.9185903216431441E-2</v>
      </c>
    </row>
    <row r="43" spans="1:11">
      <c r="A43" s="222"/>
      <c r="B43" s="23" t="s">
        <v>8</v>
      </c>
      <c r="C43" s="88">
        <f>+'4.2.1.1.2'!C43/'4.2.1.1.2'!C42-1</f>
        <v>4.7551805223562393E-2</v>
      </c>
      <c r="D43" s="89">
        <f>+'4.2.1.1.2'!D43/'4.2.1.1.2'!D42-1</f>
        <v>5.7430526209880206E-2</v>
      </c>
      <c r="E43" s="89">
        <f>+'4.2.1.1.2'!E43/'4.2.1.1.2'!E42-1</f>
        <v>4.3504580526595449E-2</v>
      </c>
      <c r="F43" s="89">
        <f>+'4.2.1.1.2'!F43/'4.2.1.1.2'!F42-1</f>
        <v>8.9607179563730321E-2</v>
      </c>
      <c r="G43" s="89">
        <f>+'4.2.1.1.2'!G43/'4.2.1.1.2'!G42-1</f>
        <v>7.1350192784838118E-2</v>
      </c>
      <c r="H43" s="90"/>
      <c r="I43" s="169">
        <f>+'4.2.1.1.2'!I43/'4.2.1.1.2'!I42-1</f>
        <v>6.0195667172457501E-2</v>
      </c>
      <c r="J43" s="88">
        <f>+'4.2.1.1.2'!J43/'4.2.1.1.2'!J42-1</f>
        <v>2.2269916102129361E-2</v>
      </c>
      <c r="K43" s="151">
        <f>+'4.2.1.1.2'!K43/'4.2.1.1.2'!K42-1</f>
        <v>5.970033382961426E-2</v>
      </c>
    </row>
    <row r="44" spans="1:11">
      <c r="A44" s="222"/>
      <c r="B44" s="23" t="s">
        <v>9</v>
      </c>
      <c r="C44" s="88">
        <f>+'4.2.1.1.2'!C44/'4.2.1.1.2'!C43-1</f>
        <v>-5.0533699090563156E-2</v>
      </c>
      <c r="D44" s="89">
        <f>+'4.2.1.1.2'!D44/'4.2.1.1.2'!D43-1</f>
        <v>-5.9548981036940618E-2</v>
      </c>
      <c r="E44" s="89">
        <f>+'4.2.1.1.2'!E44/'4.2.1.1.2'!E43-1</f>
        <v>-5.0590920528755912E-2</v>
      </c>
      <c r="F44" s="89">
        <f>+'4.2.1.1.2'!F44/'4.2.1.1.2'!F43-1</f>
        <v>-8.1795080647654617E-2</v>
      </c>
      <c r="G44" s="89">
        <f>+'4.2.1.1.2'!G44/'4.2.1.1.2'!G43-1</f>
        <v>-3.7773733077313909E-2</v>
      </c>
      <c r="H44" s="90"/>
      <c r="I44" s="169">
        <f>+'4.2.1.1.2'!I44/'4.2.1.1.2'!I43-1</f>
        <v>-5.8874419498199937E-2</v>
      </c>
      <c r="J44" s="88">
        <f>+'4.2.1.1.2'!J44/'4.2.1.1.2'!J43-1</f>
        <v>-2.7186577598260042E-2</v>
      </c>
      <c r="K44" s="151">
        <f>+'4.2.1.1.2'!K44/'4.2.1.1.2'!K43-1</f>
        <v>-5.8475175363506882E-2</v>
      </c>
    </row>
    <row r="45" spans="1:11">
      <c r="A45" s="222"/>
      <c r="B45" s="23" t="s">
        <v>10</v>
      </c>
      <c r="C45" s="88">
        <f>+'4.2.1.1.2'!C45/'4.2.1.1.2'!C44-1</f>
        <v>1.2598894439614039E-2</v>
      </c>
      <c r="D45" s="89">
        <f>+'4.2.1.1.2'!D45/'4.2.1.1.2'!D44-1</f>
        <v>-5.8610147315537597E-3</v>
      </c>
      <c r="E45" s="89">
        <f>+'4.2.1.1.2'!E45/'4.2.1.1.2'!E44-1</f>
        <v>2.0499937465445317E-2</v>
      </c>
      <c r="F45" s="89">
        <f>+'4.2.1.1.2'!F45/'4.2.1.1.2'!F44-1</f>
        <v>4.0091831879967232E-2</v>
      </c>
      <c r="G45" s="89">
        <f>+'4.2.1.1.2'!G45/'4.2.1.1.2'!G44-1</f>
        <v>5.7191456536527241E-3</v>
      </c>
      <c r="H45" s="90"/>
      <c r="I45" s="169">
        <f>+'4.2.1.1.2'!I45/'4.2.1.1.2'!I44-1</f>
        <v>1.3886149855931729E-2</v>
      </c>
      <c r="J45" s="88">
        <f>+'4.2.1.1.2'!J45/'4.2.1.1.2'!J44-1</f>
        <v>7.3212574713692469E-2</v>
      </c>
      <c r="K45" s="151">
        <f>+'4.2.1.1.2'!K45/'4.2.1.1.2'!K44-1</f>
        <v>1.4658460176540267E-2</v>
      </c>
    </row>
    <row r="46" spans="1:11">
      <c r="A46" s="222"/>
      <c r="B46" s="23" t="s">
        <v>11</v>
      </c>
      <c r="C46" s="88">
        <f>+'4.2.1.1.2'!C46/'4.2.1.1.2'!C45-1</f>
        <v>1.7902580338149399E-3</v>
      </c>
      <c r="D46" s="89">
        <f>+'4.2.1.1.2'!D46/'4.2.1.1.2'!D45-1</f>
        <v>2.4567617583673762E-2</v>
      </c>
      <c r="E46" s="89">
        <f>+'4.2.1.1.2'!E46/'4.2.1.1.2'!E45-1</f>
        <v>-1.4622332065100552E-2</v>
      </c>
      <c r="F46" s="89">
        <f>+'4.2.1.1.2'!F46/'4.2.1.1.2'!F45-1</f>
        <v>4.3576705914727398E-3</v>
      </c>
      <c r="G46" s="89">
        <f>+'4.2.1.1.2'!G46/'4.2.1.1.2'!G45-1</f>
        <v>1.7916757486351464E-3</v>
      </c>
      <c r="H46" s="90"/>
      <c r="I46" s="169">
        <f>+'4.2.1.1.2'!I46/'4.2.1.1.2'!I45-1</f>
        <v>5.5765490888983749E-3</v>
      </c>
      <c r="J46" s="88">
        <f>+'4.2.1.1.2'!J46/'4.2.1.1.2'!J45-1</f>
        <v>-4.0664750697231522E-2</v>
      </c>
      <c r="K46" s="151">
        <f>+'4.2.1.1.2'!K46/'4.2.1.1.2'!K45-1</f>
        <v>4.9398421751274402E-3</v>
      </c>
    </row>
    <row r="47" spans="1:11" ht="15" thickBot="1">
      <c r="A47" s="224"/>
      <c r="B47" s="55" t="s">
        <v>12</v>
      </c>
      <c r="C47" s="95">
        <f>+'4.2.1.1.2'!C47/'4.2.1.1.2'!C46-1</f>
        <v>-0.1243267725702204</v>
      </c>
      <c r="D47" s="96">
        <f>+'4.2.1.1.2'!D47/'4.2.1.1.2'!D46-1</f>
        <v>-0.10330942586516156</v>
      </c>
      <c r="E47" s="96">
        <f>+'4.2.1.1.2'!E47/'4.2.1.1.2'!E46-1</f>
        <v>-0.10286336494637327</v>
      </c>
      <c r="F47" s="96">
        <f>+'4.2.1.1.2'!F47/'4.2.1.1.2'!F46-1</f>
        <v>-0.18724708028213355</v>
      </c>
      <c r="G47" s="96">
        <f>+'4.2.1.1.2'!G47/'4.2.1.1.2'!G46-1</f>
        <v>-0.18349028565447056</v>
      </c>
      <c r="H47" s="97"/>
      <c r="I47" s="170">
        <f>+'4.2.1.1.2'!I47/'4.2.1.1.2'!I46-1</f>
        <v>-0.13175860154259367</v>
      </c>
      <c r="J47" s="95">
        <f>+'4.2.1.1.2'!J47/'4.2.1.1.2'!J46-1</f>
        <v>2.561034517905969E-2</v>
      </c>
      <c r="K47" s="152">
        <f>+'4.2.1.1.2'!K47/'4.2.1.1.2'!K46-1</f>
        <v>-0.12969008542959859</v>
      </c>
    </row>
    <row r="48" spans="1:11">
      <c r="A48" s="228">
        <v>1996</v>
      </c>
      <c r="B48" s="91" t="s">
        <v>1</v>
      </c>
      <c r="C48" s="92">
        <f>+'4.2.1.1.2'!C48/'4.2.1.1.2'!C47-1</f>
        <v>-0.12327957557931346</v>
      </c>
      <c r="D48" s="93">
        <f>+'4.2.1.1.2'!D48/'4.2.1.1.2'!D47-1</f>
        <v>-0.14586358855949788</v>
      </c>
      <c r="E48" s="93">
        <f>+'4.2.1.1.2'!E48/'4.2.1.1.2'!E47-1</f>
        <v>-9.6028372424019959E-2</v>
      </c>
      <c r="F48" s="93">
        <f>+'4.2.1.1.2'!F48/'4.2.1.1.2'!F47-1</f>
        <v>-0.24554211108797619</v>
      </c>
      <c r="G48" s="93">
        <f>+'4.2.1.1.2'!G48/'4.2.1.1.2'!G47-1</f>
        <v>-0.13055689097061018</v>
      </c>
      <c r="H48" s="94"/>
      <c r="I48" s="171">
        <f>+'4.2.1.1.2'!I48/'4.2.1.1.2'!I47-1</f>
        <v>-0.14934174561737645</v>
      </c>
      <c r="J48" s="92">
        <f>+'4.2.1.1.2'!J48/'4.2.1.1.2'!J47-1</f>
        <v>-0.13432571403880222</v>
      </c>
      <c r="K48" s="153">
        <f>+'4.2.1.1.2'!K48/'4.2.1.1.2'!K47-1</f>
        <v>-0.1491091489408839</v>
      </c>
    </row>
    <row r="49" spans="1:11">
      <c r="A49" s="222"/>
      <c r="B49" s="23" t="s">
        <v>2</v>
      </c>
      <c r="C49" s="88">
        <f>+'4.2.1.1.2'!C49/'4.2.1.1.2'!C48-1</f>
        <v>-2.5778986971041196E-3</v>
      </c>
      <c r="D49" s="89">
        <f>+'4.2.1.1.2'!D49/'4.2.1.1.2'!D48-1</f>
        <v>1.6393272535659253E-2</v>
      </c>
      <c r="E49" s="89">
        <f>+'4.2.1.1.2'!E49/'4.2.1.1.2'!E48-1</f>
        <v>-3.8319283407184379E-3</v>
      </c>
      <c r="F49" s="89">
        <f>+'4.2.1.1.2'!F49/'4.2.1.1.2'!F48-1</f>
        <v>0.14245576636884527</v>
      </c>
      <c r="G49" s="89">
        <f>+'4.2.1.1.2'!G49/'4.2.1.1.2'!G48-1</f>
        <v>-9.0429302211442186E-3</v>
      </c>
      <c r="H49" s="90"/>
      <c r="I49" s="169">
        <f>+'4.2.1.1.2'!I49/'4.2.1.1.2'!I48-1</f>
        <v>2.8074961081146155E-2</v>
      </c>
      <c r="J49" s="88">
        <f>+'4.2.1.1.2'!J49/'4.2.1.1.2'!J48-1</f>
        <v>-0.10469544730786706</v>
      </c>
      <c r="K49" s="151">
        <f>+'4.2.1.1.2'!K49/'4.2.1.1.2'!K48-1</f>
        <v>2.5982630578224475E-2</v>
      </c>
    </row>
    <row r="50" spans="1:11">
      <c r="A50" s="222"/>
      <c r="B50" s="23" t="s">
        <v>3</v>
      </c>
      <c r="C50" s="88">
        <f>+'4.2.1.1.2'!C50/'4.2.1.1.2'!C49-1</f>
        <v>0.19790113044507573</v>
      </c>
      <c r="D50" s="89">
        <f>+'4.2.1.1.2'!D50/'4.2.1.1.2'!D49-1</f>
        <v>0.19762347958480042</v>
      </c>
      <c r="E50" s="89">
        <f>+'4.2.1.1.2'!E50/'4.2.1.1.2'!E49-1</f>
        <v>0.14559643864826333</v>
      </c>
      <c r="F50" s="89">
        <f>+'4.2.1.1.2'!F50/'4.2.1.1.2'!F49-1</f>
        <v>0.3063829010792336</v>
      </c>
      <c r="G50" s="89">
        <f>+'4.2.1.1.2'!G50/'4.2.1.1.2'!G49-1</f>
        <v>0.28470960850688454</v>
      </c>
      <c r="H50" s="90"/>
      <c r="I50" s="169">
        <f>+'4.2.1.1.2'!I50/'4.2.1.1.2'!I49-1</f>
        <v>0.21412222751439436</v>
      </c>
      <c r="J50" s="88">
        <f>+'4.2.1.1.2'!J50/'4.2.1.1.2'!J49-1</f>
        <v>0.2605537219570937</v>
      </c>
      <c r="K50" s="151">
        <f>+'4.2.1.1.2'!K50/'4.2.1.1.2'!K49-1</f>
        <v>0.21476074448117966</v>
      </c>
    </row>
    <row r="51" spans="1:11">
      <c r="A51" s="222"/>
      <c r="B51" s="23" t="s">
        <v>4</v>
      </c>
      <c r="C51" s="88">
        <f>+'4.2.1.1.2'!C51/'4.2.1.1.2'!C50-1</f>
        <v>4.6150857934792899E-2</v>
      </c>
      <c r="D51" s="89">
        <f>+'4.2.1.1.2'!D51/'4.2.1.1.2'!D50-1</f>
        <v>4.6531668119218716E-2</v>
      </c>
      <c r="E51" s="89">
        <f>+'4.2.1.1.2'!E51/'4.2.1.1.2'!E50-1</f>
        <v>4.2905819954308422E-2</v>
      </c>
      <c r="F51" s="89">
        <f>+'4.2.1.1.2'!F51/'4.2.1.1.2'!F50-1</f>
        <v>7.9295475206272892E-2</v>
      </c>
      <c r="G51" s="89">
        <f>+'4.2.1.1.2'!G51/'4.2.1.1.2'!G50-1</f>
        <v>5.6168118838747727E-2</v>
      </c>
      <c r="H51" s="90"/>
      <c r="I51" s="169">
        <f>+'4.2.1.1.2'!I51/'4.2.1.1.2'!I50-1</f>
        <v>5.3368093407337058E-2</v>
      </c>
      <c r="J51" s="88">
        <f>+'4.2.1.1.2'!J51/'4.2.1.1.2'!J50-1</f>
        <v>-1.5183345643357216E-2</v>
      </c>
      <c r="K51" s="151">
        <f>+'4.2.1.1.2'!K51/'4.2.1.1.2'!K50-1</f>
        <v>5.2389849918630604E-2</v>
      </c>
    </row>
    <row r="52" spans="1:11">
      <c r="A52" s="222"/>
      <c r="B52" s="23" t="s">
        <v>5</v>
      </c>
      <c r="C52" s="88">
        <f>+'4.2.1.1.2'!C52/'4.2.1.1.2'!C51-1</f>
        <v>9.5832972972813346E-2</v>
      </c>
      <c r="D52" s="89">
        <f>+'4.2.1.1.2'!D52/'4.2.1.1.2'!D51-1</f>
        <v>0.10626238735574467</v>
      </c>
      <c r="E52" s="89">
        <f>+'4.2.1.1.2'!E52/'4.2.1.1.2'!E51-1</f>
        <v>8.6541136431787624E-2</v>
      </c>
      <c r="F52" s="89">
        <f>+'4.2.1.1.2'!F52/'4.2.1.1.2'!F51-1</f>
        <v>0.10927696709343637</v>
      </c>
      <c r="G52" s="89">
        <f>+'4.2.1.1.2'!G52/'4.2.1.1.2'!G51-1</f>
        <v>8.8705040817509406E-2</v>
      </c>
      <c r="H52" s="90"/>
      <c r="I52" s="169">
        <f>+'4.2.1.1.2'!I52/'4.2.1.1.2'!I51-1</f>
        <v>9.9422063976990716E-2</v>
      </c>
      <c r="J52" s="88">
        <f>+'4.2.1.1.2'!J52/'4.2.1.1.2'!J51-1</f>
        <v>1.7020703282885075E-2</v>
      </c>
      <c r="K52" s="151">
        <f>+'4.2.1.1.2'!K52/'4.2.1.1.2'!K51-1</f>
        <v>9.8321681903213776E-2</v>
      </c>
    </row>
    <row r="53" spans="1:11">
      <c r="A53" s="222"/>
      <c r="B53" s="23" t="s">
        <v>6</v>
      </c>
      <c r="C53" s="88">
        <f>+'4.2.1.1.2'!C53/'4.2.1.1.2'!C52-1</f>
        <v>-0.13507538771304861</v>
      </c>
      <c r="D53" s="89">
        <f>+'4.2.1.1.2'!D53/'4.2.1.1.2'!D52-1</f>
        <v>-0.10489900867638235</v>
      </c>
      <c r="E53" s="89">
        <f>+'4.2.1.1.2'!E53/'4.2.1.1.2'!E52-1</f>
        <v>-0.10530187764846577</v>
      </c>
      <c r="F53" s="89">
        <f>+'4.2.1.1.2'!F53/'4.2.1.1.2'!F52-1</f>
        <v>-0.13475137374725688</v>
      </c>
      <c r="G53" s="89">
        <f>+'4.2.1.1.2'!G53/'4.2.1.1.2'!G52-1</f>
        <v>-0.13234511160483031</v>
      </c>
      <c r="H53" s="90"/>
      <c r="I53" s="169">
        <f>+'4.2.1.1.2'!I53/'4.2.1.1.2'!I52-1</f>
        <v>-0.11978994327296288</v>
      </c>
      <c r="J53" s="88">
        <f>+'4.2.1.1.2'!J53/'4.2.1.1.2'!J52-1</f>
        <v>-5.6530954693985724E-2</v>
      </c>
      <c r="K53" s="151">
        <f>+'4.2.1.1.2'!K53/'4.2.1.1.2'!K52-1</f>
        <v>-0.11900771843110891</v>
      </c>
    </row>
    <row r="54" spans="1:11">
      <c r="A54" s="222"/>
      <c r="B54" s="23" t="s">
        <v>7</v>
      </c>
      <c r="C54" s="88">
        <f>+'4.2.1.1.2'!C54/'4.2.1.1.2'!C53-1</f>
        <v>0.13129509677793072</v>
      </c>
      <c r="D54" s="89">
        <f>+'4.2.1.1.2'!D54/'4.2.1.1.2'!D53-1</f>
        <v>0.15517984112959149</v>
      </c>
      <c r="E54" s="89">
        <f>+'4.2.1.1.2'!E54/'4.2.1.1.2'!E53-1</f>
        <v>0.1799209142922269</v>
      </c>
      <c r="F54" s="89">
        <f>+'4.2.1.1.2'!F54/'4.2.1.1.2'!F53-1</f>
        <v>9.9954978667626593E-2</v>
      </c>
      <c r="G54" s="89">
        <f>+'4.2.1.1.2'!G54/'4.2.1.1.2'!G53-1</f>
        <v>8.2024483460023889E-2</v>
      </c>
      <c r="H54" s="90"/>
      <c r="I54" s="169">
        <f>+'4.2.1.1.2'!I54/'4.2.1.1.2'!I53-1</f>
        <v>0.138004729035202</v>
      </c>
      <c r="J54" s="88">
        <f>+'4.2.1.1.2'!J54/'4.2.1.1.2'!J53-1</f>
        <v>4.2923737936328088E-2</v>
      </c>
      <c r="K54" s="151">
        <f>+'4.2.1.1.2'!K54/'4.2.1.1.2'!K53-1</f>
        <v>0.13674563370694992</v>
      </c>
    </row>
    <row r="55" spans="1:11">
      <c r="A55" s="222"/>
      <c r="B55" s="23" t="s">
        <v>8</v>
      </c>
      <c r="C55" s="88">
        <f>+'4.2.1.1.2'!C55/'4.2.1.1.2'!C54-1</f>
        <v>-4.0605890930493049E-2</v>
      </c>
      <c r="D55" s="89">
        <f>+'4.2.1.1.2'!D55/'4.2.1.1.2'!D54-1</f>
        <v>-5.1445553937507715E-2</v>
      </c>
      <c r="E55" s="89">
        <f>+'4.2.1.1.2'!E55/'4.2.1.1.2'!E54-1</f>
        <v>-4.6924694390775068E-2</v>
      </c>
      <c r="F55" s="89">
        <f>+'4.2.1.1.2'!F55/'4.2.1.1.2'!F54-1</f>
        <v>6.8456757126937884E-3</v>
      </c>
      <c r="G55" s="89">
        <f>+'4.2.1.1.2'!G55/'4.2.1.1.2'!G54-1</f>
        <v>1.8124341412013578E-3</v>
      </c>
      <c r="H55" s="90"/>
      <c r="I55" s="169">
        <f>+'4.2.1.1.2'!I55/'4.2.1.1.2'!I54-1</f>
        <v>-3.2412128531168594E-2</v>
      </c>
      <c r="J55" s="88">
        <f>+'4.2.1.1.2'!J55/'4.2.1.1.2'!J54-1</f>
        <v>-3.4605011017416976E-2</v>
      </c>
      <c r="K55" s="151">
        <f>+'4.2.1.1.2'!K55/'4.2.1.1.2'!K54-1</f>
        <v>-3.2438770697128305E-2</v>
      </c>
    </row>
    <row r="56" spans="1:11">
      <c r="A56" s="222"/>
      <c r="B56" s="23" t="s">
        <v>9</v>
      </c>
      <c r="C56" s="88">
        <f>+'4.2.1.1.2'!C56/'4.2.1.1.2'!C55-1</f>
        <v>-3.9675808069562502E-2</v>
      </c>
      <c r="D56" s="89">
        <f>+'4.2.1.1.2'!D56/'4.2.1.1.2'!D55-1</f>
        <v>-4.7003246094009521E-2</v>
      </c>
      <c r="E56" s="89">
        <f>+'4.2.1.1.2'!E56/'4.2.1.1.2'!E55-1</f>
        <v>-3.6670152321366167E-2</v>
      </c>
      <c r="F56" s="89">
        <f>+'4.2.1.1.2'!F56/'4.2.1.1.2'!F55-1</f>
        <v>-4.4216054100863267E-2</v>
      </c>
      <c r="G56" s="89">
        <f>+'4.2.1.1.2'!G56/'4.2.1.1.2'!G55-1</f>
        <v>-2.5020654202747794E-2</v>
      </c>
      <c r="H56" s="90"/>
      <c r="I56" s="169">
        <f>+'4.2.1.1.2'!I56/'4.2.1.1.2'!I55-1</f>
        <v>-4.1166356230290635E-2</v>
      </c>
      <c r="J56" s="88">
        <f>+'4.2.1.1.2'!J56/'4.2.1.1.2'!J55-1</f>
        <v>-6.5866175773296565E-2</v>
      </c>
      <c r="K56" s="151">
        <f>+'4.2.1.1.2'!K56/'4.2.1.1.2'!K55-1</f>
        <v>-4.146577190557077E-2</v>
      </c>
    </row>
    <row r="57" spans="1:11">
      <c r="A57" s="222"/>
      <c r="B57" s="23" t="s">
        <v>10</v>
      </c>
      <c r="C57" s="88">
        <f>+'4.2.1.1.2'!C57/'4.2.1.1.2'!C56-1</f>
        <v>0.15129516896924899</v>
      </c>
      <c r="D57" s="89">
        <f>+'4.2.1.1.2'!D57/'4.2.1.1.2'!D56-1</f>
        <v>0.13966093991956519</v>
      </c>
      <c r="E57" s="89">
        <f>+'4.2.1.1.2'!E57/'4.2.1.1.2'!E56-1</f>
        <v>0.14584520347943819</v>
      </c>
      <c r="F57" s="89">
        <f>+'4.2.1.1.2'!F57/'4.2.1.1.2'!F56-1</f>
        <v>0.15309203714836284</v>
      </c>
      <c r="G57" s="89">
        <f>+'4.2.1.1.2'!G57/'4.2.1.1.2'!G56-1</f>
        <v>0.14099528297445652</v>
      </c>
      <c r="H57" s="90"/>
      <c r="I57" s="169">
        <f>+'4.2.1.1.2'!I57/'4.2.1.1.2'!I56-1</f>
        <v>0.14625114462326905</v>
      </c>
      <c r="J57" s="88">
        <f>+'4.2.1.1.2'!J57/'4.2.1.1.2'!J56-1</f>
        <v>0.1283559510124459</v>
      </c>
      <c r="K57" s="151">
        <f>+'4.2.1.1.2'!K57/'4.2.1.1.2'!K56-1</f>
        <v>0.14603973798194736</v>
      </c>
    </row>
    <row r="58" spans="1:11">
      <c r="A58" s="222"/>
      <c r="B58" s="23" t="s">
        <v>11</v>
      </c>
      <c r="C58" s="88">
        <f>+'4.2.1.1.2'!C58/'4.2.1.1.2'!C57-1</f>
        <v>-9.9272808433553572E-2</v>
      </c>
      <c r="D58" s="89">
        <f>+'4.2.1.1.2'!D58/'4.2.1.1.2'!D57-1</f>
        <v>-0.10225074274597012</v>
      </c>
      <c r="E58" s="89">
        <f>+'4.2.1.1.2'!E58/'4.2.1.1.2'!E57-1</f>
        <v>-8.3758641303208869E-2</v>
      </c>
      <c r="F58" s="89">
        <f>+'4.2.1.1.2'!F58/'4.2.1.1.2'!F57-1</f>
        <v>-9.6284136287479005E-2</v>
      </c>
      <c r="G58" s="89">
        <f>+'4.2.1.1.2'!G58/'4.2.1.1.2'!G57-1</f>
        <v>-0.12479482339511838</v>
      </c>
      <c r="H58" s="90"/>
      <c r="I58" s="169">
        <f>+'4.2.1.1.2'!I58/'4.2.1.1.2'!I57-1</f>
        <v>-9.8220394768085306E-2</v>
      </c>
      <c r="J58" s="88">
        <f>+'4.2.1.1.2'!J58/'4.2.1.1.2'!J57-1</f>
        <v>-1.9859576082066788E-2</v>
      </c>
      <c r="K58" s="151">
        <f>+'4.2.1.1.2'!K58/'4.2.1.1.2'!K57-1</f>
        <v>-9.7308955707379186E-2</v>
      </c>
    </row>
    <row r="59" spans="1:11" ht="15" thickBot="1">
      <c r="A59" s="224"/>
      <c r="B59" s="55" t="s">
        <v>12</v>
      </c>
      <c r="C59" s="95">
        <f>+'4.2.1.1.2'!C59/'4.2.1.1.2'!C58-1</f>
        <v>-8.4732777359029843E-2</v>
      </c>
      <c r="D59" s="96">
        <f>+'4.2.1.1.2'!D59/'4.2.1.1.2'!D58-1</f>
        <v>-7.5723836735982153E-2</v>
      </c>
      <c r="E59" s="96">
        <f>+'4.2.1.1.2'!E59/'4.2.1.1.2'!E58-1</f>
        <v>-6.1707918466710199E-2</v>
      </c>
      <c r="F59" s="96">
        <f>+'4.2.1.1.2'!F59/'4.2.1.1.2'!F58-1</f>
        <v>-0.14573358651686108</v>
      </c>
      <c r="G59" s="96">
        <f>+'4.2.1.1.2'!G59/'4.2.1.1.2'!G58-1</f>
        <v>-0.13555093914456373</v>
      </c>
      <c r="H59" s="97"/>
      <c r="I59" s="170">
        <f>+'4.2.1.1.2'!I59/'4.2.1.1.2'!I58-1</f>
        <v>-9.4107050307872031E-2</v>
      </c>
      <c r="J59" s="95">
        <f>+'4.2.1.1.2'!J59/'4.2.1.1.2'!J58-1</f>
        <v>2.4586143746147204E-2</v>
      </c>
      <c r="K59" s="152">
        <f>+'4.2.1.1.2'!K59/'4.2.1.1.2'!K58-1</f>
        <v>-9.2608043323369249E-2</v>
      </c>
    </row>
    <row r="60" spans="1:11">
      <c r="A60" s="228">
        <v>1997</v>
      </c>
      <c r="B60" s="91" t="s">
        <v>1</v>
      </c>
      <c r="C60" s="92">
        <f>+'4.2.1.1.2'!C60/'4.2.1.1.2'!C59-1</f>
        <v>-0.14306968017540844</v>
      </c>
      <c r="D60" s="93">
        <f>+'4.2.1.1.2'!D60/'4.2.1.1.2'!D59-1</f>
        <v>-0.17339982225568695</v>
      </c>
      <c r="E60" s="93">
        <f>+'4.2.1.1.2'!E60/'4.2.1.1.2'!E59-1</f>
        <v>-9.5244258798734993E-2</v>
      </c>
      <c r="F60" s="93">
        <f>+'4.2.1.1.2'!F60/'4.2.1.1.2'!F59-1</f>
        <v>-0.2507753102640814</v>
      </c>
      <c r="G60" s="93">
        <f>+'4.2.1.1.2'!G60/'4.2.1.1.2'!G59-1</f>
        <v>-0.13891355542608774</v>
      </c>
      <c r="H60" s="94"/>
      <c r="I60" s="171">
        <f>+'4.2.1.1.2'!I60/'4.2.1.1.2'!I59-1</f>
        <v>-0.1635621083935368</v>
      </c>
      <c r="J60" s="92">
        <f>+'4.2.1.1.2'!J60/'4.2.1.1.2'!J59-1</f>
        <v>-0.14237844912012576</v>
      </c>
      <c r="K60" s="153">
        <f>+'4.2.1.1.2'!K60/'4.2.1.1.2'!K59-1</f>
        <v>-0.1632600211579559</v>
      </c>
    </row>
    <row r="61" spans="1:11">
      <c r="A61" s="222"/>
      <c r="B61" s="23" t="s">
        <v>2</v>
      </c>
      <c r="C61" s="88">
        <f>+'4.2.1.1.2'!C61/'4.2.1.1.2'!C60-1</f>
        <v>-2.0441848094420845E-2</v>
      </c>
      <c r="D61" s="89">
        <f>+'4.2.1.1.2'!D61/'4.2.1.1.2'!D60-1</f>
        <v>-4.9379444326326238E-3</v>
      </c>
      <c r="E61" s="89">
        <f>+'4.2.1.1.2'!E61/'4.2.1.1.2'!E60-1</f>
        <v>-2.3248287203819107E-2</v>
      </c>
      <c r="F61" s="89">
        <f>+'4.2.1.1.2'!F61/'4.2.1.1.2'!F60-1</f>
        <v>0.13353723824948438</v>
      </c>
      <c r="G61" s="89">
        <f>+'4.2.1.1.2'!G61/'4.2.1.1.2'!G60-1</f>
        <v>-3.5028720891202569E-2</v>
      </c>
      <c r="H61" s="90"/>
      <c r="I61" s="169">
        <f>+'4.2.1.1.2'!I61/'4.2.1.1.2'!I60-1</f>
        <v>1.068955417604478E-2</v>
      </c>
      <c r="J61" s="88">
        <f>+'4.2.1.1.2'!J61/'4.2.1.1.2'!J60-1</f>
        <v>-2.2055171213059999E-2</v>
      </c>
      <c r="K61" s="151">
        <f>+'4.2.1.1.2'!K61/'4.2.1.1.2'!K60-1</f>
        <v>1.0210948427019861E-2</v>
      </c>
    </row>
    <row r="62" spans="1:11">
      <c r="A62" s="222"/>
      <c r="B62" s="23" t="s">
        <v>3</v>
      </c>
      <c r="C62" s="88">
        <f>+'4.2.1.1.2'!C62/'4.2.1.1.2'!C61-1</f>
        <v>0.20992121785118667</v>
      </c>
      <c r="D62" s="89">
        <f>+'4.2.1.1.2'!D62/'4.2.1.1.2'!D61-1</f>
        <v>0.191673253054506</v>
      </c>
      <c r="E62" s="89">
        <f>+'4.2.1.1.2'!E62/'4.2.1.1.2'!E61-1</f>
        <v>0.15256125855271696</v>
      </c>
      <c r="F62" s="89">
        <f>+'4.2.1.1.2'!F62/'4.2.1.1.2'!F61-1</f>
        <v>0.27134852736823523</v>
      </c>
      <c r="G62" s="89">
        <f>+'4.2.1.1.2'!G62/'4.2.1.1.2'!G61-1</f>
        <v>0.28621714095698136</v>
      </c>
      <c r="H62" s="90"/>
      <c r="I62" s="169">
        <f>+'4.2.1.1.2'!I62/'4.2.1.1.2'!I61-1</f>
        <v>0.20922361369680753</v>
      </c>
      <c r="J62" s="88">
        <f>+'4.2.1.1.2'!J62/'4.2.1.1.2'!J61-1</f>
        <v>0.24048047922252014</v>
      </c>
      <c r="K62" s="151">
        <f>+'4.2.1.1.2'!K62/'4.2.1.1.2'!K61-1</f>
        <v>0.20966588042276402</v>
      </c>
    </row>
    <row r="63" spans="1:11">
      <c r="A63" s="222"/>
      <c r="B63" s="23" t="s">
        <v>4</v>
      </c>
      <c r="C63" s="88">
        <f>+'4.2.1.1.2'!C63/'4.2.1.1.2'!C62-1</f>
        <v>0.18929922525312159</v>
      </c>
      <c r="D63" s="89">
        <f>+'4.2.1.1.2'!D63/'4.2.1.1.2'!D62-1</f>
        <v>0.17189137123904974</v>
      </c>
      <c r="E63" s="89">
        <f>+'4.2.1.1.2'!E63/'4.2.1.1.2'!E62-1</f>
        <v>0.1363396375760868</v>
      </c>
      <c r="F63" s="89">
        <f>+'4.2.1.1.2'!F63/'4.2.1.1.2'!F62-1</f>
        <v>0.2313729783298859</v>
      </c>
      <c r="G63" s="89">
        <f>+'4.2.1.1.2'!G63/'4.2.1.1.2'!G62-1</f>
        <v>0.22788573566805859</v>
      </c>
      <c r="H63" s="90"/>
      <c r="I63" s="169">
        <f>+'4.2.1.1.2'!I63/'4.2.1.1.2'!I62-1</f>
        <v>0.18455126954156786</v>
      </c>
      <c r="J63" s="88">
        <f>+'4.2.1.1.2'!J63/'4.2.1.1.2'!J62-1</f>
        <v>-3.0772218047969258E-2</v>
      </c>
      <c r="K63" s="151">
        <f>+'4.2.1.1.2'!K63/'4.2.1.1.2'!K62-1</f>
        <v>0.1814269549962817</v>
      </c>
    </row>
    <row r="64" spans="1:11">
      <c r="A64" s="222"/>
      <c r="B64" s="23" t="s">
        <v>5</v>
      </c>
      <c r="C64" s="88">
        <f>+'4.2.1.1.2'!C64/'4.2.1.1.2'!C63-1</f>
        <v>-3.0114140583564764E-2</v>
      </c>
      <c r="D64" s="89">
        <f>+'4.2.1.1.2'!D64/'4.2.1.1.2'!D63-1</f>
        <v>-1.1698030913039226E-2</v>
      </c>
      <c r="E64" s="89">
        <f>+'4.2.1.1.2'!E64/'4.2.1.1.2'!E63-1</f>
        <v>3.8604355752829278E-3</v>
      </c>
      <c r="F64" s="89">
        <f>+'4.2.1.1.2'!F64/'4.2.1.1.2'!F63-1</f>
        <v>-2.9517568856234577E-2</v>
      </c>
      <c r="G64" s="89">
        <f>+'4.2.1.1.2'!G64/'4.2.1.1.2'!G63-1</f>
        <v>-3.0056779380455145E-2</v>
      </c>
      <c r="H64" s="90"/>
      <c r="I64" s="169">
        <f>+'4.2.1.1.2'!I64/'4.2.1.1.2'!I63-1</f>
        <v>-1.7536817989096343E-2</v>
      </c>
      <c r="J64" s="88">
        <f>+'4.2.1.1.2'!J64/'4.2.1.1.2'!J63-1</f>
        <v>-4.2184206400362356E-2</v>
      </c>
      <c r="K64" s="151">
        <f>+'4.2.1.1.2'!K64/'4.2.1.1.2'!K63-1</f>
        <v>-1.7830213343661749E-2</v>
      </c>
    </row>
    <row r="65" spans="1:11">
      <c r="A65" s="222"/>
      <c r="B65" s="23" t="s">
        <v>6</v>
      </c>
      <c r="C65" s="88">
        <f>+'4.2.1.1.2'!C65/'4.2.1.1.2'!C64-1</f>
        <v>-5.1065878896293881E-2</v>
      </c>
      <c r="D65" s="89">
        <f>+'4.2.1.1.2'!D65/'4.2.1.1.2'!D64-1</f>
        <v>-4.4848813681689137E-2</v>
      </c>
      <c r="E65" s="89">
        <f>+'4.2.1.1.2'!E65/'4.2.1.1.2'!E64-1</f>
        <v>-3.561341979999233E-2</v>
      </c>
      <c r="F65" s="89">
        <f>+'4.2.1.1.2'!F65/'4.2.1.1.2'!F64-1</f>
        <v>3.404689662886784E-2</v>
      </c>
      <c r="G65" s="89">
        <f>+'4.2.1.1.2'!G65/'4.2.1.1.2'!G64-1</f>
        <v>-4.8157825021761025E-2</v>
      </c>
      <c r="H65" s="90"/>
      <c r="I65" s="169">
        <f>+'4.2.1.1.2'!I65/'4.2.1.1.2'!I64-1</f>
        <v>-2.6879950065307523E-2</v>
      </c>
      <c r="J65" s="88">
        <f>+'4.2.1.1.2'!J65/'4.2.1.1.2'!J64-1</f>
        <v>-2.3744350372397971E-2</v>
      </c>
      <c r="K65" s="151">
        <f>+'4.2.1.1.2'!K65/'4.2.1.1.2'!K64-1</f>
        <v>-2.6843550318645604E-2</v>
      </c>
    </row>
    <row r="66" spans="1:11">
      <c r="A66" s="222"/>
      <c r="B66" s="23" t="s">
        <v>7</v>
      </c>
      <c r="C66" s="88">
        <f>+'4.2.1.1.2'!C66/'4.2.1.1.2'!C65-1</f>
        <v>0.11697980915530115</v>
      </c>
      <c r="D66" s="89">
        <f>+'4.2.1.1.2'!D66/'4.2.1.1.2'!D65-1</f>
        <v>0.14725834634877311</v>
      </c>
      <c r="E66" s="89">
        <f>+'4.2.1.1.2'!E66/'4.2.1.1.2'!E65-1</f>
        <v>0.15959732367564916</v>
      </c>
      <c r="F66" s="89">
        <f>+'4.2.1.1.2'!F66/'4.2.1.1.2'!F65-1</f>
        <v>8.3730287140282078E-2</v>
      </c>
      <c r="G66" s="89">
        <f>+'4.2.1.1.2'!G66/'4.2.1.1.2'!G65-1</f>
        <v>6.5510373257213983E-2</v>
      </c>
      <c r="H66" s="90"/>
      <c r="I66" s="169">
        <f>+'4.2.1.1.2'!I66/'4.2.1.1.2'!I65-1</f>
        <v>0.1230706483025612</v>
      </c>
      <c r="J66" s="88">
        <f>+'4.2.1.1.2'!J66/'4.2.1.1.2'!J65-1</f>
        <v>2.216074223116471E-2</v>
      </c>
      <c r="K66" s="151">
        <f>+'4.2.1.1.2'!K66/'4.2.1.1.2'!K65-1</f>
        <v>0.12189550063059262</v>
      </c>
    </row>
    <row r="67" spans="1:11">
      <c r="A67" s="222"/>
      <c r="B67" s="23" t="s">
        <v>8</v>
      </c>
      <c r="C67" s="88">
        <f>+'4.2.1.1.2'!C67/'4.2.1.1.2'!C66-1</f>
        <v>-6.2803939712760992E-2</v>
      </c>
      <c r="D67" s="89">
        <f>+'4.2.1.1.2'!D67/'4.2.1.1.2'!D66-1</f>
        <v>-8.1111405716550733E-2</v>
      </c>
      <c r="E67" s="89">
        <f>+'4.2.1.1.2'!E67/'4.2.1.1.2'!E66-1</f>
        <v>-7.1986816663305198E-2</v>
      </c>
      <c r="F67" s="89">
        <f>+'4.2.1.1.2'!F67/'4.2.1.1.2'!F66-1</f>
        <v>-3.490840767485448E-2</v>
      </c>
      <c r="G67" s="89">
        <f>+'4.2.1.1.2'!G67/'4.2.1.1.2'!G66-1</f>
        <v>-3.7924552213585705E-2</v>
      </c>
      <c r="H67" s="90"/>
      <c r="I67" s="169">
        <f>+'4.2.1.1.2'!I67/'4.2.1.1.2'!I66-1</f>
        <v>-6.2094187654059385E-2</v>
      </c>
      <c r="J67" s="88">
        <f>+'4.2.1.1.2'!J67/'4.2.1.1.2'!J66-1</f>
        <v>5.8889466057905349E-2</v>
      </c>
      <c r="K67" s="151">
        <f>+'4.2.1.1.2'!K67/'4.2.1.1.2'!K66-1</f>
        <v>-6.0810521384434435E-2</v>
      </c>
    </row>
    <row r="68" spans="1:11">
      <c r="A68" s="222"/>
      <c r="B68" s="23" t="s">
        <v>9</v>
      </c>
      <c r="C68" s="88">
        <f>+'4.2.1.1.2'!C68/'4.2.1.1.2'!C67-1</f>
        <v>8.7900013065626004E-2</v>
      </c>
      <c r="D68" s="89">
        <f>+'4.2.1.1.2'!D68/'4.2.1.1.2'!D67-1</f>
        <v>9.6477928418214676E-2</v>
      </c>
      <c r="E68" s="89">
        <f>+'4.2.1.1.2'!E68/'4.2.1.1.2'!E67-1</f>
        <v>7.9242671852548963E-2</v>
      </c>
      <c r="F68" s="89">
        <f>+'4.2.1.1.2'!F68/'4.2.1.1.2'!F67-1</f>
        <v>0.10916190243519686</v>
      </c>
      <c r="G68" s="89">
        <f>+'4.2.1.1.2'!G68/'4.2.1.1.2'!G67-1</f>
        <v>0.12013275226772935</v>
      </c>
      <c r="H68" s="90"/>
      <c r="I68" s="169">
        <f>+'4.2.1.1.2'!I68/'4.2.1.1.2'!I67-1</f>
        <v>9.5743616122326181E-2</v>
      </c>
      <c r="J68" s="88">
        <f>+'4.2.1.1.2'!J68/'4.2.1.1.2'!J67-1</f>
        <v>-5.5300233232638774E-2</v>
      </c>
      <c r="K68" s="151">
        <f>+'4.2.1.1.2'!K68/'4.2.1.1.2'!K67-1</f>
        <v>9.3936750363568855E-2</v>
      </c>
    </row>
    <row r="69" spans="1:11">
      <c r="A69" s="222"/>
      <c r="B69" s="23" t="s">
        <v>10</v>
      </c>
      <c r="C69" s="88">
        <f>+'4.2.1.1.2'!C69/'4.2.1.1.2'!C68-1</f>
        <v>3.5521606100955783E-2</v>
      </c>
      <c r="D69" s="89">
        <f>+'4.2.1.1.2'!D69/'4.2.1.1.2'!D68-1</f>
        <v>2.624260629793973E-2</v>
      </c>
      <c r="E69" s="89">
        <f>+'4.2.1.1.2'!E69/'4.2.1.1.2'!E68-1</f>
        <v>4.2319183303364483E-2</v>
      </c>
      <c r="F69" s="89">
        <f>+'4.2.1.1.2'!F69/'4.2.1.1.2'!F68-1</f>
        <v>1.4003409613196904E-3</v>
      </c>
      <c r="G69" s="89">
        <f>+'4.2.1.1.2'!G69/'4.2.1.1.2'!G68-1</f>
        <v>3.1953252655312125E-2</v>
      </c>
      <c r="H69" s="90"/>
      <c r="I69" s="169">
        <f>+'4.2.1.1.2'!I69/'4.2.1.1.2'!I68-1</f>
        <v>2.5982690790459895E-2</v>
      </c>
      <c r="J69" s="88">
        <f>+'4.2.1.1.2'!J69/'4.2.1.1.2'!J68-1</f>
        <v>2.0261006217687338E-2</v>
      </c>
      <c r="K69" s="151">
        <f>+'4.2.1.1.2'!K69/'4.2.1.1.2'!K68-1</f>
        <v>2.5923582506572229E-2</v>
      </c>
    </row>
    <row r="70" spans="1:11">
      <c r="A70" s="222"/>
      <c r="B70" s="23" t="s">
        <v>11</v>
      </c>
      <c r="C70" s="88">
        <f>+'4.2.1.1.2'!C70/'4.2.1.1.2'!C69-1</f>
        <v>-0.11216391993220831</v>
      </c>
      <c r="D70" s="89">
        <f>+'4.2.1.1.2'!D70/'4.2.1.1.2'!D69-1</f>
        <v>-0.1078379647669675</v>
      </c>
      <c r="E70" s="89">
        <f>+'4.2.1.1.2'!E70/'4.2.1.1.2'!E69-1</f>
        <v>-0.1159384382601425</v>
      </c>
      <c r="F70" s="89">
        <f>+'4.2.1.1.2'!F70/'4.2.1.1.2'!F69-1</f>
        <v>-4.1484284550017958E-2</v>
      </c>
      <c r="G70" s="89">
        <f>+'4.2.1.1.2'!G70/'4.2.1.1.2'!G69-1</f>
        <v>-0.11222340472004455</v>
      </c>
      <c r="H70" s="90"/>
      <c r="I70" s="169">
        <f>+'4.2.1.1.2'!I70/'4.2.1.1.2'!I69-1</f>
        <v>-9.5425707680681149E-2</v>
      </c>
      <c r="J70" s="88">
        <f>+'4.2.1.1.2'!J70/'4.2.1.1.2'!J69-1</f>
        <v>-0.12443355076054874</v>
      </c>
      <c r="K70" s="151">
        <f>+'4.2.1.1.2'!K70/'4.2.1.1.2'!K69-1</f>
        <v>-9.5723721327040323E-2</v>
      </c>
    </row>
    <row r="71" spans="1:11" ht="15" thickBot="1">
      <c r="A71" s="224"/>
      <c r="B71" s="55" t="s">
        <v>12</v>
      </c>
      <c r="C71" s="95">
        <f>+'4.2.1.1.2'!C71/'4.2.1.1.2'!C70-1</f>
        <v>-3.3665439502008399E-2</v>
      </c>
      <c r="D71" s="96">
        <f>+'4.2.1.1.2'!D71/'4.2.1.1.2'!D70-1</f>
        <v>-1.7179355740136737E-2</v>
      </c>
      <c r="E71" s="96">
        <f>+'4.2.1.1.2'!E71/'4.2.1.1.2'!E70-1</f>
        <v>-2.1077227828204093E-2</v>
      </c>
      <c r="F71" s="96">
        <f>+'4.2.1.1.2'!F71/'4.2.1.1.2'!F70-1</f>
        <v>-3.9947347120202759E-2</v>
      </c>
      <c r="G71" s="96">
        <f>+'4.2.1.1.2'!G71/'4.2.1.1.2'!G70-1</f>
        <v>-9.1703393094005436E-2</v>
      </c>
      <c r="H71" s="97"/>
      <c r="I71" s="170">
        <f>+'4.2.1.1.2'!I71/'4.2.1.1.2'!I70-1</f>
        <v>-3.2052588810527527E-2</v>
      </c>
      <c r="J71" s="95">
        <f>+'4.2.1.1.2'!J71/'4.2.1.1.2'!J70-1</f>
        <v>0.21486701476707193</v>
      </c>
      <c r="K71" s="152">
        <f>+'4.2.1.1.2'!K71/'4.2.1.1.2'!K70-1</f>
        <v>-2.9596385807089121E-2</v>
      </c>
    </row>
    <row r="72" spans="1:11">
      <c r="A72" s="228">
        <v>1998</v>
      </c>
      <c r="B72" s="91" t="s">
        <v>1</v>
      </c>
      <c r="C72" s="92">
        <f>+'4.2.1.1.2'!C72/'4.2.1.1.2'!C71-1</f>
        <v>-0.14384272658599917</v>
      </c>
      <c r="D72" s="93">
        <f>+'4.2.1.1.2'!D72/'4.2.1.1.2'!D71-1</f>
        <v>-0.17358510422243967</v>
      </c>
      <c r="E72" s="93">
        <f>+'4.2.1.1.2'!E72/'4.2.1.1.2'!E71-1</f>
        <v>-7.0229849707187153E-2</v>
      </c>
      <c r="F72" s="93">
        <f>+'4.2.1.1.2'!F72/'4.2.1.1.2'!F71-1</f>
        <v>-0.25725505196830545</v>
      </c>
      <c r="G72" s="93">
        <f>+'4.2.1.1.2'!G72/'4.2.1.1.2'!G71-1</f>
        <v>-0.11510848981053146</v>
      </c>
      <c r="H72" s="94"/>
      <c r="I72" s="171">
        <f>+'4.2.1.1.2'!I72/'4.2.1.1.2'!I71-1</f>
        <v>-0.16219740435712315</v>
      </c>
      <c r="J72" s="92">
        <f>+'4.2.1.1.2'!J72/'4.2.1.1.2'!J71-1</f>
        <v>-0.17185729275970618</v>
      </c>
      <c r="K72" s="153">
        <f>+'4.2.1.1.2'!K72/'4.2.1.1.2'!K71-1</f>
        <v>-0.16231770200376872</v>
      </c>
    </row>
    <row r="73" spans="1:11">
      <c r="A73" s="222"/>
      <c r="B73" s="23" t="s">
        <v>2</v>
      </c>
      <c r="C73" s="88">
        <f>+'4.2.1.1.2'!C73/'4.2.1.1.2'!C72-1</f>
        <v>6.2311294293944108E-3</v>
      </c>
      <c r="D73" s="89">
        <f>+'4.2.1.1.2'!D73/'4.2.1.1.2'!D72-1</f>
        <v>5.7201441161758293E-3</v>
      </c>
      <c r="E73" s="89">
        <f>+'4.2.1.1.2'!E73/'4.2.1.1.2'!E72-1</f>
        <v>-3.8692246474249958E-2</v>
      </c>
      <c r="F73" s="89">
        <f>+'4.2.1.1.2'!F73/'4.2.1.1.2'!F72-1</f>
        <v>0.13892692884088675</v>
      </c>
      <c r="G73" s="89">
        <f>+'4.2.1.1.2'!G73/'4.2.1.1.2'!G72-1</f>
        <v>-5.9482298160342673E-3</v>
      </c>
      <c r="H73" s="90"/>
      <c r="I73" s="169">
        <f>+'4.2.1.1.2'!I73/'4.2.1.1.2'!I72-1</f>
        <v>2.3097180248726756E-2</v>
      </c>
      <c r="J73" s="88">
        <f>+'4.2.1.1.2'!J73/'4.2.1.1.2'!J72-1</f>
        <v>-4.1899597070525374E-2</v>
      </c>
      <c r="K73" s="151">
        <f>+'4.2.1.1.2'!K73/'4.2.1.1.2'!K72-1</f>
        <v>2.2296972615319488E-2</v>
      </c>
    </row>
    <row r="74" spans="1:11">
      <c r="A74" s="222"/>
      <c r="B74" s="23" t="s">
        <v>3</v>
      </c>
      <c r="C74" s="88">
        <f>+'4.2.1.1.2'!C74/'4.2.1.1.2'!C73-1</f>
        <v>0.2806445754578295</v>
      </c>
      <c r="D74" s="89">
        <f>+'4.2.1.1.2'!D74/'4.2.1.1.2'!D73-1</f>
        <v>0.29528857335482139</v>
      </c>
      <c r="E74" s="89">
        <f>+'4.2.1.1.2'!E74/'4.2.1.1.2'!E73-1</f>
        <v>0.22642585046507691</v>
      </c>
      <c r="F74" s="89">
        <f>+'4.2.1.1.2'!F74/'4.2.1.1.2'!F73-1</f>
        <v>0.35127316038185796</v>
      </c>
      <c r="G74" s="89">
        <f>+'4.2.1.1.2'!G74/'4.2.1.1.2'!G73-1</f>
        <v>0.35799666891000514</v>
      </c>
      <c r="H74" s="90"/>
      <c r="I74" s="169">
        <f>+'4.2.1.1.2'!I74/'4.2.1.1.2'!I73-1</f>
        <v>0.29487978910204116</v>
      </c>
      <c r="J74" s="88">
        <f>+'4.2.1.1.2'!J74/'4.2.1.1.2'!J73-1</f>
        <v>0.25818618478824362</v>
      </c>
      <c r="K74" s="151">
        <f>+'4.2.1.1.2'!K74/'4.2.1.1.2'!K73-1</f>
        <v>0.29445640437491338</v>
      </c>
    </row>
    <row r="75" spans="1:11">
      <c r="A75" s="222"/>
      <c r="B75" s="23" t="s">
        <v>4</v>
      </c>
      <c r="C75" s="88">
        <f>+'4.2.1.1.2'!C75/'4.2.1.1.2'!C74-1</f>
        <v>9.5355104407852664E-3</v>
      </c>
      <c r="D75" s="89">
        <f>+'4.2.1.1.2'!D75/'4.2.1.1.2'!D74-1</f>
        <v>1.9711817143484245E-2</v>
      </c>
      <c r="E75" s="89">
        <f>+'4.2.1.1.2'!E75/'4.2.1.1.2'!E74-1</f>
        <v>-1.9484126563487747E-2</v>
      </c>
      <c r="F75" s="89">
        <f>+'4.2.1.1.2'!F75/'4.2.1.1.2'!F74-1</f>
        <v>1.9369095910440892E-2</v>
      </c>
      <c r="G75" s="89">
        <f>+'4.2.1.1.2'!G75/'4.2.1.1.2'!G74-1</f>
        <v>2.9775140212838336E-2</v>
      </c>
      <c r="H75" s="90"/>
      <c r="I75" s="169">
        <f>+'4.2.1.1.2'!I75/'4.2.1.1.2'!I74-1</f>
        <v>1.0155621677210069E-2</v>
      </c>
      <c r="J75" s="88">
        <f>+'4.2.1.1.2'!J75/'4.2.1.1.2'!J74-1</f>
        <v>-0.15604700540267824</v>
      </c>
      <c r="K75" s="151">
        <f>+'4.2.1.1.2'!K75/'4.2.1.1.2'!K74-1</f>
        <v>8.2916462533968449E-3</v>
      </c>
    </row>
    <row r="76" spans="1:11">
      <c r="A76" s="222"/>
      <c r="B76" s="23" t="s">
        <v>5</v>
      </c>
      <c r="C76" s="88">
        <f>+'4.2.1.1.2'!C76/'4.2.1.1.2'!C75-1</f>
        <v>-1.2359388212293765E-2</v>
      </c>
      <c r="D76" s="89">
        <f>+'4.2.1.1.2'!D76/'4.2.1.1.2'!D75-1</f>
        <v>-1.0330880127010555E-2</v>
      </c>
      <c r="E76" s="89">
        <f>+'4.2.1.1.2'!E76/'4.2.1.1.2'!E75-1</f>
        <v>3.7175165829945733E-3</v>
      </c>
      <c r="F76" s="89">
        <f>+'4.2.1.1.2'!F76/'4.2.1.1.2'!F75-1</f>
        <v>-6.7431939670040686E-3</v>
      </c>
      <c r="G76" s="89">
        <f>+'4.2.1.1.2'!G76/'4.2.1.1.2'!G75-1</f>
        <v>-1.8631704854289666E-2</v>
      </c>
      <c r="H76" s="90"/>
      <c r="I76" s="169">
        <f>+'4.2.1.1.2'!I76/'4.2.1.1.2'!I75-1</f>
        <v>-7.5376984057670127E-3</v>
      </c>
      <c r="J76" s="88">
        <f>+'4.2.1.1.2'!J76/'4.2.1.1.2'!J75-1</f>
        <v>6.252179544661951E-3</v>
      </c>
      <c r="K76" s="151">
        <f>+'4.2.1.1.2'!K76/'4.2.1.1.2'!K75-1</f>
        <v>-7.4082505652968145E-3</v>
      </c>
    </row>
    <row r="77" spans="1:11">
      <c r="A77" s="222"/>
      <c r="B77" s="23" t="s">
        <v>6</v>
      </c>
      <c r="C77" s="88">
        <f>+'4.2.1.1.2'!C77/'4.2.1.1.2'!C76-1</f>
        <v>1.7866316091312173E-2</v>
      </c>
      <c r="D77" s="89">
        <f>+'4.2.1.1.2'!D77/'4.2.1.1.2'!D76-1</f>
        <v>2.7450266656674271E-2</v>
      </c>
      <c r="E77" s="89">
        <f>+'4.2.1.1.2'!E77/'4.2.1.1.2'!E76-1</f>
        <v>1.4062416928066312E-2</v>
      </c>
      <c r="F77" s="89">
        <f>+'4.2.1.1.2'!F77/'4.2.1.1.2'!F76-1</f>
        <v>6.4526243511384695E-3</v>
      </c>
      <c r="G77" s="89">
        <f>+'4.2.1.1.2'!G77/'4.2.1.1.2'!G76-1</f>
        <v>1.7475888541943707E-2</v>
      </c>
      <c r="H77" s="90"/>
      <c r="I77" s="169">
        <f>+'4.2.1.1.2'!I77/'4.2.1.1.2'!I76-1</f>
        <v>1.6849595184943889E-2</v>
      </c>
      <c r="J77" s="88">
        <f>+'4.2.1.1.2'!J77/'4.2.1.1.2'!J76-1</f>
        <v>3.5596702725450013E-2</v>
      </c>
      <c r="K77" s="151">
        <f>+'4.2.1.1.2'!K77/'4.2.1.1.2'!K76-1</f>
        <v>1.7027999284995543E-2</v>
      </c>
    </row>
    <row r="78" spans="1:11">
      <c r="A78" s="222"/>
      <c r="B78" s="23" t="s">
        <v>7</v>
      </c>
      <c r="C78" s="88">
        <f>+'4.2.1.1.2'!C78/'4.2.1.1.2'!C77-1</f>
        <v>6.3711201615989532E-2</v>
      </c>
      <c r="D78" s="89">
        <f>+'4.2.1.1.2'!D78/'4.2.1.1.2'!D77-1</f>
        <v>8.5236265240284492E-2</v>
      </c>
      <c r="E78" s="89">
        <f>+'4.2.1.1.2'!E78/'4.2.1.1.2'!E77-1</f>
        <v>9.9276121500945003E-2</v>
      </c>
      <c r="F78" s="89">
        <f>+'4.2.1.1.2'!F78/'4.2.1.1.2'!F77-1</f>
        <v>5.2410567449607148E-2</v>
      </c>
      <c r="G78" s="89">
        <f>+'4.2.1.1.2'!G78/'4.2.1.1.2'!G77-1</f>
        <v>2.611068532239158E-2</v>
      </c>
      <c r="H78" s="90"/>
      <c r="I78" s="169">
        <f>+'4.2.1.1.2'!I78/'4.2.1.1.2'!I77-1</f>
        <v>7.1585744252766981E-2</v>
      </c>
      <c r="J78" s="88">
        <f>+'4.2.1.1.2'!J78/'4.2.1.1.2'!J77-1</f>
        <v>9.6828014820126596E-2</v>
      </c>
      <c r="K78" s="151">
        <f>+'4.2.1.1.2'!K78/'4.2.1.1.2'!K77-1</f>
        <v>7.1830344407527225E-2</v>
      </c>
    </row>
    <row r="79" spans="1:11">
      <c r="A79" s="222"/>
      <c r="B79" s="23" t="s">
        <v>8</v>
      </c>
      <c r="C79" s="88">
        <f>+'4.2.1.1.2'!C79/'4.2.1.1.2'!C78-1</f>
        <v>-1.6232085404917385E-2</v>
      </c>
      <c r="D79" s="89">
        <f>+'4.2.1.1.2'!D79/'4.2.1.1.2'!D78-1</f>
        <v>-3.1069241377880918E-2</v>
      </c>
      <c r="E79" s="89">
        <f>+'4.2.1.1.2'!E79/'4.2.1.1.2'!E78-1</f>
        <v>-3.4533054132162233E-2</v>
      </c>
      <c r="F79" s="89">
        <f>+'4.2.1.1.2'!F79/'4.2.1.1.2'!F78-1</f>
        <v>-1.8980037782176939E-3</v>
      </c>
      <c r="G79" s="89">
        <f>+'4.2.1.1.2'!G79/'4.2.1.1.2'!G78-1</f>
        <v>1.6047817650045371E-2</v>
      </c>
      <c r="H79" s="90"/>
      <c r="I79" s="169">
        <f>+'4.2.1.1.2'!I79/'4.2.1.1.2'!I78-1</f>
        <v>-1.8588637585541523E-2</v>
      </c>
      <c r="J79" s="88">
        <f>+'4.2.1.1.2'!J79/'4.2.1.1.2'!J78-1</f>
        <v>-8.6933212453525921E-2</v>
      </c>
      <c r="K79" s="151">
        <f>+'4.2.1.1.2'!K79/'4.2.1.1.2'!K78-1</f>
        <v>-1.9266349066053179E-2</v>
      </c>
    </row>
    <row r="80" spans="1:11">
      <c r="A80" s="222"/>
      <c r="B80" s="23" t="s">
        <v>9</v>
      </c>
      <c r="C80" s="88">
        <f>+'4.2.1.1.2'!C80/'4.2.1.1.2'!C79-1</f>
        <v>5.6415352367529925E-2</v>
      </c>
      <c r="D80" s="89">
        <f>+'4.2.1.1.2'!D80/'4.2.1.1.2'!D79-1</f>
        <v>4.413554842108236E-2</v>
      </c>
      <c r="E80" s="89">
        <f>+'4.2.1.1.2'!E80/'4.2.1.1.2'!E79-1</f>
        <v>1.4702835571194228E-3</v>
      </c>
      <c r="F80" s="89">
        <f>+'4.2.1.1.2'!F80/'4.2.1.1.2'!F79-1</f>
        <v>4.4430977631227053E-2</v>
      </c>
      <c r="G80" s="89">
        <f>+'4.2.1.1.2'!G80/'4.2.1.1.2'!G79-1</f>
        <v>5.5429527181050542E-2</v>
      </c>
      <c r="H80" s="90"/>
      <c r="I80" s="169">
        <f>+'4.2.1.1.2'!I80/'4.2.1.1.2'!I79-1</f>
        <v>3.8402617231068303E-2</v>
      </c>
      <c r="J80" s="88">
        <f>+'4.2.1.1.2'!J80/'4.2.1.1.2'!J79-1</f>
        <v>6.6453762578526199E-2</v>
      </c>
      <c r="K80" s="151">
        <f>+'4.2.1.1.2'!K80/'4.2.1.1.2'!K79-1</f>
        <v>3.8661583299542723E-2</v>
      </c>
    </row>
    <row r="81" spans="1:11">
      <c r="A81" s="222"/>
      <c r="B81" s="23" t="s">
        <v>10</v>
      </c>
      <c r="C81" s="88">
        <f>+'4.2.1.1.2'!C81/'4.2.1.1.2'!C80-1</f>
        <v>-1.8267277904930657E-2</v>
      </c>
      <c r="D81" s="89">
        <f>+'4.2.1.1.2'!D81/'4.2.1.1.2'!D80-1</f>
        <v>-8.7958307629616428E-3</v>
      </c>
      <c r="E81" s="89">
        <f>+'4.2.1.1.2'!E81/'4.2.1.1.2'!E80-1</f>
        <v>1.59280399755235E-2</v>
      </c>
      <c r="F81" s="89">
        <f>+'4.2.1.1.2'!F81/'4.2.1.1.2'!F80-1</f>
        <v>-3.5752536784657396E-2</v>
      </c>
      <c r="G81" s="89">
        <f>+'4.2.1.1.2'!G81/'4.2.1.1.2'!G80-1</f>
        <v>-2.5128483071952257E-2</v>
      </c>
      <c r="H81" s="90"/>
      <c r="I81" s="169">
        <f>+'4.2.1.1.2'!I81/'4.2.1.1.2'!I80-1</f>
        <v>-1.3579703590478442E-2</v>
      </c>
      <c r="J81" s="88">
        <f>+'4.2.1.1.2'!J81/'4.2.1.1.2'!J80-1</f>
        <v>-1.8799937333542349E-3</v>
      </c>
      <c r="K81" s="151">
        <f>+'4.2.1.1.2'!K81/'4.2.1.1.2'!K80-1</f>
        <v>-1.3468802627095378E-2</v>
      </c>
    </row>
    <row r="82" spans="1:11">
      <c r="A82" s="222"/>
      <c r="B82" s="23" t="s">
        <v>11</v>
      </c>
      <c r="C82" s="88">
        <f>+'4.2.1.1.2'!C82/'4.2.1.1.2'!C81-1</f>
        <v>-3.0971660711641147E-2</v>
      </c>
      <c r="D82" s="89">
        <f>+'4.2.1.1.2'!D82/'4.2.1.1.2'!D81-1</f>
        <v>-5.8366897136170603E-3</v>
      </c>
      <c r="E82" s="89">
        <f>+'4.2.1.1.2'!E82/'4.2.1.1.2'!E81-1</f>
        <v>-2.9846854207616569E-2</v>
      </c>
      <c r="F82" s="89">
        <f>+'4.2.1.1.2'!F82/'4.2.1.1.2'!F81-1</f>
        <v>-4.1954395872203065E-2</v>
      </c>
      <c r="G82" s="89">
        <f>+'4.2.1.1.2'!G82/'4.2.1.1.2'!G81-1</f>
        <v>-4.4855843487214719E-2</v>
      </c>
      <c r="H82" s="90"/>
      <c r="I82" s="169">
        <f>+'4.2.1.1.2'!I82/'4.2.1.1.2'!I81-1</f>
        <v>-2.7263109779637196E-2</v>
      </c>
      <c r="J82" s="88">
        <f>+'4.2.1.1.2'!J82/'4.2.1.1.2'!J81-1</f>
        <v>8.6678476130681359E-2</v>
      </c>
      <c r="K82" s="151">
        <f>+'4.2.1.1.2'!K82/'4.2.1.1.2'!K81-1</f>
        <v>-2.6170375860513073E-2</v>
      </c>
    </row>
    <row r="83" spans="1:11" ht="15" thickBot="1">
      <c r="A83" s="224"/>
      <c r="B83" s="55" t="s">
        <v>12</v>
      </c>
      <c r="C83" s="95">
        <f>+'4.2.1.1.2'!C83/'4.2.1.1.2'!C82-1</f>
        <v>-6.9812259388040809E-2</v>
      </c>
      <c r="D83" s="96">
        <f>+'4.2.1.1.2'!D83/'4.2.1.1.2'!D82-1</f>
        <v>-5.1808242117494685E-2</v>
      </c>
      <c r="E83" s="96">
        <f>+'4.2.1.1.2'!E83/'4.2.1.1.2'!E82-1</f>
        <v>-5.3626538049839745E-2</v>
      </c>
      <c r="F83" s="96">
        <f>+'4.2.1.1.2'!F83/'4.2.1.1.2'!F82-1</f>
        <v>-0.12299084612053746</v>
      </c>
      <c r="G83" s="96">
        <f>+'4.2.1.1.2'!G83/'4.2.1.1.2'!G82-1</f>
        <v>-0.11585251731237134</v>
      </c>
      <c r="H83" s="97"/>
      <c r="I83" s="170">
        <f>+'4.2.1.1.2'!I83/'4.2.1.1.2'!I82-1</f>
        <v>-7.7350763579195569E-2</v>
      </c>
      <c r="J83" s="95">
        <f>+'4.2.1.1.2'!J83/'4.2.1.1.2'!J82-1</f>
        <v>-2.4006140817867783E-2</v>
      </c>
      <c r="K83" s="152">
        <f>+'4.2.1.1.2'!K83/'4.2.1.1.2'!K82-1</f>
        <v>-7.6779888748686131E-2</v>
      </c>
    </row>
    <row r="84" spans="1:11">
      <c r="A84" s="228">
        <v>1999</v>
      </c>
      <c r="B84" s="91" t="s">
        <v>1</v>
      </c>
      <c r="C84" s="92">
        <f>+'4.2.1.1.2'!C84/'4.2.1.1.2'!C83-1</f>
        <v>-0.20844308096743502</v>
      </c>
      <c r="D84" s="93">
        <f>+'4.2.1.1.2'!D84/'4.2.1.1.2'!D83-1</f>
        <v>-0.2098245904808369</v>
      </c>
      <c r="E84" s="93">
        <f>+'4.2.1.1.2'!E84/'4.2.1.1.2'!E83-1</f>
        <v>-0.14375512310496408</v>
      </c>
      <c r="F84" s="93">
        <f>+'4.2.1.1.2'!F84/'4.2.1.1.2'!F83-1</f>
        <v>-0.28093857603886885</v>
      </c>
      <c r="G84" s="93">
        <f>+'4.2.1.1.2'!G84/'4.2.1.1.2'!G83-1</f>
        <v>-0.19091095117132373</v>
      </c>
      <c r="H84" s="94"/>
      <c r="I84" s="171">
        <f>+'4.2.1.1.2'!I84/'4.2.1.1.2'!I83-1</f>
        <v>-0.21057711736080253</v>
      </c>
      <c r="J84" s="92">
        <f>+'4.2.1.1.2'!J84/'4.2.1.1.2'!J83-1</f>
        <v>-0.1181626750558149</v>
      </c>
      <c r="K84" s="153">
        <f>+'4.2.1.1.2'!K84/'4.2.1.1.2'!K83-1</f>
        <v>-0.20953159837643431</v>
      </c>
    </row>
    <row r="85" spans="1:11">
      <c r="A85" s="222"/>
      <c r="B85" s="23" t="s">
        <v>2</v>
      </c>
      <c r="C85" s="88">
        <f>+'4.2.1.1.2'!C85/'4.2.1.1.2'!C84-1</f>
        <v>-1.3114242890950534E-2</v>
      </c>
      <c r="D85" s="89">
        <f>+'4.2.1.1.2'!D85/'4.2.1.1.2'!D84-1</f>
        <v>1.8683219381072869E-2</v>
      </c>
      <c r="E85" s="89">
        <f>+'4.2.1.1.2'!E85/'4.2.1.1.2'!E84-1</f>
        <v>-1.750642115082357E-3</v>
      </c>
      <c r="F85" s="89">
        <f>+'4.2.1.1.2'!F85/'4.2.1.1.2'!F84-1</f>
        <v>0.14388966126549851</v>
      </c>
      <c r="G85" s="89">
        <f>+'4.2.1.1.2'!G85/'4.2.1.1.2'!G84-1</f>
        <v>1.8457389889250386E-2</v>
      </c>
      <c r="H85" s="90"/>
      <c r="I85" s="169">
        <f>+'4.2.1.1.2'!I85/'4.2.1.1.2'!I84-1</f>
        <v>3.412260582566673E-2</v>
      </c>
      <c r="J85" s="88">
        <f>+'4.2.1.1.2'!J85/'4.2.1.1.2'!J84-1</f>
        <v>-2.5303163255031125E-2</v>
      </c>
      <c r="K85" s="151">
        <f>+'4.2.1.1.2'!K85/'4.2.1.1.2'!K84-1</f>
        <v>3.3372589269936359E-2</v>
      </c>
    </row>
    <row r="86" spans="1:11">
      <c r="A86" s="222"/>
      <c r="B86" s="23" t="s">
        <v>3</v>
      </c>
      <c r="C86" s="88">
        <f>+'4.2.1.1.2'!C86/'4.2.1.1.2'!C85-1</f>
        <v>0.37359215374309152</v>
      </c>
      <c r="D86" s="89">
        <f>+'4.2.1.1.2'!D86/'4.2.1.1.2'!D85-1</f>
        <v>0.30138889667820101</v>
      </c>
      <c r="E86" s="89">
        <f>+'4.2.1.1.2'!E86/'4.2.1.1.2'!E85-1</f>
        <v>0.23059129117596866</v>
      </c>
      <c r="F86" s="89">
        <f>+'4.2.1.1.2'!F86/'4.2.1.1.2'!F85-1</f>
        <v>0.40042607972592403</v>
      </c>
      <c r="G86" s="89">
        <f>+'4.2.1.1.2'!G86/'4.2.1.1.2'!G85-1</f>
        <v>0.39704317073484008</v>
      </c>
      <c r="H86" s="90"/>
      <c r="I86" s="169">
        <f>+'4.2.1.1.2'!I86/'4.2.1.1.2'!I85-1</f>
        <v>0.32827916617473374</v>
      </c>
      <c r="J86" s="88">
        <f>+'4.2.1.1.2'!J86/'4.2.1.1.2'!J85-1</f>
        <v>0.23072306345130222</v>
      </c>
      <c r="K86" s="151">
        <f>+'4.2.1.1.2'!K86/'4.2.1.1.2'!K85-1</f>
        <v>0.32711781623836278</v>
      </c>
    </row>
    <row r="87" spans="1:11">
      <c r="A87" s="222"/>
      <c r="B87" s="23" t="s">
        <v>4</v>
      </c>
      <c r="C87" s="88">
        <f>+'4.2.1.1.2'!C87/'4.2.1.1.2'!C86-1</f>
        <v>-2.9313120344440002E-2</v>
      </c>
      <c r="D87" s="89">
        <f>+'4.2.1.1.2'!D87/'4.2.1.1.2'!D86-1</f>
        <v>-1.6038332177213621E-2</v>
      </c>
      <c r="E87" s="89">
        <f>+'4.2.1.1.2'!E87/'4.2.1.1.2'!E86-1</f>
        <v>-1.3811263902608006E-2</v>
      </c>
      <c r="F87" s="89">
        <f>+'4.2.1.1.2'!F87/'4.2.1.1.2'!F86-1</f>
        <v>-2.3583677362537081E-2</v>
      </c>
      <c r="G87" s="89">
        <f>+'4.2.1.1.2'!G87/'4.2.1.1.2'!G86-1</f>
        <v>-1.372562480309214E-2</v>
      </c>
      <c r="H87" s="90"/>
      <c r="I87" s="169">
        <f>+'4.2.1.1.2'!I87/'4.2.1.1.2'!I86-1</f>
        <v>-1.9739937681531816E-2</v>
      </c>
      <c r="J87" s="88">
        <f>+'4.2.1.1.2'!J87/'4.2.1.1.2'!J86-1</f>
        <v>-0.10579836433842049</v>
      </c>
      <c r="K87" s="151">
        <f>+'4.2.1.1.2'!K87/'4.2.1.1.2'!K86-1</f>
        <v>-2.069000180793712E-2</v>
      </c>
    </row>
    <row r="88" spans="1:11">
      <c r="A88" s="222"/>
      <c r="B88" s="23" t="s">
        <v>5</v>
      </c>
      <c r="C88" s="88">
        <f>+'4.2.1.1.2'!C88/'4.2.1.1.2'!C87-1</f>
        <v>8.6956287078165939E-3</v>
      </c>
      <c r="D88" s="89">
        <f>+'4.2.1.1.2'!D88/'4.2.1.1.2'!D87-1</f>
        <v>4.2017155049747235E-3</v>
      </c>
      <c r="E88" s="89">
        <f>+'4.2.1.1.2'!E88/'4.2.1.1.2'!E87-1</f>
        <v>5.6685896713268846E-3</v>
      </c>
      <c r="F88" s="89">
        <f>+'4.2.1.1.2'!F88/'4.2.1.1.2'!F87-1</f>
        <v>1.7402182951404166E-2</v>
      </c>
      <c r="G88" s="89">
        <f>+'4.2.1.1.2'!G88/'4.2.1.1.2'!G87-1</f>
        <v>-3.1135784960478752E-4</v>
      </c>
      <c r="H88" s="90"/>
      <c r="I88" s="169">
        <f>+'4.2.1.1.2'!I88/'4.2.1.1.2'!I87-1</f>
        <v>8.2172658902897044E-3</v>
      </c>
      <c r="J88" s="88">
        <f>+'4.2.1.1.2'!J88/'4.2.1.1.2'!J87-1</f>
        <v>3.2632115365704983E-4</v>
      </c>
      <c r="K88" s="151">
        <f>+'4.2.1.1.2'!K88/'4.2.1.1.2'!K87-1</f>
        <v>8.1377225560888E-3</v>
      </c>
    </row>
    <row r="89" spans="1:11">
      <c r="A89" s="222"/>
      <c r="B89" s="23" t="s">
        <v>6</v>
      </c>
      <c r="C89" s="88">
        <f>+'4.2.1.1.2'!C89/'4.2.1.1.2'!C88-1</f>
        <v>-3.4453967294244103E-2</v>
      </c>
      <c r="D89" s="89">
        <f>+'4.2.1.1.2'!D89/'4.2.1.1.2'!D88-1</f>
        <v>-1.4499144465740854E-2</v>
      </c>
      <c r="E89" s="89">
        <f>+'4.2.1.1.2'!E89/'4.2.1.1.2'!E88-1</f>
        <v>-1.5306500379002497E-2</v>
      </c>
      <c r="F89" s="89">
        <f>+'4.2.1.1.2'!F89/'4.2.1.1.2'!F88-1</f>
        <v>1.0654434070627161E-3</v>
      </c>
      <c r="G89" s="89">
        <f>+'4.2.1.1.2'!G89/'4.2.1.1.2'!G88-1</f>
        <v>-2.8351713934028799E-2</v>
      </c>
      <c r="H89" s="90"/>
      <c r="I89" s="169">
        <f>+'4.2.1.1.2'!I89/'4.2.1.1.2'!I88-1</f>
        <v>-1.5558796112337125E-2</v>
      </c>
      <c r="J89" s="88">
        <f>+'4.2.1.1.2'!J89/'4.2.1.1.2'!J88-1</f>
        <v>-7.1905764169113318E-2</v>
      </c>
      <c r="K89" s="151">
        <f>+'4.2.1.1.2'!K89/'4.2.1.1.2'!K88-1</f>
        <v>-1.6122391165534822E-2</v>
      </c>
    </row>
    <row r="90" spans="1:11">
      <c r="A90" s="222"/>
      <c r="B90" s="23" t="s">
        <v>7</v>
      </c>
      <c r="C90" s="88">
        <f>+'4.2.1.1.2'!C90/'4.2.1.1.2'!C89-1</f>
        <v>1.4095827952308904E-2</v>
      </c>
      <c r="D90" s="89">
        <f>+'4.2.1.1.2'!D90/'4.2.1.1.2'!D89-1</f>
        <v>6.6396696887455198E-2</v>
      </c>
      <c r="E90" s="89">
        <f>+'4.2.1.1.2'!E90/'4.2.1.1.2'!E89-1</f>
        <v>6.0743997974453068E-2</v>
      </c>
      <c r="F90" s="89">
        <f>+'4.2.1.1.2'!F90/'4.2.1.1.2'!F89-1</f>
        <v>4.0915784216592588E-2</v>
      </c>
      <c r="G90" s="89">
        <f>+'4.2.1.1.2'!G90/'4.2.1.1.2'!G89-1</f>
        <v>-8.9886332082299569E-3</v>
      </c>
      <c r="H90" s="90"/>
      <c r="I90" s="169">
        <f>+'4.2.1.1.2'!I90/'4.2.1.1.2'!I89-1</f>
        <v>4.3947062557508021E-2</v>
      </c>
      <c r="J90" s="88">
        <f>+'4.2.1.1.2'!J90/'4.2.1.1.2'!J89-1</f>
        <v>-1.703998305150034E-2</v>
      </c>
      <c r="K90" s="151">
        <f>+'4.2.1.1.2'!K90/'4.2.1.1.2'!K89-1</f>
        <v>4.337164221123202E-2</v>
      </c>
    </row>
    <row r="91" spans="1:11">
      <c r="A91" s="222"/>
      <c r="B91" s="23" t="s">
        <v>8</v>
      </c>
      <c r="C91" s="88">
        <f>+'4.2.1.1.2'!C91/'4.2.1.1.2'!C90-1</f>
        <v>2.4639282014163655E-2</v>
      </c>
      <c r="D91" s="89">
        <f>+'4.2.1.1.2'!D91/'4.2.1.1.2'!D90-1</f>
        <v>-1.6456732767992754E-2</v>
      </c>
      <c r="E91" s="89">
        <f>+'4.2.1.1.2'!E91/'4.2.1.1.2'!E90-1</f>
        <v>-1.3720624512570279E-2</v>
      </c>
      <c r="F91" s="89">
        <f>+'4.2.1.1.2'!F91/'4.2.1.1.2'!F90-1</f>
        <v>5.4524297804242172E-2</v>
      </c>
      <c r="G91" s="89">
        <f>+'4.2.1.1.2'!G91/'4.2.1.1.2'!G90-1</f>
        <v>5.8027341543328337E-2</v>
      </c>
      <c r="H91" s="90"/>
      <c r="I91" s="169">
        <f>+'4.2.1.1.2'!I91/'4.2.1.1.2'!I90-1</f>
        <v>1.4106628656068043E-2</v>
      </c>
      <c r="J91" s="88">
        <f>+'4.2.1.1.2'!J91/'4.2.1.1.2'!J90-1</f>
        <v>5.8863869036831051E-2</v>
      </c>
      <c r="K91" s="151">
        <f>+'4.2.1.1.2'!K91/'4.2.1.1.2'!K90-1</f>
        <v>1.4504468012541238E-2</v>
      </c>
    </row>
    <row r="92" spans="1:11">
      <c r="A92" s="222"/>
      <c r="B92" s="23" t="s">
        <v>9</v>
      </c>
      <c r="C92" s="88">
        <f>+'4.2.1.1.2'!C92/'4.2.1.1.2'!C91-1</f>
        <v>2.2730220296354631E-2</v>
      </c>
      <c r="D92" s="89">
        <f>+'4.2.1.1.2'!D92/'4.2.1.1.2'!D91-1</f>
        <v>3.2814531553367443E-2</v>
      </c>
      <c r="E92" s="89">
        <f>+'4.2.1.1.2'!E92/'4.2.1.1.2'!E91-1</f>
        <v>4.0414975727470548E-2</v>
      </c>
      <c r="F92" s="89">
        <f>+'4.2.1.1.2'!F92/'4.2.1.1.2'!F91-1</f>
        <v>2.5609987152874991E-2</v>
      </c>
      <c r="G92" s="89">
        <f>+'4.2.1.1.2'!G92/'4.2.1.1.2'!G91-1</f>
        <v>3.6360030632076379E-2</v>
      </c>
      <c r="H92" s="90"/>
      <c r="I92" s="169">
        <f>+'4.2.1.1.2'!I92/'4.2.1.1.2'!I91-1</f>
        <v>3.0953375255806215E-2</v>
      </c>
      <c r="J92" s="88">
        <f>+'4.2.1.1.2'!J92/'4.2.1.1.2'!J91-1</f>
        <v>-4.2606145277240604E-2</v>
      </c>
      <c r="K92" s="151">
        <f>+'4.2.1.1.2'!K92/'4.2.1.1.2'!K91-1</f>
        <v>3.0270927362117561E-2</v>
      </c>
    </row>
    <row r="93" spans="1:11">
      <c r="A93" s="222"/>
      <c r="B93" s="23" t="s">
        <v>10</v>
      </c>
      <c r="C93" s="88">
        <f>+'4.2.1.1.2'!C93/'4.2.1.1.2'!C92-1</f>
        <v>-6.2011571764136963E-2</v>
      </c>
      <c r="D93" s="89">
        <f>+'4.2.1.1.2'!D93/'4.2.1.1.2'!D92-1</f>
        <v>-6.6745971912636204E-2</v>
      </c>
      <c r="E93" s="89">
        <f>+'4.2.1.1.2'!E93/'4.2.1.1.2'!E92-1</f>
        <v>-4.4730729813629799E-2</v>
      </c>
      <c r="F93" s="89">
        <f>+'4.2.1.1.2'!F93/'4.2.1.1.2'!F92-1</f>
        <v>-4.9986394015588242E-2</v>
      </c>
      <c r="G93" s="89">
        <f>+'4.2.1.1.2'!G93/'4.2.1.1.2'!G92-1</f>
        <v>-5.6839057178790342E-2</v>
      </c>
      <c r="H93" s="90"/>
      <c r="I93" s="169">
        <f>+'4.2.1.1.2'!I93/'4.2.1.1.2'!I92-1</f>
        <v>-5.6350543507035167E-2</v>
      </c>
      <c r="J93" s="88">
        <f>+'4.2.1.1.2'!J93/'4.2.1.1.2'!J92-1</f>
        <v>-2.6551537524884483E-2</v>
      </c>
      <c r="K93" s="151">
        <f>+'4.2.1.1.2'!K93/'4.2.1.1.2'!K92-1</f>
        <v>-5.6093639087270497E-2</v>
      </c>
    </row>
    <row r="94" spans="1:11">
      <c r="A94" s="222"/>
      <c r="B94" s="23" t="s">
        <v>11</v>
      </c>
      <c r="C94" s="88">
        <f>+'4.2.1.1.2'!C94/'4.2.1.1.2'!C93-1</f>
        <v>3.8742365317504301E-2</v>
      </c>
      <c r="D94" s="89">
        <f>+'4.2.1.1.2'!D94/'4.2.1.1.2'!D93-1</f>
        <v>2.3228054146262167E-2</v>
      </c>
      <c r="E94" s="89">
        <f>+'4.2.1.1.2'!E94/'4.2.1.1.2'!E93-1</f>
        <v>2.1110314126818075E-2</v>
      </c>
      <c r="F94" s="89">
        <f>+'4.2.1.1.2'!F94/'4.2.1.1.2'!F93-1</f>
        <v>3.4137490771583234E-2</v>
      </c>
      <c r="G94" s="89">
        <f>+'4.2.1.1.2'!G94/'4.2.1.1.2'!G93-1</f>
        <v>3.5682336188561203E-2</v>
      </c>
      <c r="H94" s="90"/>
      <c r="I94" s="169">
        <f>+'4.2.1.1.2'!I94/'4.2.1.1.2'!I93-1</f>
        <v>2.9233813017394583E-2</v>
      </c>
      <c r="J94" s="88">
        <f>+'4.2.1.1.2'!J94/'4.2.1.1.2'!J93-1</f>
        <v>2.4982502816922381E-2</v>
      </c>
      <c r="K94" s="151">
        <f>+'4.2.1.1.2'!K94/'4.2.1.1.2'!K93-1</f>
        <v>2.9196014336497322E-2</v>
      </c>
    </row>
    <row r="95" spans="1:11" ht="15" thickBot="1">
      <c r="A95" s="224"/>
      <c r="B95" s="55" t="s">
        <v>12</v>
      </c>
      <c r="C95" s="95">
        <f>+'4.2.1.1.2'!C95/'4.2.1.1.2'!C94-1</f>
        <v>-8.7907217076697575E-2</v>
      </c>
      <c r="D95" s="96">
        <f>+'4.2.1.1.2'!D95/'4.2.1.1.2'!D94-1</f>
        <v>-6.2260697533600307E-2</v>
      </c>
      <c r="E95" s="96">
        <f>+'4.2.1.1.2'!E95/'4.2.1.1.2'!E94-1</f>
        <v>-7.3005344607196876E-2</v>
      </c>
      <c r="F95" s="96">
        <f>+'4.2.1.1.2'!F95/'4.2.1.1.2'!F94-1</f>
        <v>-0.12648111076178914</v>
      </c>
      <c r="G95" s="96">
        <f>+'4.2.1.1.2'!G95/'4.2.1.1.2'!G94-1</f>
        <v>-0.12924596824019075</v>
      </c>
      <c r="H95" s="97"/>
      <c r="I95" s="170">
        <f>+'4.2.1.1.2'!I95/'4.2.1.1.2'!I94-1</f>
        <v>-9.0565597748364479E-2</v>
      </c>
      <c r="J95" s="95">
        <f>+'4.2.1.1.2'!J95/'4.2.1.1.2'!J94-1</f>
        <v>-2.9482696833806332E-2</v>
      </c>
      <c r="K95" s="152">
        <f>+'4.2.1.1.2'!K95/'4.2.1.1.2'!K94-1</f>
        <v>-9.0024729036118134E-2</v>
      </c>
    </row>
    <row r="96" spans="1:11">
      <c r="A96" s="228">
        <v>2000</v>
      </c>
      <c r="B96" s="91" t="s">
        <v>1</v>
      </c>
      <c r="C96" s="92">
        <f>+'4.2.1.1.2'!C96/'4.2.1.1.2'!C95-1</f>
        <v>-0.2141485434091337</v>
      </c>
      <c r="D96" s="93">
        <f>+'4.2.1.1.2'!D96/'4.2.1.1.2'!D95-1</f>
        <v>-0.24018744992724017</v>
      </c>
      <c r="E96" s="93">
        <f>+'4.2.1.1.2'!E96/'4.2.1.1.2'!E95-1</f>
        <v>-0.17305581634024236</v>
      </c>
      <c r="F96" s="93">
        <f>+'4.2.1.1.2'!F96/'4.2.1.1.2'!F95-1</f>
        <v>-0.31492130379049366</v>
      </c>
      <c r="G96" s="93">
        <f>+'4.2.1.1.2'!G96/'4.2.1.1.2'!G95-1</f>
        <v>-0.20377351698816415</v>
      </c>
      <c r="H96" s="94"/>
      <c r="I96" s="171">
        <f>+'4.2.1.1.2'!I96/'4.2.1.1.2'!I95-1</f>
        <v>-0.23755555517497551</v>
      </c>
      <c r="J96" s="92">
        <f>+'4.2.1.1.2'!J96/'4.2.1.1.2'!J95-1</f>
        <v>-0.14914723112082473</v>
      </c>
      <c r="K96" s="153">
        <f>+'4.2.1.1.2'!K96/'4.2.1.1.2'!K95-1</f>
        <v>-0.23672064634241163</v>
      </c>
    </row>
    <row r="97" spans="1:11">
      <c r="A97" s="222"/>
      <c r="B97" s="23" t="s">
        <v>2</v>
      </c>
      <c r="C97" s="88">
        <f>+'4.2.1.1.2'!C97/'4.2.1.1.2'!C96-1</f>
        <v>6.283454630675811E-2</v>
      </c>
      <c r="D97" s="89">
        <f>+'4.2.1.1.2'!D97/'4.2.1.1.2'!D96-1</f>
        <v>6.3863491516148008E-2</v>
      </c>
      <c r="E97" s="89">
        <f>+'4.2.1.1.2'!E97/'4.2.1.1.2'!E96-1</f>
        <v>3.5964612849435529E-2</v>
      </c>
      <c r="F97" s="89">
        <f>+'4.2.1.1.2'!F97/'4.2.1.1.2'!F96-1</f>
        <v>0.19807120425131863</v>
      </c>
      <c r="G97" s="89">
        <f>+'4.2.1.1.2'!G97/'4.2.1.1.2'!G96-1</f>
        <v>2.5882784570657513E-2</v>
      </c>
      <c r="H97" s="90"/>
      <c r="I97" s="169">
        <f>+'4.2.1.1.2'!I97/'4.2.1.1.2'!I96-1</f>
        <v>8.4705138461060425E-2</v>
      </c>
      <c r="J97" s="88">
        <f>+'4.2.1.1.2'!J97/'4.2.1.1.2'!J96-1</f>
        <v>-6.8615261910909275E-4</v>
      </c>
      <c r="K97" s="151">
        <f>+'4.2.1.1.2'!K97/'4.2.1.1.2'!K96-1</f>
        <v>8.3806199136867487E-2</v>
      </c>
    </row>
    <row r="98" spans="1:11">
      <c r="A98" s="222"/>
      <c r="B98" s="23" t="s">
        <v>3</v>
      </c>
      <c r="C98" s="88">
        <f>+'4.2.1.1.2'!C98/'4.2.1.1.2'!C97-1</f>
        <v>0.27694762177416177</v>
      </c>
      <c r="D98" s="89">
        <f>+'4.2.1.1.2'!D98/'4.2.1.1.2'!D97-1</f>
        <v>0.26730223476175574</v>
      </c>
      <c r="E98" s="89">
        <f>+'4.2.1.1.2'!E98/'4.2.1.1.2'!E97-1</f>
        <v>0.19660803193530407</v>
      </c>
      <c r="F98" s="89">
        <f>+'4.2.1.1.2'!F98/'4.2.1.1.2'!F97-1</f>
        <v>0.35743177515046742</v>
      </c>
      <c r="G98" s="89">
        <f>+'4.2.1.1.2'!G98/'4.2.1.1.2'!G97-1</f>
        <v>0.28455459557032015</v>
      </c>
      <c r="H98" s="90"/>
      <c r="I98" s="169">
        <f>+'4.2.1.1.2'!I98/'4.2.1.1.2'!I97-1</f>
        <v>0.27711672526078601</v>
      </c>
      <c r="J98" s="88">
        <f>+'4.2.1.1.2'!J98/'4.2.1.1.2'!J97-1</f>
        <v>0.18568770943491453</v>
      </c>
      <c r="K98" s="151">
        <f>+'4.2.1.1.2'!K98/'4.2.1.1.2'!K97-1</f>
        <v>0.27622926049695917</v>
      </c>
    </row>
    <row r="99" spans="1:11">
      <c r="A99" s="222"/>
      <c r="B99" s="23" t="s">
        <v>4</v>
      </c>
      <c r="C99" s="88">
        <f>+'4.2.1.1.2'!C99/'4.2.1.1.2'!C98-1</f>
        <v>-0.11957230388571161</v>
      </c>
      <c r="D99" s="89">
        <f>+'4.2.1.1.2'!D99/'4.2.1.1.2'!D98-1</f>
        <v>-0.10183243087884697</v>
      </c>
      <c r="E99" s="89">
        <f>+'4.2.1.1.2'!E99/'4.2.1.1.2'!E98-1</f>
        <v>-6.9066779861570837E-2</v>
      </c>
      <c r="F99" s="89">
        <f>+'4.2.1.1.2'!F99/'4.2.1.1.2'!F98-1</f>
        <v>-7.9222629062715377E-2</v>
      </c>
      <c r="G99" s="89">
        <f>+'4.2.1.1.2'!G99/'4.2.1.1.2'!G98-1</f>
        <v>-8.8055032168511294E-2</v>
      </c>
      <c r="H99" s="90"/>
      <c r="I99" s="169">
        <f>+'4.2.1.1.2'!I99/'4.2.1.1.2'!I98-1</f>
        <v>-9.1415594546827017E-2</v>
      </c>
      <c r="J99" s="88">
        <f>+'4.2.1.1.2'!J99/'4.2.1.1.2'!J98-1</f>
        <v>-0.13078103345872105</v>
      </c>
      <c r="K99" s="151">
        <f>+'4.2.1.1.2'!K99/'4.2.1.1.2'!K98-1</f>
        <v>-9.1770590818847975E-2</v>
      </c>
    </row>
    <row r="100" spans="1:11">
      <c r="A100" s="222"/>
      <c r="B100" s="23" t="s">
        <v>5</v>
      </c>
      <c r="C100" s="88">
        <f>+'4.2.1.1.2'!C100/'4.2.1.1.2'!C99-1</f>
        <v>0.10485600424928787</v>
      </c>
      <c r="D100" s="89">
        <f>+'4.2.1.1.2'!D100/'4.2.1.1.2'!D99-1</f>
        <v>9.7731650445617602E-2</v>
      </c>
      <c r="E100" s="89">
        <f>+'4.2.1.1.2'!E100/'4.2.1.1.2'!E99-1</f>
        <v>9.5890993507220745E-2</v>
      </c>
      <c r="F100" s="89">
        <f>+'4.2.1.1.2'!F100/'4.2.1.1.2'!F99-1</f>
        <v>0.18545833696658454</v>
      </c>
      <c r="G100" s="89">
        <f>+'4.2.1.1.2'!G100/'4.2.1.1.2'!G99-1</f>
        <v>0.13255183220393296</v>
      </c>
      <c r="H100" s="90"/>
      <c r="I100" s="169">
        <f>+'4.2.1.1.2'!I100/'4.2.1.1.2'!I99-1</f>
        <v>0.12441511959350593</v>
      </c>
      <c r="J100" s="88">
        <f>+'4.2.1.1.2'!J100/'4.2.1.1.2'!J99-1</f>
        <v>8.3864318374644808E-2</v>
      </c>
      <c r="K100" s="151">
        <f>+'4.2.1.1.2'!K100/'4.2.1.1.2'!K99-1</f>
        <v>0.12406514076953656</v>
      </c>
    </row>
    <row r="101" spans="1:11">
      <c r="A101" s="222"/>
      <c r="B101" s="23" t="s">
        <v>6</v>
      </c>
      <c r="C101" s="88">
        <f>+'4.2.1.1.2'!C101/'4.2.1.1.2'!C100-1</f>
        <v>-2.2200427020280245E-2</v>
      </c>
      <c r="D101" s="89">
        <f>+'4.2.1.1.2'!D101/'4.2.1.1.2'!D100-1</f>
        <v>-9.1011750737244324E-3</v>
      </c>
      <c r="E101" s="89">
        <f>+'4.2.1.1.2'!E101/'4.2.1.1.2'!E100-1</f>
        <v>-3.5679022459459531E-2</v>
      </c>
      <c r="F101" s="89">
        <f>+'4.2.1.1.2'!F101/'4.2.1.1.2'!F100-1</f>
        <v>-1.6381633064440404E-2</v>
      </c>
      <c r="G101" s="89">
        <f>+'4.2.1.1.2'!G101/'4.2.1.1.2'!G100-1</f>
        <v>-2.749240988474777E-2</v>
      </c>
      <c r="H101" s="90"/>
      <c r="I101" s="169">
        <f>+'4.2.1.1.2'!I101/'4.2.1.1.2'!I100-1</f>
        <v>-2.0103063785872566E-2</v>
      </c>
      <c r="J101" s="88">
        <f>+'4.2.1.1.2'!J101/'4.2.1.1.2'!J100-1</f>
        <v>-6.4960991883159513E-2</v>
      </c>
      <c r="K101" s="151">
        <f>+'4.2.1.1.2'!K101/'4.2.1.1.2'!K100-1</f>
        <v>-2.0476369792357341E-2</v>
      </c>
    </row>
    <row r="102" spans="1:11">
      <c r="A102" s="222"/>
      <c r="B102" s="23" t="s">
        <v>7</v>
      </c>
      <c r="C102" s="88">
        <f>+'4.2.1.1.2'!C102/'4.2.1.1.2'!C101-1</f>
        <v>7.167814195280009E-3</v>
      </c>
      <c r="D102" s="89">
        <f>+'4.2.1.1.2'!D102/'4.2.1.1.2'!D101-1</f>
        <v>5.6832375392846801E-2</v>
      </c>
      <c r="E102" s="89">
        <f>+'4.2.1.1.2'!E102/'4.2.1.1.2'!E101-1</f>
        <v>6.4938476396576794E-2</v>
      </c>
      <c r="F102" s="89">
        <f>+'4.2.1.1.2'!F102/'4.2.1.1.2'!F101-1</f>
        <v>1.4887868431783247E-3</v>
      </c>
      <c r="G102" s="89">
        <f>+'4.2.1.1.2'!G102/'4.2.1.1.2'!G101-1</f>
        <v>-3.8831303863491318E-3</v>
      </c>
      <c r="H102" s="90"/>
      <c r="I102" s="169">
        <f>+'4.2.1.1.2'!I102/'4.2.1.1.2'!I101-1</f>
        <v>3.0156462072984613E-2</v>
      </c>
      <c r="J102" s="88">
        <f>+'4.2.1.1.2'!J102/'4.2.1.1.2'!J101-1</f>
        <v>4.1043937521069829E-2</v>
      </c>
      <c r="K102" s="151">
        <f>+'4.2.1.1.2'!K102/'4.2.1.1.2'!K101-1</f>
        <v>3.0242952445519222E-2</v>
      </c>
    </row>
    <row r="103" spans="1:11">
      <c r="A103" s="222"/>
      <c r="B103" s="23" t="s">
        <v>8</v>
      </c>
      <c r="C103" s="88">
        <f>+'4.2.1.1.2'!C103/'4.2.1.1.2'!C102-1</f>
        <v>7.7127059015786648E-2</v>
      </c>
      <c r="D103" s="89">
        <f>+'4.2.1.1.2'!D103/'4.2.1.1.2'!D102-1</f>
        <v>3.0821261515956211E-2</v>
      </c>
      <c r="E103" s="89">
        <f>+'4.2.1.1.2'!E103/'4.2.1.1.2'!E102-1</f>
        <v>3.071697503230264E-2</v>
      </c>
      <c r="F103" s="89">
        <f>+'4.2.1.1.2'!F103/'4.2.1.1.2'!F102-1</f>
        <v>9.8985437710705115E-2</v>
      </c>
      <c r="G103" s="89">
        <f>+'4.2.1.1.2'!G103/'4.2.1.1.2'!G102-1</f>
        <v>8.3430976855023653E-2</v>
      </c>
      <c r="H103" s="90"/>
      <c r="I103" s="169">
        <f>+'4.2.1.1.2'!I103/'4.2.1.1.2'!I102-1</f>
        <v>6.0769861935950464E-2</v>
      </c>
      <c r="J103" s="88">
        <f>+'4.2.1.1.2'!J103/'4.2.1.1.2'!J102-1</f>
        <v>0.37385649135116172</v>
      </c>
      <c r="K103" s="151">
        <f>+'4.2.1.1.2'!K103/'4.2.1.1.2'!K102-1</f>
        <v>6.3283105084553037E-2</v>
      </c>
    </row>
    <row r="104" spans="1:11">
      <c r="A104" s="222"/>
      <c r="B104" s="23" t="s">
        <v>9</v>
      </c>
      <c r="C104" s="88">
        <f>+'4.2.1.1.2'!C104/'4.2.1.1.2'!C103-1</f>
        <v>-5.4104360049441413E-2</v>
      </c>
      <c r="D104" s="89">
        <f>+'4.2.1.1.2'!D104/'4.2.1.1.2'!D103-1</f>
        <v>-6.3242004560411069E-2</v>
      </c>
      <c r="E104" s="89">
        <f>+'4.2.1.1.2'!E104/'4.2.1.1.2'!E103-1</f>
        <v>-2.8618435858983826E-2</v>
      </c>
      <c r="F104" s="89">
        <f>+'4.2.1.1.2'!F104/'4.2.1.1.2'!F103-1</f>
        <v>-3.4484403650626549E-2</v>
      </c>
      <c r="G104" s="89">
        <f>+'4.2.1.1.2'!G104/'4.2.1.1.2'!G103-1</f>
        <v>-2.1946929584322317E-2</v>
      </c>
      <c r="H104" s="90"/>
      <c r="I104" s="169">
        <f>+'4.2.1.1.2'!I104/'4.2.1.1.2'!I103-1</f>
        <v>-4.3706416432466311E-2</v>
      </c>
      <c r="J104" s="88">
        <f>+'4.2.1.1.2'!J104/'4.2.1.1.2'!J103-1</f>
        <v>5.1305218911433581E-2</v>
      </c>
      <c r="K104" s="151">
        <f>+'4.2.1.1.2'!K104/'4.2.1.1.2'!K103-1</f>
        <v>-4.2720955898501334E-2</v>
      </c>
    </row>
    <row r="105" spans="1:11">
      <c r="A105" s="222"/>
      <c r="B105" s="23" t="s">
        <v>10</v>
      </c>
      <c r="C105" s="88">
        <f>+'4.2.1.1.2'!C105/'4.2.1.1.2'!C104-1</f>
        <v>3.477706092455346E-3</v>
      </c>
      <c r="D105" s="89">
        <f>+'4.2.1.1.2'!D105/'4.2.1.1.2'!D104-1</f>
        <v>-5.5836350357774123E-6</v>
      </c>
      <c r="E105" s="89">
        <f>+'4.2.1.1.2'!E105/'4.2.1.1.2'!E104-1</f>
        <v>-1.2010616090531112E-2</v>
      </c>
      <c r="F105" s="89">
        <f>+'4.2.1.1.2'!F105/'4.2.1.1.2'!F104-1</f>
        <v>1.2144762732963166E-2</v>
      </c>
      <c r="G105" s="89">
        <f>+'4.2.1.1.2'!G105/'4.2.1.1.2'!G104-1</f>
        <v>-1.7504242274145598E-3</v>
      </c>
      <c r="H105" s="90"/>
      <c r="I105" s="169">
        <f>+'4.2.1.1.2'!I105/'4.2.1.1.2'!I104-1</f>
        <v>1.4877449725694269E-3</v>
      </c>
      <c r="J105" s="88">
        <f>+'4.2.1.1.2'!J105/'4.2.1.1.2'!J104-1</f>
        <v>8.0541075799189121E-2</v>
      </c>
      <c r="K105" s="151">
        <f>+'4.2.1.1.2'!K105/'4.2.1.1.2'!K104-1</f>
        <v>2.3882225119031819E-3</v>
      </c>
    </row>
    <row r="106" spans="1:11">
      <c r="A106" s="222"/>
      <c r="B106" s="23" t="s">
        <v>11</v>
      </c>
      <c r="C106" s="88">
        <f>+'4.2.1.1.2'!C106/'4.2.1.1.2'!C105-1</f>
        <v>-4.9579808974135386E-2</v>
      </c>
      <c r="D106" s="89">
        <f>+'4.2.1.1.2'!D106/'4.2.1.1.2'!D105-1</f>
        <v>-6.3930106537946729E-2</v>
      </c>
      <c r="E106" s="89">
        <f>+'4.2.1.1.2'!E106/'4.2.1.1.2'!E105-1</f>
        <v>-4.9267404359135569E-2</v>
      </c>
      <c r="F106" s="89">
        <f>+'4.2.1.1.2'!F106/'4.2.1.1.2'!F105-1</f>
        <v>-5.101643367955333E-2</v>
      </c>
      <c r="G106" s="89">
        <f>+'4.2.1.1.2'!G106/'4.2.1.1.2'!G105-1</f>
        <v>-4.3109262659999259E-2</v>
      </c>
      <c r="H106" s="90"/>
      <c r="I106" s="169">
        <f>+'4.2.1.1.2'!I106/'4.2.1.1.2'!I105-1</f>
        <v>-5.3354841167066791E-2</v>
      </c>
      <c r="J106" s="88">
        <f>+'4.2.1.1.2'!J106/'4.2.1.1.2'!J105-1</f>
        <v>-3.5235450549678582E-2</v>
      </c>
      <c r="K106" s="151">
        <f>+'4.2.1.1.2'!K106/'4.2.1.1.2'!K105-1</f>
        <v>-5.3132355711859369E-2</v>
      </c>
    </row>
    <row r="107" spans="1:11" ht="15" thickBot="1">
      <c r="A107" s="224"/>
      <c r="B107" s="55" t="s">
        <v>12</v>
      </c>
      <c r="C107" s="95">
        <f>+'4.2.1.1.2'!C107/'4.2.1.1.2'!C106-1</f>
        <v>-8.3630173843450395E-2</v>
      </c>
      <c r="D107" s="96">
        <f>+'4.2.1.1.2'!D107/'4.2.1.1.2'!D106-1</f>
        <v>-5.8967531769216874E-2</v>
      </c>
      <c r="E107" s="96">
        <f>+'4.2.1.1.2'!E107/'4.2.1.1.2'!E106-1</f>
        <v>-9.3271121037855731E-2</v>
      </c>
      <c r="F107" s="96">
        <f>+'4.2.1.1.2'!F107/'4.2.1.1.2'!F106-1</f>
        <v>-0.14445128595234047</v>
      </c>
      <c r="G107" s="96">
        <f>+'4.2.1.1.2'!G107/'4.2.1.1.2'!G106-1</f>
        <v>-0.13439721602090848</v>
      </c>
      <c r="H107" s="97"/>
      <c r="I107" s="170">
        <f>+'4.2.1.1.2'!I107/'4.2.1.1.2'!I106-1</f>
        <v>-0.10027808487378864</v>
      </c>
      <c r="J107" s="95">
        <f>+'4.2.1.1.2'!J107/'4.2.1.1.2'!J106-1</f>
        <v>-5.4516452792314873E-2</v>
      </c>
      <c r="K107" s="152">
        <f>+'4.2.1.1.2'!K107/'4.2.1.1.2'!K106-1</f>
        <v>-9.9705563634687189E-2</v>
      </c>
    </row>
    <row r="108" spans="1:11">
      <c r="A108" s="228">
        <v>2001</v>
      </c>
      <c r="B108" s="91" t="s">
        <v>1</v>
      </c>
      <c r="C108" s="92">
        <f>+'4.2.1.1.2'!C108/'4.2.1.1.2'!C107-1</f>
        <v>-0.15807290842119703</v>
      </c>
      <c r="D108" s="93">
        <f>+'4.2.1.1.2'!D108/'4.2.1.1.2'!D107-1</f>
        <v>-0.17998078802424533</v>
      </c>
      <c r="E108" s="93">
        <f>+'4.2.1.1.2'!E108/'4.2.1.1.2'!E107-1</f>
        <v>-0.1080552061861888</v>
      </c>
      <c r="F108" s="93">
        <f>+'4.2.1.1.2'!F108/'4.2.1.1.2'!F107-1</f>
        <v>-0.23370305708999783</v>
      </c>
      <c r="G108" s="93">
        <f>+'4.2.1.1.2'!G108/'4.2.1.1.2'!G107-1</f>
        <v>-0.15010837171498237</v>
      </c>
      <c r="H108" s="94"/>
      <c r="I108" s="171">
        <f>+'4.2.1.1.2'!I108/'4.2.1.1.2'!I107-1</f>
        <v>-0.17434084554630946</v>
      </c>
      <c r="J108" s="92">
        <f>+'4.2.1.1.2'!J108/'4.2.1.1.2'!J107-1</f>
        <v>3.6569600145580861E-2</v>
      </c>
      <c r="K108" s="153">
        <f>+'4.2.1.1.2'!K108/'4.2.1.1.2'!K107-1</f>
        <v>-0.17156971110236863</v>
      </c>
    </row>
    <row r="109" spans="1:11">
      <c r="A109" s="222"/>
      <c r="B109" s="23" t="s">
        <v>2</v>
      </c>
      <c r="C109" s="88">
        <f>+'4.2.1.1.2'!C109/'4.2.1.1.2'!C108-1</f>
        <v>-2.1538535467338638E-2</v>
      </c>
      <c r="D109" s="89">
        <f>+'4.2.1.1.2'!D109/'4.2.1.1.2'!D108-1</f>
        <v>-1.7815124491417644E-2</v>
      </c>
      <c r="E109" s="89">
        <f>+'4.2.1.1.2'!E109/'4.2.1.1.2'!E108-1</f>
        <v>-2.5464843870751208E-2</v>
      </c>
      <c r="F109" s="89">
        <f>+'4.2.1.1.2'!F109/'4.2.1.1.2'!F108-1</f>
        <v>5.7022498425374213E-2</v>
      </c>
      <c r="G109" s="89">
        <f>+'4.2.1.1.2'!G109/'4.2.1.1.2'!G108-1</f>
        <v>-6.0179650793144801E-2</v>
      </c>
      <c r="H109" s="90"/>
      <c r="I109" s="169">
        <f>+'4.2.1.1.2'!I109/'4.2.1.1.2'!I108-1</f>
        <v>-3.8463654603497766E-3</v>
      </c>
      <c r="J109" s="88">
        <f>+'4.2.1.1.2'!J109/'4.2.1.1.2'!J108-1</f>
        <v>-0.13080752111243998</v>
      </c>
      <c r="K109" s="151">
        <f>+'4.2.1.1.2'!K109/'4.2.1.1.2'!K108-1</f>
        <v>-5.9336077854167391E-3</v>
      </c>
    </row>
    <row r="110" spans="1:11">
      <c r="A110" s="222"/>
      <c r="B110" s="23" t="s">
        <v>3</v>
      </c>
      <c r="C110" s="88">
        <f>+'4.2.1.1.2'!C110/'4.2.1.1.2'!C109-1</f>
        <v>0.23899500663539897</v>
      </c>
      <c r="D110" s="89">
        <f>+'4.2.1.1.2'!D110/'4.2.1.1.2'!D109-1</f>
        <v>0.25947967661760352</v>
      </c>
      <c r="E110" s="89">
        <f>+'4.2.1.1.2'!E110/'4.2.1.1.2'!E109-1</f>
        <v>0.20937389988753541</v>
      </c>
      <c r="F110" s="89">
        <f>+'4.2.1.1.2'!F110/'4.2.1.1.2'!F109-1</f>
        <v>0.34755456201030066</v>
      </c>
      <c r="G110" s="89">
        <f>+'4.2.1.1.2'!G110/'4.2.1.1.2'!G109-1</f>
        <v>0.31623106993887928</v>
      </c>
      <c r="H110" s="90"/>
      <c r="I110" s="169">
        <f>+'4.2.1.1.2'!I110/'4.2.1.1.2'!I109-1</f>
        <v>0.27281507508317659</v>
      </c>
      <c r="J110" s="88">
        <f>+'4.2.1.1.2'!J110/'4.2.1.1.2'!J109-1</f>
        <v>0.11629188898052623</v>
      </c>
      <c r="K110" s="151">
        <f>+'4.2.1.1.2'!K110/'4.2.1.1.2'!K109-1</f>
        <v>0.27056508163247273</v>
      </c>
    </row>
    <row r="111" spans="1:11">
      <c r="A111" s="222"/>
      <c r="B111" s="23" t="s">
        <v>4</v>
      </c>
      <c r="C111" s="88">
        <f>+'4.2.1.1.2'!C111/'4.2.1.1.2'!C110-1</f>
        <v>-4.9921470359800213E-2</v>
      </c>
      <c r="D111" s="89">
        <f>+'4.2.1.1.2'!D111/'4.2.1.1.2'!D110-1</f>
        <v>-5.6981040718036002E-2</v>
      </c>
      <c r="E111" s="89">
        <f>+'4.2.1.1.2'!E111/'4.2.1.1.2'!E110-1</f>
        <v>-6.7145648938624181E-2</v>
      </c>
      <c r="F111" s="89">
        <f>+'4.2.1.1.2'!F111/'4.2.1.1.2'!F110-1</f>
        <v>-1.1771310273129831E-2</v>
      </c>
      <c r="G111" s="89">
        <f>+'4.2.1.1.2'!G111/'4.2.1.1.2'!G110-1</f>
        <v>-3.5239124676979428E-2</v>
      </c>
      <c r="H111" s="90"/>
      <c r="I111" s="169">
        <f>+'4.2.1.1.2'!I111/'4.2.1.1.2'!I110-1</f>
        <v>-4.336591106050014E-2</v>
      </c>
      <c r="J111" s="88">
        <f>+'4.2.1.1.2'!J111/'4.2.1.1.2'!J110-1</f>
        <v>-6.7601747528167389E-2</v>
      </c>
      <c r="K111" s="151">
        <f>+'4.2.1.1.2'!K111/'4.2.1.1.2'!K110-1</f>
        <v>-4.3671995633552618E-2</v>
      </c>
    </row>
    <row r="112" spans="1:11">
      <c r="A112" s="222"/>
      <c r="B112" s="23" t="s">
        <v>5</v>
      </c>
      <c r="C112" s="88">
        <f>+'4.2.1.1.2'!C112/'4.2.1.1.2'!C111-1</f>
        <v>0.11020420009511178</v>
      </c>
      <c r="D112" s="89">
        <f>+'4.2.1.1.2'!D112/'4.2.1.1.2'!D111-1</f>
        <v>8.9707836305936706E-2</v>
      </c>
      <c r="E112" s="89">
        <f>+'4.2.1.1.2'!E112/'4.2.1.1.2'!E111-1</f>
        <v>7.5503546932527144E-2</v>
      </c>
      <c r="F112" s="89">
        <f>+'4.2.1.1.2'!F112/'4.2.1.1.2'!F111-1</f>
        <v>9.5858904902562436E-2</v>
      </c>
      <c r="G112" s="89">
        <f>+'4.2.1.1.2'!G112/'4.2.1.1.2'!G111-1</f>
        <v>0.15749601926778278</v>
      </c>
      <c r="H112" s="90"/>
      <c r="I112" s="169">
        <f>+'4.2.1.1.2'!I112/'4.2.1.1.2'!I111-1</f>
        <v>9.6713045895750138E-2</v>
      </c>
      <c r="J112" s="88">
        <f>+'4.2.1.1.2'!J112/'4.2.1.1.2'!J111-1</f>
        <v>-5.1440237715024928E-2</v>
      </c>
      <c r="K112" s="151">
        <f>+'4.2.1.1.2'!K112/'4.2.1.1.2'!K111-1</f>
        <v>9.4888775179673202E-2</v>
      </c>
    </row>
    <row r="113" spans="1:11">
      <c r="A113" s="222"/>
      <c r="B113" s="23" t="s">
        <v>6</v>
      </c>
      <c r="C113" s="88">
        <f>+'4.2.1.1.2'!C113/'4.2.1.1.2'!C112-1</f>
        <v>-5.1408852657583659E-2</v>
      </c>
      <c r="D113" s="89">
        <f>+'4.2.1.1.2'!D113/'4.2.1.1.2'!D112-1</f>
        <v>-4.4454135270417527E-2</v>
      </c>
      <c r="E113" s="89">
        <f>+'4.2.1.1.2'!E113/'4.2.1.1.2'!E112-1</f>
        <v>-6.5768546143672779E-2</v>
      </c>
      <c r="F113" s="89">
        <f>+'4.2.1.1.2'!F113/'4.2.1.1.2'!F112-1</f>
        <v>-6.0596536680165181E-2</v>
      </c>
      <c r="G113" s="89">
        <f>+'4.2.1.1.2'!G113/'4.2.1.1.2'!G112-1</f>
        <v>-1.4677507650611599E-2</v>
      </c>
      <c r="H113" s="90"/>
      <c r="I113" s="169">
        <f>+'4.2.1.1.2'!I113/'4.2.1.1.2'!I112-1</f>
        <v>-5.2502417531633316E-2</v>
      </c>
      <c r="J113" s="88">
        <f>+'4.2.1.1.2'!J113/'4.2.1.1.2'!J112-1</f>
        <v>-6.1500824699208811E-3</v>
      </c>
      <c r="K113" s="151">
        <f>+'4.2.1.1.2'!K113/'4.2.1.1.2'!K112-1</f>
        <v>-5.2007942556726472E-2</v>
      </c>
    </row>
    <row r="114" spans="1:11">
      <c r="A114" s="222"/>
      <c r="B114" s="23" t="s">
        <v>7</v>
      </c>
      <c r="C114" s="88">
        <f>+'4.2.1.1.2'!C114/'4.2.1.1.2'!C113-1</f>
        <v>-1.2628379433569092E-3</v>
      </c>
      <c r="D114" s="89">
        <f>+'4.2.1.1.2'!D114/'4.2.1.1.2'!D113-1</f>
        <v>3.5988344439062514E-2</v>
      </c>
      <c r="E114" s="89">
        <f>+'4.2.1.1.2'!E114/'4.2.1.1.2'!E113-1</f>
        <v>4.019947831822579E-2</v>
      </c>
      <c r="F114" s="89">
        <f>+'4.2.1.1.2'!F114/'4.2.1.1.2'!F113-1</f>
        <v>-1.8586372443830212E-2</v>
      </c>
      <c r="G114" s="89">
        <f>+'4.2.1.1.2'!G114/'4.2.1.1.2'!G113-1</f>
        <v>-9.1886782264627986E-2</v>
      </c>
      <c r="H114" s="90"/>
      <c r="I114" s="169">
        <f>+'4.2.1.1.2'!I114/'4.2.1.1.2'!I113-1</f>
        <v>4.8460627056154948E-3</v>
      </c>
      <c r="J114" s="88">
        <f>+'4.2.1.1.2'!J114/'4.2.1.1.2'!J113-1</f>
        <v>0.1009957630752869</v>
      </c>
      <c r="K114" s="151">
        <f>+'4.2.1.1.2'!K114/'4.2.1.1.2'!K113-1</f>
        <v>5.9213802766968637E-3</v>
      </c>
    </row>
    <row r="115" spans="1:11">
      <c r="A115" s="222"/>
      <c r="B115" s="23" t="s">
        <v>8</v>
      </c>
      <c r="C115" s="88">
        <f>+'4.2.1.1.2'!C115/'4.2.1.1.2'!C114-1</f>
        <v>6.0913905476390751E-2</v>
      </c>
      <c r="D115" s="89">
        <f>+'4.2.1.1.2'!D115/'4.2.1.1.2'!D114-1</f>
        <v>3.4566529683851321E-2</v>
      </c>
      <c r="E115" s="89">
        <f>+'4.2.1.1.2'!E115/'4.2.1.1.2'!E114-1</f>
        <v>4.8771946343028727E-2</v>
      </c>
      <c r="F115" s="89">
        <f>+'4.2.1.1.2'!F115/'4.2.1.1.2'!F114-1</f>
        <v>9.1262787473642693E-2</v>
      </c>
      <c r="G115" s="89">
        <f>+'4.2.1.1.2'!G115/'4.2.1.1.2'!G114-1</f>
        <v>7.7110387865910068E-2</v>
      </c>
      <c r="H115" s="90"/>
      <c r="I115" s="169">
        <f>+'4.2.1.1.2'!I115/'4.2.1.1.2'!I114-1</f>
        <v>6.1080878951757622E-2</v>
      </c>
      <c r="J115" s="88">
        <f>+'4.2.1.1.2'!J115/'4.2.1.1.2'!J114-1</f>
        <v>-1.9451661025399303E-2</v>
      </c>
      <c r="K115" s="151">
        <f>+'4.2.1.1.2'!K115/'4.2.1.1.2'!K114-1</f>
        <v>6.0095094843102936E-2</v>
      </c>
    </row>
    <row r="116" spans="1:11">
      <c r="A116" s="222"/>
      <c r="B116" s="23" t="s">
        <v>9</v>
      </c>
      <c r="C116" s="88">
        <f>+'4.2.1.1.2'!C116/'4.2.1.1.2'!C115-1</f>
        <v>-5.5671364468621309E-2</v>
      </c>
      <c r="D116" s="89">
        <f>+'4.2.1.1.2'!D116/'4.2.1.1.2'!D115-1</f>
        <v>-6.4029539515514489E-2</v>
      </c>
      <c r="E116" s="89">
        <f>+'4.2.1.1.2'!E116/'4.2.1.1.2'!E115-1</f>
        <v>-4.3487640819990903E-2</v>
      </c>
      <c r="F116" s="89">
        <f>+'4.2.1.1.2'!F116/'4.2.1.1.2'!F115-1</f>
        <v>-4.0296247542365271E-2</v>
      </c>
      <c r="G116" s="89">
        <f>+'4.2.1.1.2'!G116/'4.2.1.1.2'!G115-1</f>
        <v>-2.447215007598913E-2</v>
      </c>
      <c r="H116" s="90"/>
      <c r="I116" s="169">
        <f>+'4.2.1.1.2'!I116/'4.2.1.1.2'!I115-1</f>
        <v>-4.8793555731876048E-2</v>
      </c>
      <c r="J116" s="88">
        <f>+'4.2.1.1.2'!J116/'4.2.1.1.2'!J115-1</f>
        <v>-9.2990923354982269E-2</v>
      </c>
      <c r="K116" s="151">
        <f>+'4.2.1.1.2'!K116/'4.2.1.1.2'!K115-1</f>
        <v>-4.9293971519772328E-2</v>
      </c>
    </row>
    <row r="117" spans="1:11">
      <c r="A117" s="222"/>
      <c r="B117" s="23" t="s">
        <v>10</v>
      </c>
      <c r="C117" s="88">
        <f>+'4.2.1.1.2'!C117/'4.2.1.1.2'!C116-1</f>
        <v>3.8704724131579438E-2</v>
      </c>
      <c r="D117" s="89">
        <f>+'4.2.1.1.2'!D117/'4.2.1.1.2'!D116-1</f>
        <v>4.8391516880508689E-2</v>
      </c>
      <c r="E117" s="89">
        <f>+'4.2.1.1.2'!E117/'4.2.1.1.2'!E116-1</f>
        <v>2.8972782512463713E-2</v>
      </c>
      <c r="F117" s="89">
        <f>+'4.2.1.1.2'!F117/'4.2.1.1.2'!F116-1</f>
        <v>4.7030606675413811E-2</v>
      </c>
      <c r="G117" s="89">
        <f>+'4.2.1.1.2'!G117/'4.2.1.1.2'!G116-1</f>
        <v>3.2004941668808629E-2</v>
      </c>
      <c r="H117" s="90"/>
      <c r="I117" s="169">
        <f>+'4.2.1.1.2'!I117/'4.2.1.1.2'!I116-1</f>
        <v>4.1341106042424247E-2</v>
      </c>
      <c r="J117" s="88">
        <f>+'4.2.1.1.2'!J117/'4.2.1.1.2'!J116-1</f>
        <v>0.1309348106948125</v>
      </c>
      <c r="K117" s="151">
        <f>+'4.2.1.1.2'!K117/'4.2.1.1.2'!K116-1</f>
        <v>4.230888790689602E-2</v>
      </c>
    </row>
    <row r="118" spans="1:11">
      <c r="A118" s="222"/>
      <c r="B118" s="23" t="s">
        <v>11</v>
      </c>
      <c r="C118" s="88">
        <f>+'4.2.1.1.2'!C118/'4.2.1.1.2'!C117-1</f>
        <v>-2.0003756522123384E-2</v>
      </c>
      <c r="D118" s="89">
        <f>+'4.2.1.1.2'!D118/'4.2.1.1.2'!D117-1</f>
        <v>-3.0615280912940079E-2</v>
      </c>
      <c r="E118" s="89">
        <f>+'4.2.1.1.2'!E118/'4.2.1.1.2'!E117-1</f>
        <v>-4.2061323403244311E-2</v>
      </c>
      <c r="F118" s="89">
        <f>+'4.2.1.1.2'!F118/'4.2.1.1.2'!F117-1</f>
        <v>-2.7449820429216509E-2</v>
      </c>
      <c r="G118" s="89">
        <f>+'4.2.1.1.2'!G118/'4.2.1.1.2'!G117-1</f>
        <v>-3.0790412333606132E-2</v>
      </c>
      <c r="H118" s="90"/>
      <c r="I118" s="169">
        <f>+'4.2.1.1.2'!I118/'4.2.1.1.2'!I117-1</f>
        <v>-3.0168687911977909E-2</v>
      </c>
      <c r="J118" s="88">
        <f>+'4.2.1.1.2'!J118/'4.2.1.1.2'!J117-1</f>
        <v>-9.649075250162642E-2</v>
      </c>
      <c r="K118" s="151">
        <f>+'4.2.1.1.2'!K118/'4.2.1.1.2'!K117-1</f>
        <v>-3.0946006678599813E-2</v>
      </c>
    </row>
    <row r="119" spans="1:11" ht="15" thickBot="1">
      <c r="A119" s="224"/>
      <c r="B119" s="55" t="s">
        <v>12</v>
      </c>
      <c r="C119" s="95">
        <f>+'4.2.1.1.2'!C119/'4.2.1.1.2'!C118-1</f>
        <v>-0.20522448321551412</v>
      </c>
      <c r="D119" s="96">
        <f>+'4.2.1.1.2'!D119/'4.2.1.1.2'!D118-1</f>
        <v>-0.19076678556709015</v>
      </c>
      <c r="E119" s="96">
        <f>+'4.2.1.1.2'!E119/'4.2.1.1.2'!E118-1</f>
        <v>-0.22280307387960219</v>
      </c>
      <c r="F119" s="96">
        <f>+'4.2.1.1.2'!F119/'4.2.1.1.2'!F118-1</f>
        <v>-0.21735678026419347</v>
      </c>
      <c r="G119" s="96">
        <f>+'4.2.1.1.2'!G119/'4.2.1.1.2'!G118-1</f>
        <v>-0.20742007583942434</v>
      </c>
      <c r="H119" s="97"/>
      <c r="I119" s="170">
        <f>+'4.2.1.1.2'!I119/'4.2.1.1.2'!I118-1</f>
        <v>-0.20862960842038025</v>
      </c>
      <c r="J119" s="95">
        <f>+'4.2.1.1.2'!J119/'4.2.1.1.2'!J118-1</f>
        <v>-0.14831451042581922</v>
      </c>
      <c r="K119" s="152">
        <f>+'4.2.1.1.2'!K119/'4.2.1.1.2'!K118-1</f>
        <v>-0.20797050770982595</v>
      </c>
    </row>
    <row r="120" spans="1:11">
      <c r="A120" s="228">
        <v>2002</v>
      </c>
      <c r="B120" s="91" t="s">
        <v>1</v>
      </c>
      <c r="C120" s="92">
        <f>+'4.2.1.1.2'!C120/'4.2.1.1.2'!C119-1</f>
        <v>-6.8369894138745613E-2</v>
      </c>
      <c r="D120" s="93">
        <f>+'4.2.1.1.2'!D120/'4.2.1.1.2'!D119-1</f>
        <v>-0.10462468344652598</v>
      </c>
      <c r="E120" s="93">
        <f>+'4.2.1.1.2'!E120/'4.2.1.1.2'!E119-1</f>
        <v>-2.9034291631231723E-2</v>
      </c>
      <c r="F120" s="93">
        <f>+'4.2.1.1.2'!F120/'4.2.1.1.2'!F119-1</f>
        <v>-0.16193353050699943</v>
      </c>
      <c r="G120" s="93">
        <f>+'4.2.1.1.2'!G120/'4.2.1.1.2'!G119-1</f>
        <v>-8.5960720772787269E-2</v>
      </c>
      <c r="H120" s="94"/>
      <c r="I120" s="171">
        <f>+'4.2.1.1.2'!I120/'4.2.1.1.2'!I119-1</f>
        <v>-9.9856269738975767E-2</v>
      </c>
      <c r="J120" s="92">
        <f>+'4.2.1.1.2'!J120/'4.2.1.1.2'!J119-1</f>
        <v>-4.8276139720498601E-2</v>
      </c>
      <c r="K120" s="153">
        <f>+'4.2.1.1.2'!K120/'4.2.1.1.2'!K119-1</f>
        <v>-9.9250167247457277E-2</v>
      </c>
    </row>
    <row r="121" spans="1:11">
      <c r="A121" s="222"/>
      <c r="B121" s="23" t="s">
        <v>2</v>
      </c>
      <c r="C121" s="88">
        <f>+'4.2.1.1.2'!C121/'4.2.1.1.2'!C120-1</f>
        <v>-3.6508881505820989E-2</v>
      </c>
      <c r="D121" s="89">
        <f>+'4.2.1.1.2'!D121/'4.2.1.1.2'!D120-1</f>
        <v>-9.041292663884315E-3</v>
      </c>
      <c r="E121" s="89">
        <f>+'4.2.1.1.2'!E121/'4.2.1.1.2'!E120-1</f>
        <v>-3.6499667968291072E-2</v>
      </c>
      <c r="F121" s="89">
        <f>+'4.2.1.1.2'!F121/'4.2.1.1.2'!F120-1</f>
        <v>5.1056597243468227E-2</v>
      </c>
      <c r="G121" s="89">
        <f>+'4.2.1.1.2'!G121/'4.2.1.1.2'!G120-1</f>
        <v>-5.1110226655789792E-2</v>
      </c>
      <c r="H121" s="90"/>
      <c r="I121" s="169">
        <f>+'4.2.1.1.2'!I121/'4.2.1.1.2'!I120-1</f>
        <v>-5.7663073695831679E-3</v>
      </c>
      <c r="J121" s="88">
        <f>+'4.2.1.1.2'!J121/'4.2.1.1.2'!J120-1</f>
        <v>-6.3626941909284196E-2</v>
      </c>
      <c r="K121" s="151">
        <f>+'4.2.1.1.2'!K121/'4.2.1.1.2'!K120-1</f>
        <v>-6.4846863163638968E-3</v>
      </c>
    </row>
    <row r="122" spans="1:11">
      <c r="A122" s="222"/>
      <c r="B122" s="23" t="s">
        <v>3</v>
      </c>
      <c r="C122" s="88">
        <f>+'4.2.1.1.2'!C122/'4.2.1.1.2'!C121-1</f>
        <v>0.13138758226588831</v>
      </c>
      <c r="D122" s="89">
        <f>+'4.2.1.1.2'!D122/'4.2.1.1.2'!D121-1</f>
        <v>0.14182437418515481</v>
      </c>
      <c r="E122" s="89">
        <f>+'4.2.1.1.2'!E122/'4.2.1.1.2'!E121-1</f>
        <v>8.9652015875773428E-2</v>
      </c>
      <c r="F122" s="89">
        <f>+'4.2.1.1.2'!F122/'4.2.1.1.2'!F121-1</f>
        <v>0.18173251173017624</v>
      </c>
      <c r="G122" s="89">
        <f>+'4.2.1.1.2'!G122/'4.2.1.1.2'!G121-1</f>
        <v>0.15382441513523815</v>
      </c>
      <c r="H122" s="90"/>
      <c r="I122" s="169">
        <f>+'4.2.1.1.2'!I122/'4.2.1.1.2'!I121-1</f>
        <v>0.14215957882189434</v>
      </c>
      <c r="J122" s="88">
        <f>+'4.2.1.1.2'!J122/'4.2.1.1.2'!J121-1</f>
        <v>0.28870881215235622</v>
      </c>
      <c r="K122" s="151">
        <f>+'4.2.1.1.2'!K122/'4.2.1.1.2'!K121-1</f>
        <v>0.14387443735446936</v>
      </c>
    </row>
    <row r="123" spans="1:11">
      <c r="A123" s="222"/>
      <c r="B123" s="23" t="s">
        <v>4</v>
      </c>
      <c r="C123" s="88">
        <f>+'4.2.1.1.2'!C123/'4.2.1.1.2'!C122-1</f>
        <v>0.10345743937870155</v>
      </c>
      <c r="D123" s="89">
        <f>+'4.2.1.1.2'!D123/'4.2.1.1.2'!D122-1</f>
        <v>0.10961883079337986</v>
      </c>
      <c r="E123" s="89">
        <f>+'4.2.1.1.2'!E123/'4.2.1.1.2'!E122-1</f>
        <v>6.8531912349498292E-2</v>
      </c>
      <c r="F123" s="89">
        <f>+'4.2.1.1.2'!F123/'4.2.1.1.2'!F122-1</f>
        <v>0.16302821109219479</v>
      </c>
      <c r="G123" s="89">
        <f>+'4.2.1.1.2'!G123/'4.2.1.1.2'!G122-1</f>
        <v>0.15115631526026752</v>
      </c>
      <c r="H123" s="90"/>
      <c r="I123" s="169">
        <f>+'4.2.1.1.2'!I123/'4.2.1.1.2'!I122-1</f>
        <v>0.11981792615011866</v>
      </c>
      <c r="J123" s="88">
        <f>+'4.2.1.1.2'!J123/'4.2.1.1.2'!J122-1</f>
        <v>7.9982998190271326E-2</v>
      </c>
      <c r="K123" s="151">
        <f>+'4.2.1.1.2'!K123/'4.2.1.1.2'!K122-1</f>
        <v>0.11929277390381565</v>
      </c>
    </row>
    <row r="124" spans="1:11">
      <c r="A124" s="222"/>
      <c r="B124" s="23" t="s">
        <v>5</v>
      </c>
      <c r="C124" s="88">
        <f>+'4.2.1.1.2'!C124/'4.2.1.1.2'!C123-1</f>
        <v>4.5439024490585123E-2</v>
      </c>
      <c r="D124" s="89">
        <f>+'4.2.1.1.2'!D124/'4.2.1.1.2'!D123-1</f>
        <v>4.7097122892394871E-2</v>
      </c>
      <c r="E124" s="89">
        <f>+'4.2.1.1.2'!E124/'4.2.1.1.2'!E123-1</f>
        <v>5.3624947024673242E-2</v>
      </c>
      <c r="F124" s="89">
        <f>+'4.2.1.1.2'!F124/'4.2.1.1.2'!F123-1</f>
        <v>3.2290985695827557E-2</v>
      </c>
      <c r="G124" s="89">
        <f>+'4.2.1.1.2'!G124/'4.2.1.1.2'!G123-1</f>
        <v>3.9481238106543026E-2</v>
      </c>
      <c r="H124" s="90"/>
      <c r="I124" s="169">
        <f>+'4.2.1.1.2'!I124/'4.2.1.1.2'!I123-1</f>
        <v>4.2801332468273445E-2</v>
      </c>
      <c r="J124" s="88">
        <f>+'4.2.1.1.2'!J124/'4.2.1.1.2'!J123-1</f>
        <v>-8.5322805764736387E-2</v>
      </c>
      <c r="K124" s="151">
        <f>+'4.2.1.1.2'!K124/'4.2.1.1.2'!K123-1</f>
        <v>4.1171566040584251E-2</v>
      </c>
    </row>
    <row r="125" spans="1:11">
      <c r="A125" s="222"/>
      <c r="B125" s="23" t="s">
        <v>6</v>
      </c>
      <c r="C125" s="88">
        <f>+'4.2.1.1.2'!C125/'4.2.1.1.2'!C124-1</f>
        <v>-0.10318162307395651</v>
      </c>
      <c r="D125" s="89">
        <f>+'4.2.1.1.2'!D125/'4.2.1.1.2'!D124-1</f>
        <v>-8.5383468573642096E-2</v>
      </c>
      <c r="E125" s="89">
        <f>+'4.2.1.1.2'!E125/'4.2.1.1.2'!E124-1</f>
        <v>-7.64879757690764E-2</v>
      </c>
      <c r="F125" s="89">
        <f>+'4.2.1.1.2'!F125/'4.2.1.1.2'!F124-1</f>
        <v>-0.12868525321690294</v>
      </c>
      <c r="G125" s="89">
        <f>+'4.2.1.1.2'!G125/'4.2.1.1.2'!G124-1</f>
        <v>-9.9672360027636131E-2</v>
      </c>
      <c r="H125" s="90"/>
      <c r="I125" s="169">
        <f>+'4.2.1.1.2'!I125/'4.2.1.1.2'!I124-1</f>
        <v>-0.10123384862626572</v>
      </c>
      <c r="J125" s="88">
        <f>+'4.2.1.1.2'!J125/'4.2.1.1.2'!J124-1</f>
        <v>-3.5726484352474053E-2</v>
      </c>
      <c r="K125" s="151">
        <f>+'4.2.1.1.2'!K125/'4.2.1.1.2'!K124-1</f>
        <v>-0.10050181659053214</v>
      </c>
    </row>
    <row r="126" spans="1:11">
      <c r="A126" s="222"/>
      <c r="B126" s="23" t="s">
        <v>7</v>
      </c>
      <c r="C126" s="88">
        <f>+'4.2.1.1.2'!C126/'4.2.1.1.2'!C125-1</f>
        <v>9.8812220058258182E-2</v>
      </c>
      <c r="D126" s="89">
        <f>+'4.2.1.1.2'!D126/'4.2.1.1.2'!D125-1</f>
        <v>0.13885220196594594</v>
      </c>
      <c r="E126" s="89">
        <f>+'4.2.1.1.2'!E126/'4.2.1.1.2'!E125-1</f>
        <v>0.12474455477777657</v>
      </c>
      <c r="F126" s="89">
        <f>+'4.2.1.1.2'!F126/'4.2.1.1.2'!F125-1</f>
        <v>0.10482439221178996</v>
      </c>
      <c r="G126" s="89">
        <f>+'4.2.1.1.2'!G126/'4.2.1.1.2'!G125-1</f>
        <v>8.4850829610721101E-2</v>
      </c>
      <c r="H126" s="90"/>
      <c r="I126" s="169">
        <f>+'4.2.1.1.2'!I126/'4.2.1.1.2'!I125-1</f>
        <v>0.11547399745803522</v>
      </c>
      <c r="J126" s="88">
        <f>+'4.2.1.1.2'!J126/'4.2.1.1.2'!J125-1</f>
        <v>0.13398595093407417</v>
      </c>
      <c r="K126" s="151">
        <f>+'4.2.1.1.2'!K126/'4.2.1.1.2'!K125-1</f>
        <v>0.11569576202665144</v>
      </c>
    </row>
    <row r="127" spans="1:11">
      <c r="A127" s="222"/>
      <c r="B127" s="23" t="s">
        <v>8</v>
      </c>
      <c r="C127" s="88">
        <f>+'4.2.1.1.2'!C127/'4.2.1.1.2'!C126-1</f>
        <v>-1.8590853770545035E-2</v>
      </c>
      <c r="D127" s="89">
        <f>+'4.2.1.1.2'!D127/'4.2.1.1.2'!D126-1</f>
        <v>-2.1963699816194726E-2</v>
      </c>
      <c r="E127" s="89">
        <f>+'4.2.1.1.2'!E127/'4.2.1.1.2'!E126-1</f>
        <v>-1.1262232038265818E-2</v>
      </c>
      <c r="F127" s="89">
        <f>+'4.2.1.1.2'!F127/'4.2.1.1.2'!F126-1</f>
        <v>1.0497020011172253E-2</v>
      </c>
      <c r="G127" s="89">
        <f>+'4.2.1.1.2'!G127/'4.2.1.1.2'!G126-1</f>
        <v>-1.1844387629423858E-2</v>
      </c>
      <c r="H127" s="90"/>
      <c r="I127" s="169">
        <f>+'4.2.1.1.2'!I127/'4.2.1.1.2'!I126-1</f>
        <v>-8.9372718879556778E-3</v>
      </c>
      <c r="J127" s="88">
        <f>+'4.2.1.1.2'!J127/'4.2.1.1.2'!J126-1</f>
        <v>1.4113189483462962E-2</v>
      </c>
      <c r="K127" s="151">
        <f>+'4.2.1.1.2'!K127/'4.2.1.1.2'!K126-1</f>
        <v>-8.6566113049296733E-3</v>
      </c>
    </row>
    <row r="128" spans="1:11">
      <c r="A128" s="222"/>
      <c r="B128" s="23" t="s">
        <v>9</v>
      </c>
      <c r="C128" s="88">
        <f>+'4.2.1.1.2'!C128/'4.2.1.1.2'!C127-1</f>
        <v>-1.0308939537017947E-2</v>
      </c>
      <c r="D128" s="89">
        <f>+'4.2.1.1.2'!D128/'4.2.1.1.2'!D127-1</f>
        <v>-2.9126847007049594E-2</v>
      </c>
      <c r="E128" s="89">
        <f>+'4.2.1.1.2'!E128/'4.2.1.1.2'!E127-1</f>
        <v>-3.0146308556833756E-2</v>
      </c>
      <c r="F128" s="89">
        <f>+'4.2.1.1.2'!F128/'4.2.1.1.2'!F127-1</f>
        <v>9.39043875708645E-4</v>
      </c>
      <c r="G128" s="89">
        <f>+'4.2.1.1.2'!G128/'4.2.1.1.2'!G127-1</f>
        <v>-5.6627880413226972E-3</v>
      </c>
      <c r="H128" s="90"/>
      <c r="I128" s="169">
        <f>+'4.2.1.1.2'!I128/'4.2.1.1.2'!I127-1</f>
        <v>-1.5490402522516433E-2</v>
      </c>
      <c r="J128" s="88">
        <f>+'4.2.1.1.2'!J128/'4.2.1.1.2'!J127-1</f>
        <v>-7.86924067747794E-2</v>
      </c>
      <c r="K128" s="151">
        <f>+'4.2.1.1.2'!K128/'4.2.1.1.2'!K127-1</f>
        <v>-1.6277620435557361E-2</v>
      </c>
    </row>
    <row r="129" spans="1:11">
      <c r="A129" s="222"/>
      <c r="B129" s="23" t="s">
        <v>10</v>
      </c>
      <c r="C129" s="88">
        <f>+'4.2.1.1.2'!C129/'4.2.1.1.2'!C128-1</f>
        <v>8.5529201656819875E-3</v>
      </c>
      <c r="D129" s="89">
        <f>+'4.2.1.1.2'!D129/'4.2.1.1.2'!D128-1</f>
        <v>1.3723365289149747E-2</v>
      </c>
      <c r="E129" s="89">
        <f>+'4.2.1.1.2'!E129/'4.2.1.1.2'!E128-1</f>
        <v>1.6239419059909554E-2</v>
      </c>
      <c r="F129" s="89">
        <f>+'4.2.1.1.2'!F129/'4.2.1.1.2'!F128-1</f>
        <v>1.0306787005249785E-3</v>
      </c>
      <c r="G129" s="89">
        <f>+'4.2.1.1.2'!G129/'4.2.1.1.2'!G128-1</f>
        <v>5.0514461729120885E-3</v>
      </c>
      <c r="H129" s="90"/>
      <c r="I129" s="169">
        <f>+'4.2.1.1.2'!I129/'4.2.1.1.2'!I128-1</f>
        <v>8.8119392093088944E-3</v>
      </c>
      <c r="J129" s="88">
        <f>+'4.2.1.1.2'!J129/'4.2.1.1.2'!J128-1</f>
        <v>1.3624877341368746E-2</v>
      </c>
      <c r="K129" s="151">
        <f>+'4.2.1.1.2'!K129/'4.2.1.1.2'!K128-1</f>
        <v>8.868083615776623E-3</v>
      </c>
    </row>
    <row r="130" spans="1:11">
      <c r="A130" s="222"/>
      <c r="B130" s="23" t="s">
        <v>11</v>
      </c>
      <c r="C130" s="88">
        <f>+'4.2.1.1.2'!C130/'4.2.1.1.2'!C129-1</f>
        <v>-4.1772590510206209E-2</v>
      </c>
      <c r="D130" s="89">
        <f>+'4.2.1.1.2'!D130/'4.2.1.1.2'!D129-1</f>
        <v>-3.1964891687936814E-2</v>
      </c>
      <c r="E130" s="89">
        <f>+'4.2.1.1.2'!E130/'4.2.1.1.2'!E129-1</f>
        <v>-3.1833649186583712E-2</v>
      </c>
      <c r="F130" s="89">
        <f>+'4.2.1.1.2'!F130/'4.2.1.1.2'!F129-1</f>
        <v>-4.3794182406252768E-2</v>
      </c>
      <c r="G130" s="89">
        <f>+'4.2.1.1.2'!G130/'4.2.1.1.2'!G129-1</f>
        <v>-5.4089311921584615E-2</v>
      </c>
      <c r="H130" s="90"/>
      <c r="I130" s="169">
        <f>+'4.2.1.1.2'!I130/'4.2.1.1.2'!I129-1</f>
        <v>-3.8692548397181392E-2</v>
      </c>
      <c r="J130" s="88">
        <f>+'4.2.1.1.2'!J130/'4.2.1.1.2'!J129-1</f>
        <v>-6.2449668454328977E-2</v>
      </c>
      <c r="K130" s="151">
        <f>+'4.2.1.1.2'!K130/'4.2.1.1.2'!K129-1</f>
        <v>-3.8970989205759921E-2</v>
      </c>
    </row>
    <row r="131" spans="1:11" ht="15" thickBot="1">
      <c r="A131" s="224"/>
      <c r="B131" s="55" t="s">
        <v>12</v>
      </c>
      <c r="C131" s="95">
        <f>+'4.2.1.1.2'!C131/'4.2.1.1.2'!C130-1</f>
        <v>-8.1068017718483487E-2</v>
      </c>
      <c r="D131" s="96">
        <f>+'4.2.1.1.2'!D131/'4.2.1.1.2'!D130-1</f>
        <v>-5.3245182268735092E-2</v>
      </c>
      <c r="E131" s="96">
        <f>+'4.2.1.1.2'!E131/'4.2.1.1.2'!E130-1</f>
        <v>-5.6482352964061233E-2</v>
      </c>
      <c r="F131" s="96">
        <f>+'4.2.1.1.2'!F131/'4.2.1.1.2'!F130-1</f>
        <v>-0.1207018687986825</v>
      </c>
      <c r="G131" s="96">
        <f>+'4.2.1.1.2'!G131/'4.2.1.1.2'!G130-1</f>
        <v>-0.12237092034613839</v>
      </c>
      <c r="H131" s="97"/>
      <c r="I131" s="170">
        <f>+'4.2.1.1.2'!I131/'4.2.1.1.2'!I130-1</f>
        <v>-8.3721502181471452E-2</v>
      </c>
      <c r="J131" s="95">
        <f>+'4.2.1.1.2'!J131/'4.2.1.1.2'!J130-1</f>
        <v>7.932453980162002E-2</v>
      </c>
      <c r="K131" s="152">
        <f>+'4.2.1.1.2'!K131/'4.2.1.1.2'!K130-1</f>
        <v>-8.1857238031360691E-2</v>
      </c>
    </row>
    <row r="132" spans="1:11">
      <c r="A132" s="228">
        <v>2003</v>
      </c>
      <c r="B132" s="91" t="s">
        <v>1</v>
      </c>
      <c r="C132" s="92">
        <f>+'4.2.1.1.2'!C132/'4.2.1.1.2'!C131-1</f>
        <v>-0.16064977128378444</v>
      </c>
      <c r="D132" s="93">
        <f>+'4.2.1.1.2'!D132/'4.2.1.1.2'!D131-1</f>
        <v>-0.18123058184825458</v>
      </c>
      <c r="E132" s="93">
        <f>+'4.2.1.1.2'!E132/'4.2.1.1.2'!E131-1</f>
        <v>-0.11427263752394456</v>
      </c>
      <c r="F132" s="93">
        <f>+'4.2.1.1.2'!F132/'4.2.1.1.2'!F131-1</f>
        <v>-0.24428591294837088</v>
      </c>
      <c r="G132" s="93">
        <f>+'4.2.1.1.2'!G132/'4.2.1.1.2'!G131-1</f>
        <v>-0.14765396841342393</v>
      </c>
      <c r="H132" s="94"/>
      <c r="I132" s="171">
        <f>+'4.2.1.1.2'!I132/'4.2.1.1.2'!I131-1</f>
        <v>-0.18121991456912723</v>
      </c>
      <c r="J132" s="92">
        <f>+'4.2.1.1.2'!J132/'4.2.1.1.2'!J131-1</f>
        <v>-0.10029843164645369</v>
      </c>
      <c r="K132" s="153">
        <f>+'4.2.1.1.2'!K132/'4.2.1.1.2'!K131-1</f>
        <v>-0.18013223027640912</v>
      </c>
    </row>
    <row r="133" spans="1:11">
      <c r="A133" s="222"/>
      <c r="B133" s="23" t="s">
        <v>2</v>
      </c>
      <c r="C133" s="88">
        <f>+'4.2.1.1.2'!C133/'4.2.1.1.2'!C132-1</f>
        <v>7.5016440739090751E-3</v>
      </c>
      <c r="D133" s="89">
        <f>+'4.2.1.1.2'!D133/'4.2.1.1.2'!D132-1</f>
        <v>1.6700330935899954E-2</v>
      </c>
      <c r="E133" s="89">
        <f>+'4.2.1.1.2'!E133/'4.2.1.1.2'!E132-1</f>
        <v>-1.6859406080186434E-2</v>
      </c>
      <c r="F133" s="89">
        <f>+'4.2.1.1.2'!F133/'4.2.1.1.2'!F132-1</f>
        <v>0.10327725359388618</v>
      </c>
      <c r="G133" s="89">
        <f>+'4.2.1.1.2'!G133/'4.2.1.1.2'!G132-1</f>
        <v>-1.2533095369384295E-2</v>
      </c>
      <c r="H133" s="90"/>
      <c r="I133" s="169">
        <f>+'4.2.1.1.2'!I133/'4.2.1.1.2'!I132-1</f>
        <v>2.9669866717269011E-2</v>
      </c>
      <c r="J133" s="88">
        <f>+'4.2.1.1.2'!J133/'4.2.1.1.2'!J132-1</f>
        <v>-3.5743691805345756E-2</v>
      </c>
      <c r="K133" s="151">
        <f>+'4.2.1.1.2'!K133/'4.2.1.1.2'!K132-1</f>
        <v>2.8705013024737047E-2</v>
      </c>
    </row>
    <row r="134" spans="1:11">
      <c r="A134" s="222"/>
      <c r="B134" s="23" t="s">
        <v>3</v>
      </c>
      <c r="C134" s="88">
        <f>+'4.2.1.1.2'!C134/'4.2.1.1.2'!C133-1</f>
        <v>0.19909535418344992</v>
      </c>
      <c r="D134" s="89">
        <f>+'4.2.1.1.2'!D134/'4.2.1.1.2'!D133-1</f>
        <v>0.19313902217849255</v>
      </c>
      <c r="E134" s="89">
        <f>+'4.2.1.1.2'!E134/'4.2.1.1.2'!E133-1</f>
        <v>0.1210539666648629</v>
      </c>
      <c r="F134" s="89">
        <f>+'4.2.1.1.2'!F134/'4.2.1.1.2'!F133-1</f>
        <v>0.26516054494378727</v>
      </c>
      <c r="G134" s="89">
        <f>+'4.2.1.1.2'!G134/'4.2.1.1.2'!G133-1</f>
        <v>0.24474676408340379</v>
      </c>
      <c r="H134" s="90"/>
      <c r="I134" s="169">
        <f>+'4.2.1.1.2'!I134/'4.2.1.1.2'!I133-1</f>
        <v>0.20384192702445625</v>
      </c>
      <c r="J134" s="88">
        <f>+'4.2.1.1.2'!J134/'4.2.1.1.2'!J133-1</f>
        <v>0.21704953548286365</v>
      </c>
      <c r="K134" s="151">
        <f>+'4.2.1.1.2'!K134/'4.2.1.1.2'!K133-1</f>
        <v>0.20402453490082961</v>
      </c>
    </row>
    <row r="135" spans="1:11">
      <c r="A135" s="222"/>
      <c r="B135" s="23" t="s">
        <v>4</v>
      </c>
      <c r="C135" s="88">
        <f>+'4.2.1.1.2'!C135/'4.2.1.1.2'!C134-1</f>
        <v>9.6528106780585432E-2</v>
      </c>
      <c r="D135" s="89">
        <f>+'4.2.1.1.2'!D135/'4.2.1.1.2'!D134-1</f>
        <v>0.10624256127295628</v>
      </c>
      <c r="E135" s="89">
        <f>+'4.2.1.1.2'!E135/'4.2.1.1.2'!E134-1</f>
        <v>0.10164930233428149</v>
      </c>
      <c r="F135" s="89">
        <f>+'4.2.1.1.2'!F135/'4.2.1.1.2'!F134-1</f>
        <v>0.11345393552349115</v>
      </c>
      <c r="G135" s="89">
        <f>+'4.2.1.1.2'!G135/'4.2.1.1.2'!G134-1</f>
        <v>0.10712408329181078</v>
      </c>
      <c r="H135" s="90"/>
      <c r="I135" s="169">
        <f>+'4.2.1.1.2'!I135/'4.2.1.1.2'!I134-1</f>
        <v>0.10607413894682471</v>
      </c>
      <c r="J135" s="88">
        <f>+'4.2.1.1.2'!J135/'4.2.1.1.2'!J134-1</f>
        <v>-2.0114101520685379E-2</v>
      </c>
      <c r="K135" s="151">
        <f>+'4.2.1.1.2'!K135/'4.2.1.1.2'!K134-1</f>
        <v>0.10431059160345435</v>
      </c>
    </row>
    <row r="136" spans="1:11">
      <c r="A136" s="222"/>
      <c r="B136" s="23" t="s">
        <v>5</v>
      </c>
      <c r="C136" s="88">
        <f>+'4.2.1.1.2'!C136/'4.2.1.1.2'!C135-1</f>
        <v>2.4465259824281382E-2</v>
      </c>
      <c r="D136" s="89">
        <f>+'4.2.1.1.2'!D136/'4.2.1.1.2'!D135-1</f>
        <v>3.0842577242737423E-2</v>
      </c>
      <c r="E136" s="89">
        <f>+'4.2.1.1.2'!E136/'4.2.1.1.2'!E135-1</f>
        <v>1.9201007811911586E-2</v>
      </c>
      <c r="F136" s="89">
        <f>+'4.2.1.1.2'!F136/'4.2.1.1.2'!F135-1</f>
        <v>2.3424350873675559E-2</v>
      </c>
      <c r="G136" s="89">
        <f>+'4.2.1.1.2'!G136/'4.2.1.1.2'!G135-1</f>
        <v>4.3212649913429324E-2</v>
      </c>
      <c r="H136" s="90"/>
      <c r="I136" s="169">
        <f>+'4.2.1.1.2'!I136/'4.2.1.1.2'!I135-1</f>
        <v>2.6168944511018033E-2</v>
      </c>
      <c r="J136" s="88">
        <f>+'4.2.1.1.2'!J136/'4.2.1.1.2'!J135-1</f>
        <v>-2.0400147293482274E-2</v>
      </c>
      <c r="K136" s="151">
        <f>+'4.2.1.1.2'!K136/'4.2.1.1.2'!K135-1</f>
        <v>2.5591446787103456E-2</v>
      </c>
    </row>
    <row r="137" spans="1:11">
      <c r="A137" s="222"/>
      <c r="B137" s="23" t="s">
        <v>6</v>
      </c>
      <c r="C137" s="88">
        <f>+'4.2.1.1.2'!C137/'4.2.1.1.2'!C136-1</f>
        <v>-3.2842282574747972E-2</v>
      </c>
      <c r="D137" s="89">
        <f>+'4.2.1.1.2'!D137/'4.2.1.1.2'!D136-1</f>
        <v>-2.8819409591467338E-2</v>
      </c>
      <c r="E137" s="89">
        <f>+'4.2.1.1.2'!E137/'4.2.1.1.2'!E136-1</f>
        <v>-3.2550629610432313E-2</v>
      </c>
      <c r="F137" s="89">
        <f>+'4.2.1.1.2'!F137/'4.2.1.1.2'!F136-1</f>
        <v>-4.0309178926328459E-2</v>
      </c>
      <c r="G137" s="89">
        <f>+'4.2.1.1.2'!G137/'4.2.1.1.2'!G136-1</f>
        <v>-3.3563768120239201E-2</v>
      </c>
      <c r="H137" s="90"/>
      <c r="I137" s="169">
        <f>+'4.2.1.1.2'!I137/'4.2.1.1.2'!I136-1</f>
        <v>-3.4014492307391953E-2</v>
      </c>
      <c r="J137" s="88">
        <f>+'4.2.1.1.2'!J137/'4.2.1.1.2'!J136-1</f>
        <v>-1.2993684843624731E-2</v>
      </c>
      <c r="K137" s="151">
        <f>+'4.2.1.1.2'!K137/'4.2.1.1.2'!K136-1</f>
        <v>-3.3765505564631204E-2</v>
      </c>
    </row>
    <row r="138" spans="1:11">
      <c r="A138" s="222"/>
      <c r="B138" s="23" t="s">
        <v>7</v>
      </c>
      <c r="C138" s="88">
        <f>+'4.2.1.1.2'!C138/'4.2.1.1.2'!C137-1</f>
        <v>3.4812516162399776E-2</v>
      </c>
      <c r="D138" s="89">
        <f>+'4.2.1.1.2'!D138/'4.2.1.1.2'!D137-1</f>
        <v>7.3166227592247779E-2</v>
      </c>
      <c r="E138" s="89">
        <f>+'4.2.1.1.2'!E138/'4.2.1.1.2'!E137-1</f>
        <v>8.1625975885772029E-2</v>
      </c>
      <c r="F138" s="89">
        <f>+'4.2.1.1.2'!F138/'4.2.1.1.2'!F137-1</f>
        <v>1.2338654204523625E-2</v>
      </c>
      <c r="G138" s="89">
        <f>+'4.2.1.1.2'!G138/'4.2.1.1.2'!G137-1</f>
        <v>5.7947559567868012E-3</v>
      </c>
      <c r="H138" s="90"/>
      <c r="I138" s="169">
        <f>+'4.2.1.1.2'!I138/'4.2.1.1.2'!I137-1</f>
        <v>4.5449310839623003E-2</v>
      </c>
      <c r="J138" s="88">
        <f>+'4.2.1.1.2'!J138/'4.2.1.1.2'!J137-1</f>
        <v>8.3782948885588127E-2</v>
      </c>
      <c r="K138" s="151">
        <f>+'4.2.1.1.2'!K138/'4.2.1.1.2'!K137-1</f>
        <v>4.591312527485214E-2</v>
      </c>
    </row>
    <row r="139" spans="1:11">
      <c r="A139" s="222"/>
      <c r="B139" s="23" t="s">
        <v>8</v>
      </c>
      <c r="C139" s="88">
        <f>+'4.2.1.1.2'!C139/'4.2.1.1.2'!C138-1</f>
        <v>-2.1715580190023065E-2</v>
      </c>
      <c r="D139" s="89">
        <f>+'4.2.1.1.2'!D139/'4.2.1.1.2'!D138-1</f>
        <v>-1.6108401446977005E-3</v>
      </c>
      <c r="E139" s="89">
        <f>+'4.2.1.1.2'!E139/'4.2.1.1.2'!E138-1</f>
        <v>-3.6993973556987969E-2</v>
      </c>
      <c r="F139" s="89">
        <f>+'4.2.1.1.2'!F139/'4.2.1.1.2'!F138-1</f>
        <v>9.307888366303585E-3</v>
      </c>
      <c r="G139" s="89">
        <f>+'4.2.1.1.2'!G139/'4.2.1.1.2'!G138-1</f>
        <v>2.6371137479791251E-2</v>
      </c>
      <c r="H139" s="90"/>
      <c r="I139" s="169">
        <f>+'4.2.1.1.2'!I139/'4.2.1.1.2'!I138-1</f>
        <v>-6.5816407114847042E-3</v>
      </c>
      <c r="J139" s="88">
        <f>+'4.2.1.1.2'!J139/'4.2.1.1.2'!J138-1</f>
        <v>-1.2970887736615255E-2</v>
      </c>
      <c r="K139" s="151">
        <f>+'4.2.1.1.2'!K139/'4.2.1.1.2'!K138-1</f>
        <v>-6.6617458920196215E-3</v>
      </c>
    </row>
    <row r="140" spans="1:11">
      <c r="A140" s="222"/>
      <c r="B140" s="23" t="s">
        <v>9</v>
      </c>
      <c r="C140" s="88">
        <f>+'4.2.1.1.2'!C140/'4.2.1.1.2'!C139-1</f>
        <v>4.62405061916904E-2</v>
      </c>
      <c r="D140" s="89">
        <f>+'4.2.1.1.2'!D140/'4.2.1.1.2'!D139-1</f>
        <v>4.6094260250343133E-2</v>
      </c>
      <c r="E140" s="89">
        <f>+'4.2.1.1.2'!E140/'4.2.1.1.2'!E139-1</f>
        <v>2.946214539219838E-2</v>
      </c>
      <c r="F140" s="89">
        <f>+'4.2.1.1.2'!F140/'4.2.1.1.2'!F139-1</f>
        <v>5.2862801608345444E-2</v>
      </c>
      <c r="G140" s="89">
        <f>+'4.2.1.1.2'!G140/'4.2.1.1.2'!G139-1</f>
        <v>3.9549714280619375E-2</v>
      </c>
      <c r="H140" s="90"/>
      <c r="I140" s="169">
        <f>+'4.2.1.1.2'!I140/'4.2.1.1.2'!I139-1</f>
        <v>4.460036636917053E-2</v>
      </c>
      <c r="J140" s="88">
        <f>+'4.2.1.1.2'!J140/'4.2.1.1.2'!J139-1</f>
        <v>-3.3320147157719804E-2</v>
      </c>
      <c r="K140" s="151">
        <f>+'4.2.1.1.2'!K140/'4.2.1.1.2'!K139-1</f>
        <v>4.3629642895476772E-2</v>
      </c>
    </row>
    <row r="141" spans="1:11">
      <c r="A141" s="222"/>
      <c r="B141" s="23" t="s">
        <v>10</v>
      </c>
      <c r="C141" s="88">
        <f>+'4.2.1.1.2'!C141/'4.2.1.1.2'!C140-1</f>
        <v>2.329950653010604E-2</v>
      </c>
      <c r="D141" s="89">
        <f>+'4.2.1.1.2'!D141/'4.2.1.1.2'!D140-1</f>
        <v>1.2569465881981268E-2</v>
      </c>
      <c r="E141" s="89">
        <f>+'4.2.1.1.2'!E141/'4.2.1.1.2'!E140-1</f>
        <v>2.4730357564221039E-2</v>
      </c>
      <c r="F141" s="89">
        <f>+'4.2.1.1.2'!F141/'4.2.1.1.2'!F140-1</f>
        <v>1.0477888882146846E-2</v>
      </c>
      <c r="G141" s="89">
        <f>+'4.2.1.1.2'!G141/'4.2.1.1.2'!G140-1</f>
        <v>3.9138579589759193E-3</v>
      </c>
      <c r="H141" s="90"/>
      <c r="I141" s="169">
        <f>+'4.2.1.1.2'!I141/'4.2.1.1.2'!I140-1</f>
        <v>1.5279462952946687E-2</v>
      </c>
      <c r="J141" s="88">
        <f>+'4.2.1.1.2'!J141/'4.2.1.1.2'!J140-1</f>
        <v>2.3648856023931186E-2</v>
      </c>
      <c r="K141" s="151">
        <f>+'4.2.1.1.2'!K141/'4.2.1.1.2'!K140-1</f>
        <v>1.5376040006593872E-2</v>
      </c>
    </row>
    <row r="142" spans="1:11">
      <c r="A142" s="222"/>
      <c r="B142" s="23" t="s">
        <v>11</v>
      </c>
      <c r="C142" s="88">
        <f>+'4.2.1.1.2'!C142/'4.2.1.1.2'!C141-1</f>
        <v>-8.6916064010765459E-2</v>
      </c>
      <c r="D142" s="89">
        <f>+'4.2.1.1.2'!D142/'4.2.1.1.2'!D141-1</f>
        <v>-8.5954799818253935E-2</v>
      </c>
      <c r="E142" s="89">
        <f>+'4.2.1.1.2'!E142/'4.2.1.1.2'!E141-1</f>
        <v>-7.0170684834763519E-2</v>
      </c>
      <c r="F142" s="89">
        <f>+'4.2.1.1.2'!F142/'4.2.1.1.2'!F141-1</f>
        <v>-0.10434905759552648</v>
      </c>
      <c r="G142" s="89">
        <f>+'4.2.1.1.2'!G142/'4.2.1.1.2'!G141-1</f>
        <v>-9.0064338281099277E-2</v>
      </c>
      <c r="H142" s="90"/>
      <c r="I142" s="169">
        <f>+'4.2.1.1.2'!I142/'4.2.1.1.2'!I141-1</f>
        <v>-8.8988903831006216E-2</v>
      </c>
      <c r="J142" s="88">
        <f>+'4.2.1.1.2'!J142/'4.2.1.1.2'!J141-1</f>
        <v>-5.7926171116068237E-2</v>
      </c>
      <c r="K142" s="151">
        <f>+'4.2.1.1.2'!K142/'4.2.1.1.2'!K141-1</f>
        <v>-8.862754078288293E-2</v>
      </c>
    </row>
    <row r="143" spans="1:11" ht="15" thickBot="1">
      <c r="A143" s="224"/>
      <c r="B143" s="55" t="s">
        <v>12</v>
      </c>
      <c r="C143" s="95">
        <f>+'4.2.1.1.2'!C143/'4.2.1.1.2'!C142-1</f>
        <v>-2.6231809641771742E-2</v>
      </c>
      <c r="D143" s="96">
        <f>+'4.2.1.1.2'!D143/'4.2.1.1.2'!D142-1</f>
        <v>-2.6586593821664728E-4</v>
      </c>
      <c r="E143" s="96">
        <f>+'4.2.1.1.2'!E143/'4.2.1.1.2'!E142-1</f>
        <v>-4.8534412431594509E-3</v>
      </c>
      <c r="F143" s="96">
        <f>+'4.2.1.1.2'!F143/'4.2.1.1.2'!F142-1</f>
        <v>-6.892775182825972E-2</v>
      </c>
      <c r="G143" s="96">
        <f>+'4.2.1.1.2'!G143/'4.2.1.1.2'!G142-1</f>
        <v>-9.0476346958224041E-2</v>
      </c>
      <c r="H143" s="97"/>
      <c r="I143" s="170">
        <f>+'4.2.1.1.2'!I143/'4.2.1.1.2'!I142-1</f>
        <v>-3.156304629362483E-2</v>
      </c>
      <c r="J143" s="95">
        <f>+'4.2.1.1.2'!J143/'4.2.1.1.2'!J142-1</f>
        <v>-4.7102556268459161E-2</v>
      </c>
      <c r="K143" s="152">
        <f>+'4.2.1.1.2'!K143/'4.2.1.1.2'!K142-1</f>
        <v>-3.1749912358184806E-2</v>
      </c>
    </row>
    <row r="144" spans="1:11">
      <c r="A144" s="228">
        <v>2004</v>
      </c>
      <c r="B144" s="91" t="s">
        <v>1</v>
      </c>
      <c r="C144" s="92">
        <f>+'4.2.1.1.2'!C144/'4.2.1.1.2'!C143-1</f>
        <v>-0.21598428553842186</v>
      </c>
      <c r="D144" s="93">
        <f>+'4.2.1.1.2'!D144/'4.2.1.1.2'!D143-1</f>
        <v>-0.21845900342877878</v>
      </c>
      <c r="E144" s="93">
        <f>+'4.2.1.1.2'!E144/'4.2.1.1.2'!E143-1</f>
        <v>-0.15597743973745437</v>
      </c>
      <c r="F144" s="93">
        <f>+'4.2.1.1.2'!F144/'4.2.1.1.2'!F143-1</f>
        <v>-0.28926675742943242</v>
      </c>
      <c r="G144" s="93">
        <f>+'4.2.1.1.2'!G144/'4.2.1.1.2'!G143-1</f>
        <v>-0.20850452143034104</v>
      </c>
      <c r="H144" s="94"/>
      <c r="I144" s="171">
        <f>+'4.2.1.1.2'!I144/'4.2.1.1.2'!I143-1</f>
        <v>-0.22544011466205138</v>
      </c>
      <c r="J144" s="92">
        <f>+'4.2.1.1.2'!J144/'4.2.1.1.2'!J143-1</f>
        <v>-8.2358075491191451E-2</v>
      </c>
      <c r="K144" s="153">
        <f>+'4.2.1.1.2'!K144/'4.2.1.1.2'!K143-1</f>
        <v>-0.22374680316273121</v>
      </c>
    </row>
    <row r="145" spans="1:11">
      <c r="A145" s="222"/>
      <c r="B145" s="23" t="s">
        <v>2</v>
      </c>
      <c r="C145" s="88">
        <f>+'4.2.1.1.2'!C145/'4.2.1.1.2'!C144-1</f>
        <v>8.8521847765165917E-2</v>
      </c>
      <c r="D145" s="89">
        <f>+'4.2.1.1.2'!D145/'4.2.1.1.2'!D144-1</f>
        <v>8.8620672870482364E-2</v>
      </c>
      <c r="E145" s="89">
        <f>+'4.2.1.1.2'!E145/'4.2.1.1.2'!E144-1</f>
        <v>4.0658624009838995E-2</v>
      </c>
      <c r="F145" s="89">
        <f>+'4.2.1.1.2'!F145/'4.2.1.1.2'!F144-1</f>
        <v>0.18614286507526523</v>
      </c>
      <c r="G145" s="89">
        <f>+'4.2.1.1.2'!G145/'4.2.1.1.2'!G144-1</f>
        <v>8.4535667900248246E-2</v>
      </c>
      <c r="H145" s="90"/>
      <c r="I145" s="169">
        <f>+'4.2.1.1.2'!I145/'4.2.1.1.2'!I144-1</f>
        <v>0.10365879269646117</v>
      </c>
      <c r="J145" s="88">
        <f>+'4.2.1.1.2'!J145/'4.2.1.1.2'!J144-1</f>
        <v>1.2937853655695886E-2</v>
      </c>
      <c r="K145" s="151">
        <f>+'4.2.1.1.2'!K145/'4.2.1.1.2'!K144-1</f>
        <v>0.10238959545672288</v>
      </c>
    </row>
    <row r="146" spans="1:11">
      <c r="A146" s="222"/>
      <c r="B146" s="23" t="s">
        <v>3</v>
      </c>
      <c r="C146" s="88">
        <f>+'4.2.1.1.2'!C146/'4.2.1.1.2'!C145-1</f>
        <v>0.30837708949683074</v>
      </c>
      <c r="D146" s="89">
        <f>+'4.2.1.1.2'!D146/'4.2.1.1.2'!D145-1</f>
        <v>0.2990437065267475</v>
      </c>
      <c r="E146" s="89">
        <f>+'4.2.1.1.2'!E146/'4.2.1.1.2'!E145-1</f>
        <v>0.21402618211538771</v>
      </c>
      <c r="F146" s="89">
        <f>+'4.2.1.1.2'!F146/'4.2.1.1.2'!F145-1</f>
        <v>0.39033642986631234</v>
      </c>
      <c r="G146" s="89">
        <f>+'4.2.1.1.2'!G146/'4.2.1.1.2'!G145-1</f>
        <v>0.37190000651390709</v>
      </c>
      <c r="H146" s="90"/>
      <c r="I146" s="169">
        <f>+'4.2.1.1.2'!I146/'4.2.1.1.2'!I145-1</f>
        <v>0.31367796939984904</v>
      </c>
      <c r="J146" s="88">
        <f>+'4.2.1.1.2'!J146/'4.2.1.1.2'!J145-1</f>
        <v>0.12125349737457358</v>
      </c>
      <c r="K146" s="151">
        <f>+'4.2.1.1.2'!K146/'4.2.1.1.2'!K145-1</f>
        <v>0.31120436877983537</v>
      </c>
    </row>
    <row r="147" spans="1:11">
      <c r="A147" s="222"/>
      <c r="B147" s="23" t="s">
        <v>4</v>
      </c>
      <c r="C147" s="88">
        <f>+'4.2.1.1.2'!C147/'4.2.1.1.2'!C146-1</f>
        <v>-0.13057567464454056</v>
      </c>
      <c r="D147" s="89">
        <f>+'4.2.1.1.2'!D147/'4.2.1.1.2'!D146-1</f>
        <v>-0.13531135806973882</v>
      </c>
      <c r="E147" s="89">
        <f>+'4.2.1.1.2'!E147/'4.2.1.1.2'!E146-1</f>
        <v>-0.12470472625007656</v>
      </c>
      <c r="F147" s="89">
        <f>+'4.2.1.1.2'!F147/'4.2.1.1.2'!F146-1</f>
        <v>-0.12264344239405289</v>
      </c>
      <c r="G147" s="89">
        <f>+'4.2.1.1.2'!G147/'4.2.1.1.2'!G146-1</f>
        <v>-0.11593233165640471</v>
      </c>
      <c r="H147" s="90"/>
      <c r="I147" s="169">
        <f>+'4.2.1.1.2'!I147/'4.2.1.1.2'!I146-1</f>
        <v>-0.12756626115790237</v>
      </c>
      <c r="J147" s="88">
        <f>+'4.2.1.1.2'!J147/'4.2.1.1.2'!J146-1</f>
        <v>-0.17131906493417703</v>
      </c>
      <c r="K147" s="151">
        <f>+'4.2.1.1.2'!K147/'4.2.1.1.2'!K146-1</f>
        <v>-0.12804722074867703</v>
      </c>
    </row>
    <row r="148" spans="1:11">
      <c r="A148" s="222"/>
      <c r="B148" s="23" t="s">
        <v>5</v>
      </c>
      <c r="C148" s="88">
        <f>+'4.2.1.1.2'!C148/'4.2.1.1.2'!C147-1</f>
        <v>0.10722458658574885</v>
      </c>
      <c r="D148" s="89">
        <f>+'4.2.1.1.2'!D148/'4.2.1.1.2'!D147-1</f>
        <v>0.12281198799682813</v>
      </c>
      <c r="E148" s="89">
        <f>+'4.2.1.1.2'!E148/'4.2.1.1.2'!E147-1</f>
        <v>0.10047190546905771</v>
      </c>
      <c r="F148" s="89">
        <f>+'4.2.1.1.2'!F148/'4.2.1.1.2'!F147-1</f>
        <v>0.12162408193234864</v>
      </c>
      <c r="G148" s="89">
        <f>+'4.2.1.1.2'!G148/'4.2.1.1.2'!G147-1</f>
        <v>0.1136505040639928</v>
      </c>
      <c r="H148" s="90"/>
      <c r="I148" s="169">
        <f>+'4.2.1.1.2'!I148/'4.2.1.1.2'!I147-1</f>
        <v>0.11524199306311167</v>
      </c>
      <c r="J148" s="88">
        <f>+'4.2.1.1.2'!J148/'4.2.1.1.2'!J147-1</f>
        <v>0.14925080694228177</v>
      </c>
      <c r="K148" s="151">
        <f>+'4.2.1.1.2'!K148/'4.2.1.1.2'!K147-1</f>
        <v>0.11559728763059174</v>
      </c>
    </row>
    <row r="149" spans="1:11">
      <c r="A149" s="222"/>
      <c r="B149" s="23" t="s">
        <v>6</v>
      </c>
      <c r="C149" s="88">
        <f>+'4.2.1.1.2'!C149/'4.2.1.1.2'!C148-1</f>
        <v>3.5323345357226366E-2</v>
      </c>
      <c r="D149" s="89">
        <f>+'4.2.1.1.2'!D149/'4.2.1.1.2'!D148-1</f>
        <v>4.9113892700425321E-2</v>
      </c>
      <c r="E149" s="89">
        <f>+'4.2.1.1.2'!E149/'4.2.1.1.2'!E148-1</f>
        <v>-3.4167385401947858E-2</v>
      </c>
      <c r="F149" s="89">
        <f>+'4.2.1.1.2'!F149/'4.2.1.1.2'!F148-1</f>
        <v>3.1528355558265497E-2</v>
      </c>
      <c r="G149" s="89">
        <f>+'4.2.1.1.2'!G149/'4.2.1.1.2'!G148-1</f>
        <v>4.2588347022206374E-2</v>
      </c>
      <c r="H149" s="90"/>
      <c r="I149" s="169">
        <f>+'4.2.1.1.2'!I149/'4.2.1.1.2'!I148-1</f>
        <v>2.5949355534627516E-2</v>
      </c>
      <c r="J149" s="88">
        <f>+'4.2.1.1.2'!J149/'4.2.1.1.2'!J148-1</f>
        <v>3.0445784429848244E-2</v>
      </c>
      <c r="K149" s="151">
        <f>+'4.2.1.1.2'!K149/'4.2.1.1.2'!K148-1</f>
        <v>2.5997747379515657E-2</v>
      </c>
    </row>
    <row r="150" spans="1:11">
      <c r="A150" s="222"/>
      <c r="B150" s="23" t="s">
        <v>7</v>
      </c>
      <c r="C150" s="88">
        <f>+'4.2.1.1.2'!C150/'4.2.1.1.2'!C149-1</f>
        <v>1.2350929650399634E-2</v>
      </c>
      <c r="D150" s="89">
        <f>+'4.2.1.1.2'!D150/'4.2.1.1.2'!D149-1</f>
        <v>3.6711133279899721E-2</v>
      </c>
      <c r="E150" s="89">
        <f>+'4.2.1.1.2'!E150/'4.2.1.1.2'!E149-1</f>
        <v>8.5644226175478844E-2</v>
      </c>
      <c r="F150" s="89">
        <f>+'4.2.1.1.2'!F150/'4.2.1.1.2'!F149-1</f>
        <v>-1.3319285728995323E-2</v>
      </c>
      <c r="G150" s="89">
        <f>+'4.2.1.1.2'!G150/'4.2.1.1.2'!G149-1</f>
        <v>-4.1923953057583563E-2</v>
      </c>
      <c r="H150" s="90"/>
      <c r="I150" s="169">
        <f>+'4.2.1.1.2'!I150/'4.2.1.1.2'!I149-1</f>
        <v>2.0922130636680025E-2</v>
      </c>
      <c r="J150" s="88">
        <f>+'4.2.1.1.2'!J150/'4.2.1.1.2'!J149-1</f>
        <v>5.1351045394776973E-2</v>
      </c>
      <c r="K150" s="151">
        <f>+'4.2.1.1.2'!K150/'4.2.1.1.2'!K149-1</f>
        <v>2.1251035013359454E-2</v>
      </c>
    </row>
    <row r="151" spans="1:11">
      <c r="A151" s="222"/>
      <c r="B151" s="23" t="s">
        <v>8</v>
      </c>
      <c r="C151" s="88">
        <f>+'4.2.1.1.2'!C151/'4.2.1.1.2'!C150-1</f>
        <v>4.9136237759486168E-3</v>
      </c>
      <c r="D151" s="89">
        <f>+'4.2.1.1.2'!D151/'4.2.1.1.2'!D150-1</f>
        <v>-1.9387863161851038E-2</v>
      </c>
      <c r="E151" s="89">
        <f>+'4.2.1.1.2'!E151/'4.2.1.1.2'!E150-1</f>
        <v>3.7614476221592419E-4</v>
      </c>
      <c r="F151" s="89">
        <f>+'4.2.1.1.2'!F151/'4.2.1.1.2'!F150-1</f>
        <v>2.0503943280490766E-2</v>
      </c>
      <c r="G151" s="89">
        <f>+'4.2.1.1.2'!G151/'4.2.1.1.2'!G150-1</f>
        <v>8.9169642107733926E-2</v>
      </c>
      <c r="H151" s="90"/>
      <c r="I151" s="169">
        <f>+'4.2.1.1.2'!I151/'4.2.1.1.2'!I150-1</f>
        <v>6.5259141054057057E-3</v>
      </c>
      <c r="J151" s="88">
        <f>+'4.2.1.1.2'!J151/'4.2.1.1.2'!J150-1</f>
        <v>1.3496612387562834E-2</v>
      </c>
      <c r="K151" s="151">
        <f>+'4.2.1.1.2'!K151/'4.2.1.1.2'!K150-1</f>
        <v>6.6034806982888661E-3</v>
      </c>
    </row>
    <row r="152" spans="1:11">
      <c r="A152" s="222"/>
      <c r="B152" s="23" t="s">
        <v>9</v>
      </c>
      <c r="C152" s="88">
        <f>+'4.2.1.1.2'!C152/'4.2.1.1.2'!C151-1</f>
        <v>1.8228663598730099E-2</v>
      </c>
      <c r="D152" s="89">
        <f>+'4.2.1.1.2'!D152/'4.2.1.1.2'!D151-1</f>
        <v>3.2417838027385404E-2</v>
      </c>
      <c r="E152" s="89">
        <f>+'4.2.1.1.2'!E152/'4.2.1.1.2'!E151-1</f>
        <v>3.0492272789275354E-2</v>
      </c>
      <c r="F152" s="89">
        <f>+'4.2.1.1.2'!F152/'4.2.1.1.2'!F151-1</f>
        <v>4.8203231346815034E-2</v>
      </c>
      <c r="G152" s="89">
        <f>+'4.2.1.1.2'!G152/'4.2.1.1.2'!G151-1</f>
        <v>2.8825353872341308E-2</v>
      </c>
      <c r="H152" s="90"/>
      <c r="I152" s="169">
        <f>+'4.2.1.1.2'!I152/'4.2.1.1.2'!I151-1</f>
        <v>3.4286279136093833E-2</v>
      </c>
      <c r="J152" s="88">
        <f>+'4.2.1.1.2'!J152/'4.2.1.1.2'!J151-1</f>
        <v>-6.517466401336991E-3</v>
      </c>
      <c r="K152" s="151">
        <f>+'4.2.1.1.2'!K152/'4.2.1.1.2'!K151-1</f>
        <v>3.3829125335851362E-2</v>
      </c>
    </row>
    <row r="153" spans="1:11">
      <c r="A153" s="222"/>
      <c r="B153" s="23" t="s">
        <v>10</v>
      </c>
      <c r="C153" s="88">
        <f>+'4.2.1.1.2'!C153/'4.2.1.1.2'!C152-1</f>
        <v>-3.8983625905242514E-2</v>
      </c>
      <c r="D153" s="89">
        <f>+'4.2.1.1.2'!D153/'4.2.1.1.2'!D152-1</f>
        <v>-3.8982312990980428E-2</v>
      </c>
      <c r="E153" s="89">
        <f>+'4.2.1.1.2'!E153/'4.2.1.1.2'!E152-1</f>
        <v>-2.4669451347918092E-2</v>
      </c>
      <c r="F153" s="89">
        <f>+'4.2.1.1.2'!F153/'4.2.1.1.2'!F152-1</f>
        <v>-5.71027997850444E-2</v>
      </c>
      <c r="G153" s="89">
        <f>+'4.2.1.1.2'!G153/'4.2.1.1.2'!G152-1</f>
        <v>-5.7501047317541354E-2</v>
      </c>
      <c r="H153" s="90"/>
      <c r="I153" s="169">
        <f>+'4.2.1.1.2'!I153/'4.2.1.1.2'!I152-1</f>
        <v>-4.3075087323046879E-2</v>
      </c>
      <c r="J153" s="88">
        <f>+'4.2.1.1.2'!J153/'4.2.1.1.2'!J152-1</f>
        <v>2.0235921227975018E-2</v>
      </c>
      <c r="K153" s="151">
        <f>+'4.2.1.1.2'!K153/'4.2.1.1.2'!K152-1</f>
        <v>-4.2393450554591205E-2</v>
      </c>
    </row>
    <row r="154" spans="1:11">
      <c r="A154" s="222"/>
      <c r="B154" s="23" t="s">
        <v>11</v>
      </c>
      <c r="C154" s="88">
        <f>+'4.2.1.1.2'!C154/'4.2.1.1.2'!C153-1</f>
        <v>1.5551636173707584E-2</v>
      </c>
      <c r="D154" s="89">
        <f>+'4.2.1.1.2'!D154/'4.2.1.1.2'!D153-1</f>
        <v>4.534030315055837E-3</v>
      </c>
      <c r="E154" s="89">
        <f>+'4.2.1.1.2'!E154/'4.2.1.1.2'!E153-1</f>
        <v>6.8461721449413204E-3</v>
      </c>
      <c r="F154" s="89">
        <f>+'4.2.1.1.2'!F154/'4.2.1.1.2'!F153-1</f>
        <v>8.8395037468256277E-3</v>
      </c>
      <c r="G154" s="89">
        <f>+'4.2.1.1.2'!G154/'4.2.1.1.2'!G153-1</f>
        <v>1.4084279212782658E-2</v>
      </c>
      <c r="H154" s="90"/>
      <c r="I154" s="169">
        <f>+'4.2.1.1.2'!I154/'4.2.1.1.2'!I153-1</f>
        <v>8.5752317394722777E-3</v>
      </c>
      <c r="J154" s="88">
        <f>+'4.2.1.1.2'!J154/'4.2.1.1.2'!J153-1</f>
        <v>-2.4357795946011285E-2</v>
      </c>
      <c r="K154" s="151">
        <f>+'4.2.1.1.2'!K154/'4.2.1.1.2'!K153-1</f>
        <v>8.197469156831616E-3</v>
      </c>
    </row>
    <row r="155" spans="1:11" ht="15" thickBot="1">
      <c r="A155" s="224"/>
      <c r="B155" s="55" t="s">
        <v>12</v>
      </c>
      <c r="C155" s="95">
        <f>+'4.2.1.1.2'!C155/'4.2.1.1.2'!C154-1</f>
        <v>-0.13737117390177866</v>
      </c>
      <c r="D155" s="96">
        <f>+'4.2.1.1.2'!D155/'4.2.1.1.2'!D154-1</f>
        <v>-0.11030756162388777</v>
      </c>
      <c r="E155" s="96">
        <f>+'4.2.1.1.2'!E155/'4.2.1.1.2'!E154-1</f>
        <v>-0.10257458060778923</v>
      </c>
      <c r="F155" s="96">
        <f>+'4.2.1.1.2'!F155/'4.2.1.1.2'!F154-1</f>
        <v>-0.17359615991061172</v>
      </c>
      <c r="G155" s="96">
        <f>+'4.2.1.1.2'!G155/'4.2.1.1.2'!G154-1</f>
        <v>-0.18693732900107152</v>
      </c>
      <c r="H155" s="97"/>
      <c r="I155" s="170">
        <f>+'4.2.1.1.2'!I155/'4.2.1.1.2'!I154-1</f>
        <v>-0.13695820549570281</v>
      </c>
      <c r="J155" s="95">
        <f>+'4.2.1.1.2'!J155/'4.2.1.1.2'!J154-1</f>
        <v>1.8660385934465618E-2</v>
      </c>
      <c r="K155" s="152">
        <f>+'4.2.1.1.2'!K155/'4.2.1.1.2'!K154-1</f>
        <v>-0.13523080223373407</v>
      </c>
    </row>
    <row r="156" spans="1:11">
      <c r="A156" s="228">
        <v>2005</v>
      </c>
      <c r="B156" s="91" t="s">
        <v>1</v>
      </c>
      <c r="C156" s="92">
        <f>+'4.2.1.1.2'!C156/'4.2.1.1.2'!C155-1</f>
        <v>-0.16187079825071049</v>
      </c>
      <c r="D156" s="93">
        <f>+'4.2.1.1.2'!D156/'4.2.1.1.2'!D155-1</f>
        <v>-0.18499877596843251</v>
      </c>
      <c r="E156" s="93">
        <f>+'4.2.1.1.2'!E156/'4.2.1.1.2'!E155-1</f>
        <v>-0.10483769425361356</v>
      </c>
      <c r="F156" s="93">
        <f>+'4.2.1.1.2'!F156/'4.2.1.1.2'!F155-1</f>
        <v>-0.26211560290823355</v>
      </c>
      <c r="G156" s="93">
        <f>+'4.2.1.1.2'!G156/'4.2.1.1.2'!G155-1</f>
        <v>-0.14946888773072231</v>
      </c>
      <c r="H156" s="94"/>
      <c r="I156" s="171">
        <f>+'4.2.1.1.2'!I156/'4.2.1.1.2'!I155-1</f>
        <v>-0.18560692353360708</v>
      </c>
      <c r="J156" s="92">
        <f>+'4.2.1.1.2'!J156/'4.2.1.1.2'!J155-1</f>
        <v>-0.12037269902566061</v>
      </c>
      <c r="K156" s="153">
        <f>+'4.2.1.1.2'!K156/'4.2.1.1.2'!K155-1</f>
        <v>-0.18475394723310079</v>
      </c>
    </row>
    <row r="157" spans="1:11">
      <c r="A157" s="222"/>
      <c r="B157" s="23" t="s">
        <v>2</v>
      </c>
      <c r="C157" s="88">
        <f>+'4.2.1.1.2'!C157/'4.2.1.1.2'!C156-1</f>
        <v>-0.1421361265180725</v>
      </c>
      <c r="D157" s="89">
        <f>+'4.2.1.1.2'!D157/'4.2.1.1.2'!D156-1</f>
        <v>-0.13534232861543138</v>
      </c>
      <c r="E157" s="89">
        <f>+'4.2.1.1.2'!E157/'4.2.1.1.2'!E156-1</f>
        <v>-0.18070989396626302</v>
      </c>
      <c r="F157" s="89">
        <f>+'4.2.1.1.2'!F157/'4.2.1.1.2'!F156-1</f>
        <v>-5.0187729269280945E-2</v>
      </c>
      <c r="G157" s="89">
        <f>+'4.2.1.1.2'!G157/'4.2.1.1.2'!G156-1</f>
        <v>-0.16146786598617424</v>
      </c>
      <c r="H157" s="90"/>
      <c r="I157" s="169">
        <f>+'4.2.1.1.2'!I157/'4.2.1.1.2'!I156-1</f>
        <v>-0.12586342666113848</v>
      </c>
      <c r="J157" s="88">
        <f>+'4.2.1.1.2'!J157/'4.2.1.1.2'!J156-1</f>
        <v>-0.18534846507509761</v>
      </c>
      <c r="K157" s="151">
        <f>+'4.2.1.1.2'!K157/'4.2.1.1.2'!K156-1</f>
        <v>-0.12670265318722729</v>
      </c>
    </row>
    <row r="158" spans="1:11">
      <c r="A158" s="222"/>
      <c r="B158" s="23" t="s">
        <v>3</v>
      </c>
      <c r="C158" s="88">
        <f>+'4.2.1.1.2'!C158/'4.2.1.1.2'!C157-1</f>
        <v>0.553903158089043</v>
      </c>
      <c r="D158" s="89">
        <f>+'4.2.1.1.2'!D158/'4.2.1.1.2'!D157-1</f>
        <v>0.53372140038795046</v>
      </c>
      <c r="E158" s="89">
        <f>+'4.2.1.1.2'!E158/'4.2.1.1.2'!E157-1</f>
        <v>0.46203406954377391</v>
      </c>
      <c r="F158" s="89">
        <f>+'4.2.1.1.2'!F158/'4.2.1.1.2'!F157-1</f>
        <v>0.63987418170119637</v>
      </c>
      <c r="G158" s="89">
        <f>+'4.2.1.1.2'!G158/'4.2.1.1.2'!G157-1</f>
        <v>0.63497735965497704</v>
      </c>
      <c r="H158" s="90"/>
      <c r="I158" s="169">
        <f>+'4.2.1.1.2'!I158/'4.2.1.1.2'!I157-1</f>
        <v>0.5587082396602252</v>
      </c>
      <c r="J158" s="88">
        <f>+'4.2.1.1.2'!J158/'4.2.1.1.2'!J157-1</f>
        <v>0.4848803903587724</v>
      </c>
      <c r="K158" s="151">
        <f>+'4.2.1.1.2'!K158/'4.2.1.1.2'!K157-1</f>
        <v>0.55773660854835239</v>
      </c>
    </row>
    <row r="159" spans="1:11">
      <c r="A159" s="222"/>
      <c r="B159" s="23" t="s">
        <v>4</v>
      </c>
      <c r="C159" s="88">
        <f>+'4.2.1.1.2'!C159/'4.2.1.1.2'!C158-1</f>
        <v>6.8129825719579262E-2</v>
      </c>
      <c r="D159" s="89">
        <f>+'4.2.1.1.2'!D159/'4.2.1.1.2'!D158-1</f>
        <v>7.2772875281927663E-2</v>
      </c>
      <c r="E159" s="89">
        <f>+'4.2.1.1.2'!E159/'4.2.1.1.2'!E158-1</f>
        <v>4.8386626423457813E-2</v>
      </c>
      <c r="F159" s="89">
        <f>+'4.2.1.1.2'!F159/'4.2.1.1.2'!F158-1</f>
        <v>9.3925356131931537E-2</v>
      </c>
      <c r="G159" s="89">
        <f>+'4.2.1.1.2'!G159/'4.2.1.1.2'!G158-1</f>
        <v>9.9862183383880643E-2</v>
      </c>
      <c r="H159" s="90"/>
      <c r="I159" s="169">
        <f>+'4.2.1.1.2'!I159/'4.2.1.1.2'!I158-1</f>
        <v>7.5517655961282015E-2</v>
      </c>
      <c r="J159" s="88">
        <f>+'4.2.1.1.2'!J159/'4.2.1.1.2'!J158-1</f>
        <v>-8.0437335122523934E-2</v>
      </c>
      <c r="K159" s="151">
        <f>+'4.2.1.1.2'!K159/'4.2.1.1.2'!K158-1</f>
        <v>7.3561164669659229E-2</v>
      </c>
    </row>
    <row r="160" spans="1:11">
      <c r="A160" s="222"/>
      <c r="B160" s="23" t="s">
        <v>5</v>
      </c>
      <c r="C160" s="88">
        <f>+'4.2.1.1.2'!C160/'4.2.1.1.2'!C159-1</f>
        <v>1.5321268472785032E-2</v>
      </c>
      <c r="D160" s="89">
        <f>+'4.2.1.1.2'!D160/'4.2.1.1.2'!D159-1</f>
        <v>1.4024495014963279E-2</v>
      </c>
      <c r="E160" s="89">
        <f>+'4.2.1.1.2'!E160/'4.2.1.1.2'!E159-1</f>
        <v>2.7596533352671981E-2</v>
      </c>
      <c r="F160" s="89">
        <f>+'4.2.1.1.2'!F160/'4.2.1.1.2'!F159-1</f>
        <v>2.0997017756772651E-2</v>
      </c>
      <c r="G160" s="89">
        <f>+'4.2.1.1.2'!G160/'4.2.1.1.2'!G159-1</f>
        <v>1.7187334765943696E-2</v>
      </c>
      <c r="H160" s="90"/>
      <c r="I160" s="169">
        <f>+'4.2.1.1.2'!I160/'4.2.1.1.2'!I159-1</f>
        <v>1.8984632455123496E-2</v>
      </c>
      <c r="J160" s="88">
        <f>+'4.2.1.1.2'!J160/'4.2.1.1.2'!J159-1</f>
        <v>1.251989917750107E-3</v>
      </c>
      <c r="K160" s="151">
        <f>+'4.2.1.1.2'!K160/'4.2.1.1.2'!K159-1</f>
        <v>1.8794083470971445E-2</v>
      </c>
    </row>
    <row r="161" spans="1:11">
      <c r="A161" s="222"/>
      <c r="B161" s="23" t="s">
        <v>6</v>
      </c>
      <c r="C161" s="88">
        <f>+'4.2.1.1.2'!C161/'4.2.1.1.2'!C160-1</f>
        <v>-1.1239464606468963E-2</v>
      </c>
      <c r="D161" s="89">
        <f>+'4.2.1.1.2'!D161/'4.2.1.1.2'!D160-1</f>
        <v>-4.6141679880475905E-3</v>
      </c>
      <c r="E161" s="89">
        <f>+'4.2.1.1.2'!E161/'4.2.1.1.2'!E160-1</f>
        <v>-1.6022811286056871E-2</v>
      </c>
      <c r="F161" s="89">
        <f>+'4.2.1.1.2'!F161/'4.2.1.1.2'!F160-1</f>
        <v>-2.3178813323282532E-2</v>
      </c>
      <c r="G161" s="89">
        <f>+'4.2.1.1.2'!G161/'4.2.1.1.2'!G160-1</f>
        <v>-2.0112580759269472E-3</v>
      </c>
      <c r="H161" s="90"/>
      <c r="I161" s="169">
        <f>+'4.2.1.1.2'!I161/'4.2.1.1.2'!I160-1</f>
        <v>-1.3109085539264598E-2</v>
      </c>
      <c r="J161" s="88">
        <f>+'4.2.1.1.2'!J161/'4.2.1.1.2'!J160-1</f>
        <v>-4.9118492203479636E-2</v>
      </c>
      <c r="K161" s="151">
        <f>+'4.2.1.1.2'!K161/'4.2.1.1.2'!K160-1</f>
        <v>-1.348936784796928E-2</v>
      </c>
    </row>
    <row r="162" spans="1:11">
      <c r="A162" s="222"/>
      <c r="B162" s="23" t="s">
        <v>7</v>
      </c>
      <c r="C162" s="88">
        <f>+'4.2.1.1.2'!C162/'4.2.1.1.2'!C161-1</f>
        <v>-1.339100898051826E-2</v>
      </c>
      <c r="D162" s="89">
        <f>+'4.2.1.1.2'!D162/'4.2.1.1.2'!D161-1</f>
        <v>2.5821820759656999E-2</v>
      </c>
      <c r="E162" s="89">
        <f>+'4.2.1.1.2'!E162/'4.2.1.1.2'!E161-1</f>
        <v>1.4877784887155299E-2</v>
      </c>
      <c r="F162" s="89">
        <f>+'4.2.1.1.2'!F162/'4.2.1.1.2'!F161-1</f>
        <v>-3.4543878105175896E-2</v>
      </c>
      <c r="G162" s="89">
        <f>+'4.2.1.1.2'!G162/'4.2.1.1.2'!G161-1</f>
        <v>-5.1848406128485958E-2</v>
      </c>
      <c r="H162" s="90"/>
      <c r="I162" s="169">
        <f>+'4.2.1.1.2'!I162/'4.2.1.1.2'!I161-1</f>
        <v>-5.4578984858555391E-3</v>
      </c>
      <c r="J162" s="88">
        <f>+'4.2.1.1.2'!J162/'4.2.1.1.2'!J161-1</f>
        <v>7.8138947551762428E-2</v>
      </c>
      <c r="K162" s="151">
        <f>+'4.2.1.1.2'!K162/'4.2.1.1.2'!K161-1</f>
        <v>-4.6069472363635677E-3</v>
      </c>
    </row>
    <row r="163" spans="1:11">
      <c r="A163" s="222"/>
      <c r="B163" s="23" t="s">
        <v>8</v>
      </c>
      <c r="C163" s="88">
        <f>+'4.2.1.1.2'!C163/'4.2.1.1.2'!C162-1</f>
        <v>5.768124112537798E-2</v>
      </c>
      <c r="D163" s="89">
        <f>+'4.2.1.1.2'!D163/'4.2.1.1.2'!D162-1</f>
        <v>3.5936794727997601E-2</v>
      </c>
      <c r="E163" s="89">
        <f>+'4.2.1.1.2'!E163/'4.2.1.1.2'!E162-1</f>
        <v>1.9961872049918172E-2</v>
      </c>
      <c r="F163" s="89">
        <f>+'4.2.1.1.2'!F163/'4.2.1.1.2'!F162-1</f>
        <v>0.10529238441680722</v>
      </c>
      <c r="G163" s="89">
        <f>+'4.2.1.1.2'!G163/'4.2.1.1.2'!G162-1</f>
        <v>0.13646973627293946</v>
      </c>
      <c r="H163" s="90"/>
      <c r="I163" s="169">
        <f>+'4.2.1.1.2'!I163/'4.2.1.1.2'!I162-1</f>
        <v>6.2816107588761438E-2</v>
      </c>
      <c r="J163" s="88">
        <f>+'4.2.1.1.2'!J163/'4.2.1.1.2'!J162-1</f>
        <v>-7.6898222940225969E-3</v>
      </c>
      <c r="K163" s="151">
        <f>+'4.2.1.1.2'!K163/'4.2.1.1.2'!K162-1</f>
        <v>6.2038750501732132E-2</v>
      </c>
    </row>
    <row r="164" spans="1:11">
      <c r="A164" s="222"/>
      <c r="B164" s="23" t="s">
        <v>9</v>
      </c>
      <c r="C164" s="88">
        <f>+'4.2.1.1.2'!C164/'4.2.1.1.2'!C163-1</f>
        <v>-1.459915966433023E-2</v>
      </c>
      <c r="D164" s="89">
        <f>+'4.2.1.1.2'!D164/'4.2.1.1.2'!D163-1</f>
        <v>1.864139297748979E-3</v>
      </c>
      <c r="E164" s="89">
        <f>+'4.2.1.1.2'!E164/'4.2.1.1.2'!E163-1</f>
        <v>1.0284131126053087E-2</v>
      </c>
      <c r="F164" s="89">
        <f>+'4.2.1.1.2'!F164/'4.2.1.1.2'!F163-1</f>
        <v>8.0146835800087857E-4</v>
      </c>
      <c r="G164" s="89">
        <f>+'4.2.1.1.2'!G164/'4.2.1.1.2'!G163-1</f>
        <v>-4.4993719120020037E-3</v>
      </c>
      <c r="H164" s="90"/>
      <c r="I164" s="169">
        <f>+'4.2.1.1.2'!I164/'4.2.1.1.2'!I163-1</f>
        <v>8.3330766756928298E-5</v>
      </c>
      <c r="J164" s="88">
        <f>+'4.2.1.1.2'!J164/'4.2.1.1.2'!J163-1</f>
        <v>-3.952852305287835E-2</v>
      </c>
      <c r="K164" s="151">
        <f>+'4.2.1.1.2'!K164/'4.2.1.1.2'!K163-1</f>
        <v>-3.2473218609163634E-4</v>
      </c>
    </row>
    <row r="165" spans="1:11">
      <c r="A165" s="222"/>
      <c r="B165" s="23" t="s">
        <v>10</v>
      </c>
      <c r="C165" s="88">
        <f>+'4.2.1.1.2'!C165/'4.2.1.1.2'!C164-1</f>
        <v>-5.4820850771213236E-2</v>
      </c>
      <c r="D165" s="89">
        <f>+'4.2.1.1.2'!D165/'4.2.1.1.2'!D164-1</f>
        <v>-7.5184064872759526E-2</v>
      </c>
      <c r="E165" s="89">
        <f>+'4.2.1.1.2'!E165/'4.2.1.1.2'!E164-1</f>
        <v>-3.3900948352842297E-2</v>
      </c>
      <c r="F165" s="89">
        <f>+'4.2.1.1.2'!F165/'4.2.1.1.2'!F164-1</f>
        <v>-8.3066509067025729E-2</v>
      </c>
      <c r="G165" s="89">
        <f>+'4.2.1.1.2'!G165/'4.2.1.1.2'!G164-1</f>
        <v>-6.8601834512732718E-2</v>
      </c>
      <c r="H165" s="90"/>
      <c r="I165" s="169">
        <f>+'4.2.1.1.2'!I165/'4.2.1.1.2'!I164-1</f>
        <v>-6.6567093215170292E-2</v>
      </c>
      <c r="J165" s="88">
        <f>+'4.2.1.1.2'!J165/'4.2.1.1.2'!J164-1</f>
        <v>-1.5971421791307838E-2</v>
      </c>
      <c r="K165" s="151">
        <f>+'4.2.1.1.2'!K165/'4.2.1.1.2'!K164-1</f>
        <v>-6.6066320234664966E-2</v>
      </c>
    </row>
    <row r="166" spans="1:11">
      <c r="A166" s="222"/>
      <c r="B166" s="23" t="s">
        <v>11</v>
      </c>
      <c r="C166" s="88">
        <f>+'4.2.1.1.2'!C166/'4.2.1.1.2'!C165-1</f>
        <v>-1.9214169526138969E-2</v>
      </c>
      <c r="D166" s="89">
        <f>+'4.2.1.1.2'!D166/'4.2.1.1.2'!D165-1</f>
        <v>1.4317691965572976E-2</v>
      </c>
      <c r="E166" s="89">
        <f>+'4.2.1.1.2'!E166/'4.2.1.1.2'!E165-1</f>
        <v>1.9871841935470425E-3</v>
      </c>
      <c r="F166" s="89">
        <f>+'4.2.1.1.2'!F166/'4.2.1.1.2'!F165-1</f>
        <v>-2.9050047611266172E-2</v>
      </c>
      <c r="G166" s="89">
        <f>+'4.2.1.1.2'!G166/'4.2.1.1.2'!G165-1</f>
        <v>-2.8128717325243913E-2</v>
      </c>
      <c r="H166" s="90"/>
      <c r="I166" s="169">
        <f>+'4.2.1.1.2'!I166/'4.2.1.1.2'!I165-1</f>
        <v>-8.8027078412716842E-3</v>
      </c>
      <c r="J166" s="88">
        <f>+'4.2.1.1.2'!J166/'4.2.1.1.2'!J165-1</f>
        <v>-7.2643886053872508E-2</v>
      </c>
      <c r="K166" s="151">
        <f>+'4.2.1.1.2'!K166/'4.2.1.1.2'!K165-1</f>
        <v>-9.468471510920895E-3</v>
      </c>
    </row>
    <row r="167" spans="1:11" ht="15" thickBot="1">
      <c r="A167" s="224"/>
      <c r="B167" s="55" t="s">
        <v>12</v>
      </c>
      <c r="C167" s="95">
        <f>+'4.2.1.1.2'!C167/'4.2.1.1.2'!C166-1</f>
        <v>-2.620643068541173E-2</v>
      </c>
      <c r="D167" s="96">
        <f>+'4.2.1.1.2'!D167/'4.2.1.1.2'!D166-1</f>
        <v>-2.704991049767147E-2</v>
      </c>
      <c r="E167" s="96">
        <f>+'4.2.1.1.2'!E167/'4.2.1.1.2'!E166-1</f>
        <v>-2.4096622323931949E-2</v>
      </c>
      <c r="F167" s="96">
        <f>+'4.2.1.1.2'!F167/'4.2.1.1.2'!F166-1</f>
        <v>-5.6632763577723844E-2</v>
      </c>
      <c r="G167" s="96">
        <f>+'4.2.1.1.2'!G167/'4.2.1.1.2'!G166-1</f>
        <v>-7.1785266308561302E-2</v>
      </c>
      <c r="H167" s="97"/>
      <c r="I167" s="170">
        <f>+'4.2.1.1.2'!I167/'4.2.1.1.2'!I166-1</f>
        <v>-3.7923209223628906E-2</v>
      </c>
      <c r="J167" s="95">
        <f>+'4.2.1.1.2'!J167/'4.2.1.1.2'!J166-1</f>
        <v>0.15996117875419102</v>
      </c>
      <c r="K167" s="152">
        <f>+'4.2.1.1.2'!K167/'4.2.1.1.2'!K166-1</f>
        <v>-3.5991201017416929E-2</v>
      </c>
    </row>
    <row r="168" spans="1:11">
      <c r="A168" s="228">
        <v>2006</v>
      </c>
      <c r="B168" s="91" t="s">
        <v>1</v>
      </c>
      <c r="C168" s="92">
        <f>+'4.2.1.1.2'!C168/'4.2.1.1.2'!C167-1</f>
        <v>-0.16529690781757078</v>
      </c>
      <c r="D168" s="93">
        <f>+'4.2.1.1.2'!D168/'4.2.1.1.2'!D167-1</f>
        <v>-0.18224087966849933</v>
      </c>
      <c r="E168" s="93">
        <f>+'4.2.1.1.2'!E168/'4.2.1.1.2'!E167-1</f>
        <v>-0.10412292524247202</v>
      </c>
      <c r="F168" s="93">
        <f>+'4.2.1.1.2'!F168/'4.2.1.1.2'!F167-1</f>
        <v>-0.24159963773548288</v>
      </c>
      <c r="G168" s="93">
        <f>+'4.2.1.1.2'!G168/'4.2.1.1.2'!G167-1</f>
        <v>-0.15266245005157486</v>
      </c>
      <c r="H168" s="94"/>
      <c r="I168" s="171">
        <f>+'4.2.1.1.2'!I168/'4.2.1.1.2'!I167-1</f>
        <v>-0.17952526823510184</v>
      </c>
      <c r="J168" s="92">
        <f>+'4.2.1.1.2'!J168/'4.2.1.1.2'!J167-1</f>
        <v>-0.1072007622311274</v>
      </c>
      <c r="K168" s="153">
        <f>+'4.2.1.1.2'!K168/'4.2.1.1.2'!K167-1</f>
        <v>-0.17867560785514758</v>
      </c>
    </row>
    <row r="169" spans="1:11">
      <c r="A169" s="222"/>
      <c r="B169" s="23" t="s">
        <v>2</v>
      </c>
      <c r="C169" s="88">
        <f>+'4.2.1.1.2'!C169/'4.2.1.1.2'!C168-1</f>
        <v>3.4362981659796787E-3</v>
      </c>
      <c r="D169" s="89">
        <f>+'4.2.1.1.2'!D169/'4.2.1.1.2'!D168-1</f>
        <v>8.3473206041442261E-3</v>
      </c>
      <c r="E169" s="89">
        <f>+'4.2.1.1.2'!E169/'4.2.1.1.2'!E168-1</f>
        <v>-2.2207840790894884E-2</v>
      </c>
      <c r="F169" s="89">
        <f>+'4.2.1.1.2'!F169/'4.2.1.1.2'!F168-1</f>
        <v>9.8363343151497418E-2</v>
      </c>
      <c r="G169" s="89">
        <f>+'4.2.1.1.2'!G169/'4.2.1.1.2'!G168-1</f>
        <v>1.1304364237819664E-2</v>
      </c>
      <c r="H169" s="90"/>
      <c r="I169" s="169">
        <f>+'4.2.1.1.2'!I169/'4.2.1.1.2'!I168-1</f>
        <v>2.490087663809204E-2</v>
      </c>
      <c r="J169" s="88">
        <f>+'4.2.1.1.2'!J169/'4.2.1.1.2'!J168-1</f>
        <v>-6.2672914377956634E-2</v>
      </c>
      <c r="K169" s="151">
        <f>+'4.2.1.1.2'!K169/'4.2.1.1.2'!K168-1</f>
        <v>2.3782538510127349E-2</v>
      </c>
    </row>
    <row r="170" spans="1:11">
      <c r="A170" s="222"/>
      <c r="B170" s="23" t="s">
        <v>3</v>
      </c>
      <c r="C170" s="88">
        <f>+'4.2.1.1.2'!C170/'4.2.1.1.2'!C169-1</f>
        <v>0.29580536763330767</v>
      </c>
      <c r="D170" s="89">
        <f>+'4.2.1.1.2'!D170/'4.2.1.1.2'!D169-1</f>
        <v>0.27801225882954417</v>
      </c>
      <c r="E170" s="89">
        <f>+'4.2.1.1.2'!E170/'4.2.1.1.2'!E169-1</f>
        <v>0.21438598303678158</v>
      </c>
      <c r="F170" s="89">
        <f>+'4.2.1.1.2'!F170/'4.2.1.1.2'!F169-1</f>
        <v>0.37389128270839889</v>
      </c>
      <c r="G170" s="89">
        <f>+'4.2.1.1.2'!G170/'4.2.1.1.2'!G169-1</f>
        <v>0.37477657988875435</v>
      </c>
      <c r="H170" s="90"/>
      <c r="I170" s="169">
        <f>+'4.2.1.1.2'!I170/'4.2.1.1.2'!I169-1</f>
        <v>0.30132482019610141</v>
      </c>
      <c r="J170" s="88">
        <f>+'4.2.1.1.2'!J170/'4.2.1.1.2'!J169-1</f>
        <v>0.15485222782460606</v>
      </c>
      <c r="K170" s="151">
        <f>+'4.2.1.1.2'!K170/'4.2.1.1.2'!K169-1</f>
        <v>0.2996122877906422</v>
      </c>
    </row>
    <row r="171" spans="1:11">
      <c r="A171" s="222"/>
      <c r="B171" s="23" t="s">
        <v>4</v>
      </c>
      <c r="C171" s="88">
        <f>+'4.2.1.1.2'!C171/'4.2.1.1.2'!C170-1</f>
        <v>-0.14859797133803376</v>
      </c>
      <c r="D171" s="89">
        <f>+'4.2.1.1.2'!D171/'4.2.1.1.2'!D170-1</f>
        <v>-0.13613122194206817</v>
      </c>
      <c r="E171" s="89">
        <f>+'4.2.1.1.2'!E171/'4.2.1.1.2'!E170-1</f>
        <v>-0.1816711551239345</v>
      </c>
      <c r="F171" s="89">
        <f>+'4.2.1.1.2'!F171/'4.2.1.1.2'!F170-1</f>
        <v>-0.14811325615114557</v>
      </c>
      <c r="G171" s="89">
        <f>+'4.2.1.1.2'!G171/'4.2.1.1.2'!G170-1</f>
        <v>-0.14967864388707619</v>
      </c>
      <c r="H171" s="90"/>
      <c r="I171" s="169">
        <f>+'4.2.1.1.2'!I171/'4.2.1.1.2'!I170-1</f>
        <v>-0.15099334453551128</v>
      </c>
      <c r="J171" s="88">
        <f>+'4.2.1.1.2'!J171/'4.2.1.1.2'!J170-1</f>
        <v>-0.15107204400848351</v>
      </c>
      <c r="K171" s="151">
        <f>+'4.2.1.1.2'!K171/'4.2.1.1.2'!K170-1</f>
        <v>-0.15099416218442052</v>
      </c>
    </row>
    <row r="172" spans="1:11">
      <c r="A172" s="222"/>
      <c r="B172" s="23" t="s">
        <v>5</v>
      </c>
      <c r="C172" s="88">
        <f>+'4.2.1.1.2'!C172/'4.2.1.1.2'!C171-1</f>
        <v>0.22430712488484739</v>
      </c>
      <c r="D172" s="89">
        <f>+'4.2.1.1.2'!D172/'4.2.1.1.2'!D171-1</f>
        <v>0.20369411449507546</v>
      </c>
      <c r="E172" s="89">
        <f>+'4.2.1.1.2'!E172/'4.2.1.1.2'!E171-1</f>
        <v>0.24489615234017448</v>
      </c>
      <c r="F172" s="89">
        <f>+'4.2.1.1.2'!F172/'4.2.1.1.2'!F171-1</f>
        <v>0.22404959177502271</v>
      </c>
      <c r="G172" s="89">
        <f>+'4.2.1.1.2'!G172/'4.2.1.1.2'!G171-1</f>
        <v>0.21272254143149283</v>
      </c>
      <c r="H172" s="90"/>
      <c r="I172" s="169">
        <f>+'4.2.1.1.2'!I172/'4.2.1.1.2'!I171-1</f>
        <v>0.22089476336501779</v>
      </c>
      <c r="J172" s="88">
        <f>+'4.2.1.1.2'!J172/'4.2.1.1.2'!J171-1</f>
        <v>0.11758190281938918</v>
      </c>
      <c r="K172" s="151">
        <f>+'4.2.1.1.2'!K172/'4.2.1.1.2'!K171-1</f>
        <v>0.21982149189923961</v>
      </c>
    </row>
    <row r="173" spans="1:11">
      <c r="A173" s="222"/>
      <c r="B173" s="23" t="s">
        <v>6</v>
      </c>
      <c r="C173" s="88">
        <f>+'4.2.1.1.2'!C173/'4.2.1.1.2'!C172-1</f>
        <v>-2.1087083666768036E-2</v>
      </c>
      <c r="D173" s="89">
        <f>+'4.2.1.1.2'!D173/'4.2.1.1.2'!D172-1</f>
        <v>-3.7890481175935742E-2</v>
      </c>
      <c r="E173" s="89">
        <f>+'4.2.1.1.2'!E173/'4.2.1.1.2'!E172-1</f>
        <v>-2.2682031047648765E-2</v>
      </c>
      <c r="F173" s="89">
        <f>+'4.2.1.1.2'!F173/'4.2.1.1.2'!F172-1</f>
        <v>-3.8357504876211257E-2</v>
      </c>
      <c r="G173" s="89">
        <f>+'4.2.1.1.2'!G173/'4.2.1.1.2'!G172-1</f>
        <v>-2.1775943303083634E-2</v>
      </c>
      <c r="H173" s="90"/>
      <c r="I173" s="169">
        <f>+'4.2.1.1.2'!I173/'4.2.1.1.2'!I172-1</f>
        <v>-3.1551773399572824E-2</v>
      </c>
      <c r="J173" s="88">
        <f>+'4.2.1.1.2'!J173/'4.2.1.1.2'!J172-1</f>
        <v>-4.0015718121684474E-2</v>
      </c>
      <c r="K173" s="151">
        <f>+'4.2.1.1.2'!K173/'4.2.1.1.2'!K172-1</f>
        <v>-3.1632331848320483E-2</v>
      </c>
    </row>
    <row r="174" spans="1:11">
      <c r="A174" s="222"/>
      <c r="B174" s="23" t="s">
        <v>7</v>
      </c>
      <c r="C174" s="88">
        <f>+'4.2.1.1.2'!C174/'4.2.1.1.2'!C173-1</f>
        <v>3.0684324418677189E-3</v>
      </c>
      <c r="D174" s="89">
        <f>+'4.2.1.1.2'!D174/'4.2.1.1.2'!D173-1</f>
        <v>4.395678760078825E-2</v>
      </c>
      <c r="E174" s="89">
        <f>+'4.2.1.1.2'!E174/'4.2.1.1.2'!E173-1</f>
        <v>3.9494897235803128E-2</v>
      </c>
      <c r="F174" s="89">
        <f>+'4.2.1.1.2'!F174/'4.2.1.1.2'!F173-1</f>
        <v>-3.5518978485681751E-2</v>
      </c>
      <c r="G174" s="89">
        <f>+'4.2.1.1.2'!G174/'4.2.1.1.2'!G173-1</f>
        <v>-4.7115566946617671E-2</v>
      </c>
      <c r="H174" s="90"/>
      <c r="I174" s="169">
        <f>+'4.2.1.1.2'!I174/'4.2.1.1.2'!I173-1</f>
        <v>6.9162180406783236E-3</v>
      </c>
      <c r="J174" s="88">
        <f>+'4.2.1.1.2'!J174/'4.2.1.1.2'!J173-1</f>
        <v>6.6953199617955983E-2</v>
      </c>
      <c r="K174" s="151">
        <f>+'4.2.1.1.2'!K174/'4.2.1.1.2'!K173-1</f>
        <v>7.4826933267280182E-3</v>
      </c>
    </row>
    <row r="175" spans="1:11">
      <c r="A175" s="222"/>
      <c r="B175" s="23" t="s">
        <v>8</v>
      </c>
      <c r="C175" s="88">
        <f>+'4.2.1.1.2'!C175/'4.2.1.1.2'!C174-1</f>
        <v>5.2797779268039191E-2</v>
      </c>
      <c r="D175" s="89">
        <f>+'4.2.1.1.2'!D175/'4.2.1.1.2'!D174-1</f>
        <v>4.2439056148056986E-2</v>
      </c>
      <c r="E175" s="89">
        <f>+'4.2.1.1.2'!E175/'4.2.1.1.2'!E174-1</f>
        <v>1.2890291385350583E-2</v>
      </c>
      <c r="F175" s="89">
        <f>+'4.2.1.1.2'!F175/'4.2.1.1.2'!F174-1</f>
        <v>6.1373626373626422E-2</v>
      </c>
      <c r="G175" s="89">
        <f>+'4.2.1.1.2'!G175/'4.2.1.1.2'!G174-1</f>
        <v>6.944475649720605E-2</v>
      </c>
      <c r="H175" s="90"/>
      <c r="I175" s="169">
        <f>+'4.2.1.1.2'!I175/'4.2.1.1.2'!I174-1</f>
        <v>4.5564718571665663E-2</v>
      </c>
      <c r="J175" s="88">
        <f>+'4.2.1.1.2'!J175/'4.2.1.1.2'!J174-1</f>
        <v>7.9670575597530213E-3</v>
      </c>
      <c r="K175" s="151">
        <f>+'4.2.1.1.2'!K175/'4.2.1.1.2'!K174-1</f>
        <v>4.5189027632138501E-2</v>
      </c>
    </row>
    <row r="176" spans="1:11">
      <c r="A176" s="222"/>
      <c r="B176" s="23" t="s">
        <v>9</v>
      </c>
      <c r="C176" s="88">
        <f>+'4.2.1.1.2'!C176/'4.2.1.1.2'!C175-1</f>
        <v>-2.344598094143735E-2</v>
      </c>
      <c r="D176" s="89">
        <f>+'4.2.1.1.2'!D176/'4.2.1.1.2'!D175-1</f>
        <v>-4.4580968918200958E-2</v>
      </c>
      <c r="E176" s="89">
        <f>+'4.2.1.1.2'!E176/'4.2.1.1.2'!E175-1</f>
        <v>-1.1474623309171816E-2</v>
      </c>
      <c r="F176" s="89">
        <f>+'4.2.1.1.2'!F176/'4.2.1.1.2'!F175-1</f>
        <v>-2.341743389952522E-3</v>
      </c>
      <c r="G176" s="89">
        <f>+'4.2.1.1.2'!G176/'4.2.1.1.2'!G175-1</f>
        <v>-1.1250536475856387E-2</v>
      </c>
      <c r="H176" s="90"/>
      <c r="I176" s="169">
        <f>+'4.2.1.1.2'!I176/'4.2.1.1.2'!I175-1</f>
        <v>-2.079194850596533E-2</v>
      </c>
      <c r="J176" s="88">
        <f>+'4.2.1.1.2'!J176/'4.2.1.1.2'!J175-1</f>
        <v>-1.1959739490822963E-2</v>
      </c>
      <c r="K176" s="151">
        <f>+'4.2.1.1.2'!K176/'4.2.1.1.2'!K175-1</f>
        <v>-2.0706836519175043E-2</v>
      </c>
    </row>
    <row r="177" spans="1:11">
      <c r="A177" s="222"/>
      <c r="B177" s="23" t="s">
        <v>10</v>
      </c>
      <c r="C177" s="88">
        <f>+'4.2.1.1.2'!C177/'4.2.1.1.2'!C176-1</f>
        <v>-4.7437619138974707E-2</v>
      </c>
      <c r="D177" s="89">
        <f>+'4.2.1.1.2'!D177/'4.2.1.1.2'!D176-1</f>
        <v>7.8146982456601677E-3</v>
      </c>
      <c r="E177" s="89">
        <f>+'4.2.1.1.2'!E177/'4.2.1.1.2'!E176-1</f>
        <v>2.6056472078356263E-2</v>
      </c>
      <c r="F177" s="89">
        <f>+'4.2.1.1.2'!F177/'4.2.1.1.2'!F176-1</f>
        <v>-3.0498309139129764E-3</v>
      </c>
      <c r="G177" s="89">
        <f>+'4.2.1.1.2'!G177/'4.2.1.1.2'!G176-1</f>
        <v>3.8780443680330734E-3</v>
      </c>
      <c r="H177" s="90"/>
      <c r="I177" s="169">
        <f>+'4.2.1.1.2'!I177/'4.2.1.1.2'!I176-1</f>
        <v>-7.6777270902106398E-4</v>
      </c>
      <c r="J177" s="88">
        <f>+'4.2.1.1.2'!J177/'4.2.1.1.2'!J176-1</f>
        <v>-4.0705040405424331E-3</v>
      </c>
      <c r="K177" s="151">
        <f>+'4.2.1.1.2'!K177/'4.2.1.1.2'!K176-1</f>
        <v>-7.9988391050633822E-4</v>
      </c>
    </row>
    <row r="178" spans="1:11">
      <c r="A178" s="222"/>
      <c r="B178" s="23" t="s">
        <v>11</v>
      </c>
      <c r="C178" s="88">
        <f>+'4.2.1.1.2'!C178/'4.2.1.1.2'!C177-1</f>
        <v>4.1745977195705386E-2</v>
      </c>
      <c r="D178" s="89">
        <f>+'4.2.1.1.2'!D178/'4.2.1.1.2'!D177-1</f>
        <v>1.079679452651594E-2</v>
      </c>
      <c r="E178" s="89">
        <f>+'4.2.1.1.2'!E178/'4.2.1.1.2'!E177-1</f>
        <v>3.1709177393261623E-2</v>
      </c>
      <c r="F178" s="89">
        <f>+'4.2.1.1.2'!F178/'4.2.1.1.2'!F177-1</f>
        <v>1.0683129444545525E-2</v>
      </c>
      <c r="G178" s="89">
        <f>+'4.2.1.1.2'!G178/'4.2.1.1.2'!G177-1</f>
        <v>2.2929832306287423E-2</v>
      </c>
      <c r="H178" s="90"/>
      <c r="I178" s="169">
        <f>+'4.2.1.1.2'!I178/'4.2.1.1.2'!I177-1</f>
        <v>2.0164829977161514E-2</v>
      </c>
      <c r="J178" s="88">
        <f>+'4.2.1.1.2'!J178/'4.2.1.1.2'!J177-1</f>
        <v>1.6593533636179991E-2</v>
      </c>
      <c r="K178" s="151">
        <f>+'4.2.1.1.2'!K178/'4.2.1.1.2'!K177-1</f>
        <v>2.0130221274711424E-2</v>
      </c>
    </row>
    <row r="179" spans="1:11" ht="15" thickBot="1">
      <c r="A179" s="224"/>
      <c r="B179" s="55" t="s">
        <v>12</v>
      </c>
      <c r="C179" s="95">
        <f>+'4.2.1.1.2'!C179/'4.2.1.1.2'!C178-1</f>
        <v>-0.12755867638235163</v>
      </c>
      <c r="D179" s="96">
        <f>+'4.2.1.1.2'!D179/'4.2.1.1.2'!D178-1</f>
        <v>-0.13181383321735596</v>
      </c>
      <c r="E179" s="96">
        <f>+'4.2.1.1.2'!E179/'4.2.1.1.2'!E178-1</f>
        <v>-0.1191676330331366</v>
      </c>
      <c r="F179" s="96">
        <f>+'4.2.1.1.2'!F179/'4.2.1.1.2'!F178-1</f>
        <v>-0.16828393095221583</v>
      </c>
      <c r="G179" s="96">
        <f>+'4.2.1.1.2'!G179/'4.2.1.1.2'!G178-1</f>
        <v>-0.18077748685063855</v>
      </c>
      <c r="H179" s="97"/>
      <c r="I179" s="170">
        <f>+'4.2.1.1.2'!I179/'4.2.1.1.2'!I178-1</f>
        <v>-0.14268081899102503</v>
      </c>
      <c r="J179" s="95">
        <f>+'4.2.1.1.2'!J179/'4.2.1.1.2'!J178-1</f>
        <v>1.2746150789288979E-2</v>
      </c>
      <c r="K179" s="152">
        <f>+'4.2.1.1.2'!K179/'4.2.1.1.2'!K178-1</f>
        <v>-0.14117982989446376</v>
      </c>
    </row>
    <row r="180" spans="1:11">
      <c r="A180" s="228">
        <v>2007</v>
      </c>
      <c r="B180" s="91" t="s">
        <v>1</v>
      </c>
      <c r="C180" s="92">
        <f>+'4.2.1.1.2'!C180/'4.2.1.1.2'!C179-1</f>
        <v>-0.13703604168532946</v>
      </c>
      <c r="D180" s="93">
        <f>+'4.2.1.1.2'!D180/'4.2.1.1.2'!D179-1</f>
        <v>-0.13833662229626331</v>
      </c>
      <c r="E180" s="93">
        <f>+'4.2.1.1.2'!E180/'4.2.1.1.2'!E179-1</f>
        <v>-6.4479356186033066E-2</v>
      </c>
      <c r="F180" s="93">
        <f>+'4.2.1.1.2'!F180/'4.2.1.1.2'!F179-1</f>
        <v>-0.23190261663257472</v>
      </c>
      <c r="G180" s="93">
        <f>+'4.2.1.1.2'!G180/'4.2.1.1.2'!G179-1</f>
        <v>-0.11164239678957844</v>
      </c>
      <c r="H180" s="94"/>
      <c r="I180" s="171">
        <f>+'4.2.1.1.2'!I180/'4.2.1.1.2'!I179-1</f>
        <v>-0.14790747450815434</v>
      </c>
      <c r="J180" s="92">
        <f>+'4.2.1.1.2'!J180/'4.2.1.1.2'!J179-1</f>
        <v>-6.6944401541178089E-2</v>
      </c>
      <c r="K180" s="153">
        <f>+'4.2.1.1.2'!K180/'4.2.1.1.2'!K179-1</f>
        <v>-0.1469854626502467</v>
      </c>
    </row>
    <row r="181" spans="1:11">
      <c r="A181" s="222"/>
      <c r="B181" s="23" t="s">
        <v>2</v>
      </c>
      <c r="C181" s="88">
        <f>+'4.2.1.1.2'!C181/'4.2.1.1.2'!C180-1</f>
        <v>-3.3473551629022436E-2</v>
      </c>
      <c r="D181" s="89">
        <f>+'4.2.1.1.2'!D181/'4.2.1.1.2'!D180-1</f>
        <v>-9.1757889151712346E-3</v>
      </c>
      <c r="E181" s="89">
        <f>+'4.2.1.1.2'!E181/'4.2.1.1.2'!E180-1</f>
        <v>-4.3870632799530296E-2</v>
      </c>
      <c r="F181" s="89">
        <f>+'4.2.1.1.2'!F181/'4.2.1.1.2'!F180-1</f>
        <v>8.8842923533557272E-2</v>
      </c>
      <c r="G181" s="89">
        <f>+'4.2.1.1.2'!G181/'4.2.1.1.2'!G180-1</f>
        <v>-1.3197078868914636E-2</v>
      </c>
      <c r="H181" s="90"/>
      <c r="I181" s="169">
        <f>+'4.2.1.1.2'!I181/'4.2.1.1.2'!I180-1</f>
        <v>3.9786491633115872E-3</v>
      </c>
      <c r="J181" s="88">
        <f>+'4.2.1.1.2'!J181/'4.2.1.1.2'!J180-1</f>
        <v>-7.4498926270579857E-2</v>
      </c>
      <c r="K181" s="151">
        <f>+'4.2.1.1.2'!K181/'4.2.1.1.2'!K180-1</f>
        <v>3.0010829333448896E-3</v>
      </c>
    </row>
    <row r="182" spans="1:11">
      <c r="A182" s="222"/>
      <c r="B182" s="23" t="s">
        <v>3</v>
      </c>
      <c r="C182" s="88">
        <f>+'4.2.1.1.2'!C182/'4.2.1.1.2'!C181-1</f>
        <v>0.2414621002570112</v>
      </c>
      <c r="D182" s="89">
        <f>+'4.2.1.1.2'!D182/'4.2.1.1.2'!D181-1</f>
        <v>0.25826871266427998</v>
      </c>
      <c r="E182" s="89">
        <f>+'4.2.1.1.2'!E182/'4.2.1.1.2'!E181-1</f>
        <v>0.19866639589691903</v>
      </c>
      <c r="F182" s="89">
        <f>+'4.2.1.1.2'!F182/'4.2.1.1.2'!F181-1</f>
        <v>0.33768741618580211</v>
      </c>
      <c r="G182" s="89">
        <f>+'4.2.1.1.2'!G182/'4.2.1.1.2'!G181-1</f>
        <v>0.3608534521363469</v>
      </c>
      <c r="H182" s="90"/>
      <c r="I182" s="169">
        <f>+'4.2.1.1.2'!I182/'4.2.1.1.2'!I181-1</f>
        <v>0.27214438846869449</v>
      </c>
      <c r="J182" s="88">
        <f>+'4.2.1.1.2'!J182/'4.2.1.1.2'!J181-1</f>
        <v>0.13766749811473988</v>
      </c>
      <c r="K182" s="151">
        <f>+'4.2.1.1.2'!K182/'4.2.1.1.2'!K181-1</f>
        <v>0.27059869348912069</v>
      </c>
    </row>
    <row r="183" spans="1:11">
      <c r="A183" s="222"/>
      <c r="B183" s="23" t="s">
        <v>4</v>
      </c>
      <c r="C183" s="88">
        <f>+'4.2.1.1.2'!C183/'4.2.1.1.2'!C182-1</f>
        <v>-0.10544607246596338</v>
      </c>
      <c r="D183" s="89">
        <f>+'4.2.1.1.2'!D183/'4.2.1.1.2'!D182-1</f>
        <v>-8.581343899266991E-2</v>
      </c>
      <c r="E183" s="89">
        <f>+'4.2.1.1.2'!E183/'4.2.1.1.2'!E182-1</f>
        <v>-6.8417453850139864E-2</v>
      </c>
      <c r="F183" s="89">
        <f>+'4.2.1.1.2'!F183/'4.2.1.1.2'!F182-1</f>
        <v>-8.2443737002153239E-2</v>
      </c>
      <c r="G183" s="89">
        <f>+'4.2.1.1.2'!G183/'4.2.1.1.2'!G182-1</f>
        <v>-7.6073878666273909E-2</v>
      </c>
      <c r="H183" s="90"/>
      <c r="I183" s="169">
        <f>+'4.2.1.1.2'!I183/'4.2.1.1.2'!I182-1</f>
        <v>-8.3581383528017805E-2</v>
      </c>
      <c r="J183" s="88">
        <f>+'4.2.1.1.2'!J183/'4.2.1.1.2'!J182-1</f>
        <v>-0.10119950541115885</v>
      </c>
      <c r="K183" s="151">
        <f>+'4.2.1.1.2'!K183/'4.2.1.1.2'!K182-1</f>
        <v>-8.3762702269118861E-2</v>
      </c>
    </row>
    <row r="184" spans="1:11">
      <c r="A184" s="222"/>
      <c r="B184" s="23" t="s">
        <v>5</v>
      </c>
      <c r="C184" s="88">
        <f>+'4.2.1.1.2'!C184/'4.2.1.1.2'!C183-1</f>
        <v>3.5721387497429591E-2</v>
      </c>
      <c r="D184" s="89">
        <f>+'4.2.1.1.2'!D184/'4.2.1.1.2'!D183-1</f>
        <v>-2.1845181764955091E-2</v>
      </c>
      <c r="E184" s="89">
        <f>+'4.2.1.1.2'!E184/'4.2.1.1.2'!E183-1</f>
        <v>-2.2465151409114981E-2</v>
      </c>
      <c r="F184" s="89">
        <f>+'4.2.1.1.2'!F184/'4.2.1.1.2'!F183-1</f>
        <v>4.2189268496119814E-2</v>
      </c>
      <c r="G184" s="89">
        <f>+'4.2.1.1.2'!G184/'4.2.1.1.2'!G183-1</f>
        <v>1.4908516664462468E-2</v>
      </c>
      <c r="H184" s="90"/>
      <c r="I184" s="169">
        <f>+'4.2.1.1.2'!I184/'4.2.1.1.2'!I183-1</f>
        <v>7.3949685497596285E-3</v>
      </c>
      <c r="J184" s="88">
        <f>+'4.2.1.1.2'!J184/'4.2.1.1.2'!J183-1</f>
        <v>-9.5991112371767606E-2</v>
      </c>
      <c r="K184" s="151">
        <f>+'4.2.1.1.2'!K184/'4.2.1.1.2'!K183-1</f>
        <v>6.3512089241948289E-3</v>
      </c>
    </row>
    <row r="185" spans="1:11">
      <c r="A185" s="222"/>
      <c r="B185" s="23" t="s">
        <v>6</v>
      </c>
      <c r="C185" s="88">
        <f>+'4.2.1.1.2'!C185/'4.2.1.1.2'!C184-1</f>
        <v>0.10152921730612041</v>
      </c>
      <c r="D185" s="89">
        <f>+'4.2.1.1.2'!D185/'4.2.1.1.2'!D184-1</f>
        <v>0.12661522153164517</v>
      </c>
      <c r="E185" s="89">
        <f>+'4.2.1.1.2'!E185/'4.2.1.1.2'!E184-1</f>
        <v>0.11473945416805709</v>
      </c>
      <c r="F185" s="89">
        <f>+'4.2.1.1.2'!F185/'4.2.1.1.2'!F184-1</f>
        <v>7.1162151125963247E-2</v>
      </c>
      <c r="G185" s="89">
        <f>+'4.2.1.1.2'!G185/'4.2.1.1.2'!G184-1</f>
        <v>0.1096769157625086</v>
      </c>
      <c r="H185" s="90"/>
      <c r="I185" s="169">
        <f>+'4.2.1.1.2'!I185/'4.2.1.1.2'!I184-1</f>
        <v>0.10284548796876392</v>
      </c>
      <c r="J185" s="88">
        <f>+'4.2.1.1.2'!J185/'4.2.1.1.2'!J184-1</f>
        <v>1.2132304876454336E-2</v>
      </c>
      <c r="K185" s="151">
        <f>+'4.2.1.1.2'!K185/'4.2.1.1.2'!K184-1</f>
        <v>0.10202280604522684</v>
      </c>
    </row>
    <row r="186" spans="1:11">
      <c r="A186" s="222"/>
      <c r="B186" s="23" t="s">
        <v>7</v>
      </c>
      <c r="C186" s="88">
        <f>+'4.2.1.1.2'!C186/'4.2.1.1.2'!C185-1</f>
        <v>1.7122016451602828E-2</v>
      </c>
      <c r="D186" s="89">
        <f>+'4.2.1.1.2'!D186/'4.2.1.1.2'!D185-1</f>
        <v>6.5333923731806021E-2</v>
      </c>
      <c r="E186" s="89">
        <f>+'4.2.1.1.2'!E186/'4.2.1.1.2'!E185-1</f>
        <v>5.3514181394739069E-2</v>
      </c>
      <c r="F186" s="89">
        <f>+'4.2.1.1.2'!F186/'4.2.1.1.2'!F185-1</f>
        <v>1.2642842068869564E-2</v>
      </c>
      <c r="G186" s="89">
        <f>+'4.2.1.1.2'!G186/'4.2.1.1.2'!G185-1</f>
        <v>-1.3036509784794426E-2</v>
      </c>
      <c r="H186" s="90"/>
      <c r="I186" s="169">
        <f>+'4.2.1.1.2'!I186/'4.2.1.1.2'!I185-1</f>
        <v>3.486329864690596E-2</v>
      </c>
      <c r="J186" s="88">
        <f>+'4.2.1.1.2'!J186/'4.2.1.1.2'!J185-1</f>
        <v>2.098220052184252E-2</v>
      </c>
      <c r="K186" s="151">
        <f>+'4.2.1.1.2'!K186/'4.2.1.1.2'!K185-1</f>
        <v>3.4747678883281896E-2</v>
      </c>
    </row>
    <row r="187" spans="1:11">
      <c r="A187" s="222"/>
      <c r="B187" s="23" t="s">
        <v>8</v>
      </c>
      <c r="C187" s="88">
        <f>+'4.2.1.1.2'!C187/'4.2.1.1.2'!C186-1</f>
        <v>3.9807934683756097E-2</v>
      </c>
      <c r="D187" s="89">
        <f>+'4.2.1.1.2'!D187/'4.2.1.1.2'!D186-1</f>
        <v>3.5847638088539524E-2</v>
      </c>
      <c r="E187" s="89">
        <f>+'4.2.1.1.2'!E187/'4.2.1.1.2'!E186-1</f>
        <v>4.759193700364861E-2</v>
      </c>
      <c r="F187" s="89">
        <f>+'4.2.1.1.2'!F187/'4.2.1.1.2'!F186-1</f>
        <v>7.6845890087515079E-2</v>
      </c>
      <c r="G187" s="89">
        <f>+'4.2.1.1.2'!G187/'4.2.1.1.2'!G186-1</f>
        <v>9.8239192716923274E-2</v>
      </c>
      <c r="H187" s="90"/>
      <c r="I187" s="169">
        <f>+'4.2.1.1.2'!I187/'4.2.1.1.2'!I186-1</f>
        <v>5.482445748583209E-2</v>
      </c>
      <c r="J187" s="88">
        <f>+'4.2.1.1.2'!J187/'4.2.1.1.2'!J186-1</f>
        <v>3.618311184883094E-3</v>
      </c>
      <c r="K187" s="151">
        <f>+'4.2.1.1.2'!K187/'4.2.1.1.2'!K186-1</f>
        <v>5.4403620350622628E-2</v>
      </c>
    </row>
    <row r="188" spans="1:11">
      <c r="A188" s="222"/>
      <c r="B188" s="23" t="s">
        <v>9</v>
      </c>
      <c r="C188" s="88">
        <f>+'4.2.1.1.2'!C188/'4.2.1.1.2'!C187-1</f>
        <v>-0.12722650317790651</v>
      </c>
      <c r="D188" s="89">
        <f>+'4.2.1.1.2'!D188/'4.2.1.1.2'!D187-1</f>
        <v>-0.12184120433322354</v>
      </c>
      <c r="E188" s="89">
        <f>+'4.2.1.1.2'!E188/'4.2.1.1.2'!E187-1</f>
        <v>-0.12641263514230505</v>
      </c>
      <c r="F188" s="89">
        <f>+'4.2.1.1.2'!F188/'4.2.1.1.2'!F187-1</f>
        <v>-0.10512090423396436</v>
      </c>
      <c r="G188" s="89">
        <f>+'4.2.1.1.2'!G188/'4.2.1.1.2'!G187-1</f>
        <v>-8.8329009631923139E-2</v>
      </c>
      <c r="H188" s="90"/>
      <c r="I188" s="169">
        <f>+'4.2.1.1.2'!I188/'4.2.1.1.2'!I187-1</f>
        <v>-0.11617798854123451</v>
      </c>
      <c r="J188" s="88">
        <f>+'4.2.1.1.2'!J188/'4.2.1.1.2'!J187-1</f>
        <v>-7.6487109282425969E-2</v>
      </c>
      <c r="K188" s="151">
        <f>+'4.2.1.1.2'!K188/'4.2.1.1.2'!K187-1</f>
        <v>-0.11586750086235242</v>
      </c>
    </row>
    <row r="189" spans="1:11">
      <c r="A189" s="222"/>
      <c r="B189" s="23" t="s">
        <v>10</v>
      </c>
      <c r="C189" s="88">
        <f>+'4.2.1.1.2'!C189/'4.2.1.1.2'!C188-1</f>
        <v>7.7858277094084993E-2</v>
      </c>
      <c r="D189" s="89">
        <f>+'4.2.1.1.2'!D189/'4.2.1.1.2'!D188-1</f>
        <v>9.0535292611670704E-2</v>
      </c>
      <c r="E189" s="89">
        <f>+'4.2.1.1.2'!E189/'4.2.1.1.2'!E188-1</f>
        <v>0.1065860771768139</v>
      </c>
      <c r="F189" s="89">
        <f>+'4.2.1.1.2'!F189/'4.2.1.1.2'!F188-1</f>
        <v>8.4594981811678682E-2</v>
      </c>
      <c r="G189" s="89">
        <f>+'4.2.1.1.2'!G189/'4.2.1.1.2'!G188-1</f>
        <v>0.10841863072753455</v>
      </c>
      <c r="H189" s="90"/>
      <c r="I189" s="169">
        <f>+'4.2.1.1.2'!I189/'4.2.1.1.2'!I188-1</f>
        <v>9.454751206631351E-2</v>
      </c>
      <c r="J189" s="88">
        <f>+'4.2.1.1.2'!J189/'4.2.1.1.2'!J188-1</f>
        <v>2.0223639381497405E-2</v>
      </c>
      <c r="K189" s="151">
        <f>+'4.2.1.1.2'!K189/'4.2.1.1.2'!K188-1</f>
        <v>9.3940206042711472E-2</v>
      </c>
    </row>
    <row r="190" spans="1:11">
      <c r="A190" s="222"/>
      <c r="B190" s="23" t="s">
        <v>11</v>
      </c>
      <c r="C190" s="88">
        <f>+'4.2.1.1.2'!C190/'4.2.1.1.2'!C189-1</f>
        <v>-1.9319385094441532E-2</v>
      </c>
      <c r="D190" s="89">
        <f>+'4.2.1.1.2'!D190/'4.2.1.1.2'!D189-1</f>
        <v>-3.9590297443999778E-2</v>
      </c>
      <c r="E190" s="89">
        <f>+'4.2.1.1.2'!E190/'4.2.1.1.2'!E189-1</f>
        <v>6.5151580163791412E-3</v>
      </c>
      <c r="F190" s="89">
        <f>+'4.2.1.1.2'!F190/'4.2.1.1.2'!F189-1</f>
        <v>3.3273519530603313E-3</v>
      </c>
      <c r="G190" s="89">
        <f>+'4.2.1.1.2'!G190/'4.2.1.1.2'!G189-1</f>
        <v>-8.5535453744989276E-3</v>
      </c>
      <c r="H190" s="90">
        <f>+'4.2.1.1.2'!H190/'4.2.1.1.2'!H189-1</f>
        <v>2.1461165481750304</v>
      </c>
      <c r="I190" s="169">
        <f>+'4.2.1.1.2'!I190/'4.2.1.1.2'!I189-1</f>
        <v>-6.792828770397441E-3</v>
      </c>
      <c r="J190" s="88">
        <f>+'4.2.1.1.2'!J190/'4.2.1.1.2'!J189-1</f>
        <v>1.2972556407072844E-2</v>
      </c>
      <c r="K190" s="151">
        <f>+'4.2.1.1.2'!K190/'4.2.1.1.2'!K189-1</f>
        <v>-6.6422074890400973E-3</v>
      </c>
    </row>
    <row r="191" spans="1:11" ht="15" thickBot="1">
      <c r="A191" s="224"/>
      <c r="B191" s="55" t="s">
        <v>12</v>
      </c>
      <c r="C191" s="95">
        <f>+'4.2.1.1.2'!C191/'4.2.1.1.2'!C190-1</f>
        <v>-0.11486491017891054</v>
      </c>
      <c r="D191" s="96">
        <f>+'4.2.1.1.2'!D191/'4.2.1.1.2'!D190-1</f>
        <v>-0.15119711986109108</v>
      </c>
      <c r="E191" s="96">
        <f>+'4.2.1.1.2'!E191/'4.2.1.1.2'!E190-1</f>
        <v>-0.14550921239997128</v>
      </c>
      <c r="F191" s="96">
        <f>+'4.2.1.1.2'!F191/'4.2.1.1.2'!F190-1</f>
        <v>-0.21625070226322562</v>
      </c>
      <c r="G191" s="96">
        <f>+'4.2.1.1.2'!G191/'4.2.1.1.2'!G190-1</f>
        <v>-0.21221778197712549</v>
      </c>
      <c r="H191" s="97">
        <f>+'4.2.1.1.2'!H191/'4.2.1.1.2'!H190-1</f>
        <v>-8.6239989410285212E-2</v>
      </c>
      <c r="I191" s="170">
        <f>+'4.2.1.1.2'!I191/'4.2.1.1.2'!I190-1</f>
        <v>-0.16837374027972252</v>
      </c>
      <c r="J191" s="95">
        <f>+'4.2.1.1.2'!J191/'4.2.1.1.2'!J190-1</f>
        <v>2.0403634826711814E-2</v>
      </c>
      <c r="K191" s="152">
        <f>+'4.2.1.1.2'!K191/'4.2.1.1.2'!K190-1</f>
        <v>-0.16690676439230501</v>
      </c>
    </row>
    <row r="192" spans="1:11">
      <c r="A192" s="228">
        <v>2008</v>
      </c>
      <c r="B192" s="91" t="s">
        <v>1</v>
      </c>
      <c r="C192" s="92">
        <f>+'4.2.1.1.2'!C192/'4.2.1.1.2'!C191-1</f>
        <v>3.3292395731376878E-2</v>
      </c>
      <c r="D192" s="93">
        <f>+'4.2.1.1.2'!D192/'4.2.1.1.2'!D191-1</f>
        <v>-0.13840573866553807</v>
      </c>
      <c r="E192" s="93">
        <f>+'4.2.1.1.2'!E192/'4.2.1.1.2'!E191-1</f>
        <v>-2.9416323452411741E-2</v>
      </c>
      <c r="F192" s="93">
        <f>+'4.2.1.1.2'!F192/'4.2.1.1.2'!F191-1</f>
        <v>-0.1704356892924318</v>
      </c>
      <c r="G192" s="93">
        <f>+'4.2.1.1.2'!G192/'4.2.1.1.2'!G191-1</f>
        <v>-5.9929097050874902E-2</v>
      </c>
      <c r="H192" s="94">
        <f>+'4.2.1.1.2'!H192/'4.2.1.1.2'!H191-1</f>
        <v>-9.2873698805902238E-2</v>
      </c>
      <c r="I192" s="171">
        <f>+'4.2.1.1.2'!I192/'4.2.1.1.2'!I191-1</f>
        <v>-9.3888271082183228E-2</v>
      </c>
      <c r="J192" s="92">
        <f>+'4.2.1.1.2'!J192/'4.2.1.1.2'!J191-1</f>
        <v>-8.4285137360077034E-2</v>
      </c>
      <c r="K192" s="153">
        <f>+'4.2.1.1.2'!K192/'4.2.1.1.2'!K191-1</f>
        <v>-9.379686725141867E-2</v>
      </c>
    </row>
    <row r="193" spans="1:11">
      <c r="A193" s="222"/>
      <c r="B193" s="23" t="s">
        <v>2</v>
      </c>
      <c r="C193" s="88">
        <f>+'4.2.1.1.2'!C193/'4.2.1.1.2'!C192-1</f>
        <v>-2.5714984698064214E-2</v>
      </c>
      <c r="D193" s="89">
        <f>+'4.2.1.1.2'!D193/'4.2.1.1.2'!D192-1</f>
        <v>5.7272449068811682E-2</v>
      </c>
      <c r="E193" s="89">
        <f>+'4.2.1.1.2'!E193/'4.2.1.1.2'!E192-1</f>
        <v>9.0077973589930416E-4</v>
      </c>
      <c r="F193" s="89">
        <f>+'4.2.1.1.2'!F193/'4.2.1.1.2'!F192-1</f>
        <v>5.9373202055277075E-2</v>
      </c>
      <c r="G193" s="89">
        <f>+'4.2.1.1.2'!G193/'4.2.1.1.2'!G192-1</f>
        <v>2.1056124123354225E-2</v>
      </c>
      <c r="H193" s="90">
        <f>+'4.2.1.1.2'!H193/'4.2.1.1.2'!H192-1</f>
        <v>-1.412740328403661E-2</v>
      </c>
      <c r="I193" s="169">
        <f>+'4.2.1.1.2'!I193/'4.2.1.1.2'!I192-1</f>
        <v>2.8289523897378821E-2</v>
      </c>
      <c r="J193" s="88">
        <f>+'4.2.1.1.2'!J193/'4.2.1.1.2'!J192-1</f>
        <v>-0.11249385117294175</v>
      </c>
      <c r="K193" s="151">
        <f>+'4.2.1.1.2'!K193/'4.2.1.1.2'!K192-1</f>
        <v>2.6935465179607876E-2</v>
      </c>
    </row>
    <row r="194" spans="1:11">
      <c r="A194" s="222"/>
      <c r="B194" s="23" t="s">
        <v>3</v>
      </c>
      <c r="C194" s="88">
        <f>+'4.2.1.1.2'!C194/'4.2.1.1.2'!C193-1</f>
        <v>3.2702706216162003E-2</v>
      </c>
      <c r="D194" s="89">
        <f>+'4.2.1.1.2'!D194/'4.2.1.1.2'!D193-1</f>
        <v>7.5917805330372623E-2</v>
      </c>
      <c r="E194" s="89">
        <f>+'4.2.1.1.2'!E194/'4.2.1.1.2'!E193-1</f>
        <v>4.757794891316891E-2</v>
      </c>
      <c r="F194" s="89">
        <f>+'4.2.1.1.2'!F194/'4.2.1.1.2'!F193-1</f>
        <v>0.13337653825446516</v>
      </c>
      <c r="G194" s="89">
        <f>+'4.2.1.1.2'!G194/'4.2.1.1.2'!G193-1</f>
        <v>0.14128933464634663</v>
      </c>
      <c r="H194" s="90">
        <f>+'4.2.1.1.2'!H194/'4.2.1.1.2'!H193-1</f>
        <v>0.11237099088258429</v>
      </c>
      <c r="I194" s="169">
        <f>+'4.2.1.1.2'!I194/'4.2.1.1.2'!I193-1</f>
        <v>8.336306753114231E-2</v>
      </c>
      <c r="J194" s="88">
        <f>+'4.2.1.1.2'!J194/'4.2.1.1.2'!J193-1</f>
        <v>0.1543445437576052</v>
      </c>
      <c r="K194" s="151">
        <f>+'4.2.1.1.2'!K194/'4.2.1.1.2'!K193-1</f>
        <v>8.3953077528432729E-2</v>
      </c>
    </row>
    <row r="195" spans="1:11">
      <c r="A195" s="222"/>
      <c r="B195" s="23" t="s">
        <v>4</v>
      </c>
      <c r="C195" s="88">
        <f>+'4.2.1.1.2'!C195/'4.2.1.1.2'!C194-1</f>
        <v>0.24539969973988951</v>
      </c>
      <c r="D195" s="89">
        <f>+'4.2.1.1.2'!D195/'4.2.1.1.2'!D194-1</f>
        <v>0.16564236914505259</v>
      </c>
      <c r="E195" s="89">
        <f>+'4.2.1.1.2'!E195/'4.2.1.1.2'!E194-1</f>
        <v>0.11990873126173218</v>
      </c>
      <c r="F195" s="89">
        <f>+'4.2.1.1.2'!F195/'4.2.1.1.2'!F194-1</f>
        <v>0.222481354399654</v>
      </c>
      <c r="G195" s="89">
        <f>+'4.2.1.1.2'!G195/'4.2.1.1.2'!G194-1</f>
        <v>0.20164791061607756</v>
      </c>
      <c r="H195" s="90">
        <f>+'4.2.1.1.2'!H195/'4.2.1.1.2'!H194-1</f>
        <v>0.23106407322654454</v>
      </c>
      <c r="I195" s="169">
        <f>+'4.2.1.1.2'!I195/'4.2.1.1.2'!I194-1</f>
        <v>0.18703504016156791</v>
      </c>
      <c r="J195" s="88">
        <f>+'4.2.1.1.2'!J195/'4.2.1.1.2'!J194-1</f>
        <v>-7.899820082342679E-2</v>
      </c>
      <c r="K195" s="151">
        <f>+'4.2.1.1.2'!K195/'4.2.1.1.2'!K194-1</f>
        <v>0.18468012524664279</v>
      </c>
    </row>
    <row r="196" spans="1:11">
      <c r="A196" s="222"/>
      <c r="B196" s="23" t="s">
        <v>5</v>
      </c>
      <c r="C196" s="88">
        <f>+'4.2.1.1.2'!C196/'4.2.1.1.2'!C195-1</f>
        <v>9.8435752763393447E-2</v>
      </c>
      <c r="D196" s="89">
        <f>+'4.2.1.1.2'!D196/'4.2.1.1.2'!D195-1</f>
        <v>0.11887211852143142</v>
      </c>
      <c r="E196" s="89">
        <f>+'4.2.1.1.2'!E196/'4.2.1.1.2'!E195-1</f>
        <v>3.5529808557821507E-2</v>
      </c>
      <c r="F196" s="89">
        <f>+'4.2.1.1.2'!F196/'4.2.1.1.2'!F195-1</f>
        <v>6.6067515497796991E-2</v>
      </c>
      <c r="G196" s="89">
        <f>+'4.2.1.1.2'!G196/'4.2.1.1.2'!G195-1</f>
        <v>6.1796044660817895E-3</v>
      </c>
      <c r="H196" s="90">
        <f>+'4.2.1.1.2'!H196/'4.2.1.1.2'!H195-1</f>
        <v>0.25756097148819856</v>
      </c>
      <c r="I196" s="169">
        <f>+'4.2.1.1.2'!I196/'4.2.1.1.2'!I195-1</f>
        <v>7.6848612599784483E-2</v>
      </c>
      <c r="J196" s="88">
        <f>+'4.2.1.1.2'!J196/'4.2.1.1.2'!J195-1</f>
        <v>-1.2290268456375819E-2</v>
      </c>
      <c r="K196" s="151">
        <f>+'4.2.1.1.2'!K196/'4.2.1.1.2'!K195-1</f>
        <v>7.6235181388338846E-2</v>
      </c>
    </row>
    <row r="197" spans="1:11">
      <c r="A197" s="222"/>
      <c r="B197" s="23" t="s">
        <v>6</v>
      </c>
      <c r="C197" s="88">
        <f>+'4.2.1.1.2'!C197/'4.2.1.1.2'!C196-1</f>
        <v>-6.5887846167332342E-2</v>
      </c>
      <c r="D197" s="89">
        <f>+'4.2.1.1.2'!D197/'4.2.1.1.2'!D196-1</f>
        <v>-5.3106403543409342E-2</v>
      </c>
      <c r="E197" s="89">
        <f>+'4.2.1.1.2'!E197/'4.2.1.1.2'!E196-1</f>
        <v>-6.3066392566967777E-2</v>
      </c>
      <c r="F197" s="89">
        <f>+'4.2.1.1.2'!F197/'4.2.1.1.2'!F196-1</f>
        <v>-8.0026533184282767E-2</v>
      </c>
      <c r="G197" s="89">
        <f>+'4.2.1.1.2'!G197/'4.2.1.1.2'!G196-1</f>
        <v>-5.6885822024985266E-2</v>
      </c>
      <c r="H197" s="90">
        <f>+'4.2.1.1.2'!H197/'4.2.1.1.2'!H196-1</f>
        <v>-0.16881105631626336</v>
      </c>
      <c r="I197" s="169">
        <f>+'4.2.1.1.2'!I197/'4.2.1.1.2'!I196-1</f>
        <v>-6.6118174153474429E-2</v>
      </c>
      <c r="J197" s="88">
        <f>+'4.2.1.1.2'!J197/'4.2.1.1.2'!J196-1</f>
        <v>-7.2911926906066293E-2</v>
      </c>
      <c r="K197" s="151">
        <f>+'4.2.1.1.2'!K197/'4.2.1.1.2'!K196-1</f>
        <v>-6.6161081393164789E-2</v>
      </c>
    </row>
    <row r="198" spans="1:11">
      <c r="A198" s="222"/>
      <c r="B198" s="23" t="s">
        <v>7</v>
      </c>
      <c r="C198" s="88">
        <f>+'4.2.1.1.2'!C198/'4.2.1.1.2'!C197-1</f>
        <v>0.11247394354202944</v>
      </c>
      <c r="D198" s="89">
        <f>+'4.2.1.1.2'!D198/'4.2.1.1.2'!D197-1</f>
        <v>0.12497973638773274</v>
      </c>
      <c r="E198" s="89">
        <f>+'4.2.1.1.2'!E198/'4.2.1.1.2'!E197-1</f>
        <v>0.1104692177747193</v>
      </c>
      <c r="F198" s="89">
        <f>+'4.2.1.1.2'!F198/'4.2.1.1.2'!F197-1</f>
        <v>8.4962869451331136E-2</v>
      </c>
      <c r="G198" s="89">
        <f>+'4.2.1.1.2'!G198/'4.2.1.1.2'!G197-1</f>
        <v>4.2535621788082345E-2</v>
      </c>
      <c r="H198" s="90">
        <f>+'4.2.1.1.2'!H198/'4.2.1.1.2'!H197-1</f>
        <v>0.1563787006163484</v>
      </c>
      <c r="I198" s="169">
        <f>+'4.2.1.1.2'!I198/'4.2.1.1.2'!I197-1</f>
        <v>0.10334322935266615</v>
      </c>
      <c r="J198" s="88">
        <f>+'4.2.1.1.2'!J198/'4.2.1.1.2'!J197-1</f>
        <v>7.4595415251519803E-2</v>
      </c>
      <c r="K198" s="151">
        <f>+'4.2.1.1.2'!K198/'4.2.1.1.2'!K197-1</f>
        <v>0.10316297959431542</v>
      </c>
    </row>
    <row r="199" spans="1:11">
      <c r="A199" s="222"/>
      <c r="B199" s="23" t="s">
        <v>8</v>
      </c>
      <c r="C199" s="88">
        <f>+'4.2.1.1.2'!C199/'4.2.1.1.2'!C198-1</f>
        <v>-4.8342295535490409E-2</v>
      </c>
      <c r="D199" s="89">
        <f>+'4.2.1.1.2'!D199/'4.2.1.1.2'!D198-1</f>
        <v>-3.8312332041216979E-2</v>
      </c>
      <c r="E199" s="89">
        <f>+'4.2.1.1.2'!E199/'4.2.1.1.2'!E198-1</f>
        <v>-1.8051101165886929E-2</v>
      </c>
      <c r="F199" s="89">
        <f>+'4.2.1.1.2'!F199/'4.2.1.1.2'!F198-1</f>
        <v>-7.0215015675913039E-2</v>
      </c>
      <c r="G199" s="89">
        <f>+'4.2.1.1.2'!G199/'4.2.1.1.2'!G198-1</f>
        <v>9.0969666515867686E-3</v>
      </c>
      <c r="H199" s="90">
        <f>+'4.2.1.1.2'!H199/'4.2.1.1.2'!H198-1</f>
        <v>-8.8774871818175782E-4</v>
      </c>
      <c r="I199" s="169">
        <f>+'4.2.1.1.2'!I199/'4.2.1.1.2'!I198-1</f>
        <v>-4.0879389286924028E-2</v>
      </c>
      <c r="J199" s="88">
        <f>+'4.2.1.1.2'!J199/'4.2.1.1.2'!J198-1</f>
        <v>-2.515072163692833E-2</v>
      </c>
      <c r="K199" s="151">
        <f>+'4.2.1.1.2'!K199/'4.2.1.1.2'!K198-1</f>
        <v>-4.0783323863062604E-2</v>
      </c>
    </row>
    <row r="200" spans="1:11">
      <c r="A200" s="222"/>
      <c r="B200" s="23" t="s">
        <v>9</v>
      </c>
      <c r="C200" s="88">
        <f>+'4.2.1.1.2'!C200/'4.2.1.1.2'!C199-1</f>
        <v>8.9681143181202794E-2</v>
      </c>
      <c r="D200" s="89">
        <f>+'4.2.1.1.2'!D200/'4.2.1.1.2'!D199-1</f>
        <v>5.8841665280710886E-2</v>
      </c>
      <c r="E200" s="89">
        <f>+'4.2.1.1.2'!E200/'4.2.1.1.2'!E199-1</f>
        <v>3.745500325989104E-2</v>
      </c>
      <c r="F200" s="89">
        <f>+'4.2.1.1.2'!F200/'4.2.1.1.2'!F199-1</f>
        <v>7.4514014211784385E-2</v>
      </c>
      <c r="G200" s="89">
        <f>+'4.2.1.1.2'!G200/'4.2.1.1.2'!G199-1</f>
        <v>8.0555479428325194E-2</v>
      </c>
      <c r="H200" s="90">
        <f>+'4.2.1.1.2'!H200/'4.2.1.1.2'!H199-1</f>
        <v>6.800460360382421E-2</v>
      </c>
      <c r="I200" s="169">
        <f>+'4.2.1.1.2'!I200/'4.2.1.1.2'!I199-1</f>
        <v>6.5438229621041399E-2</v>
      </c>
      <c r="J200" s="88">
        <f>+'4.2.1.1.2'!J200/'4.2.1.1.2'!J199-1</f>
        <v>-3.9280359820089927E-2</v>
      </c>
      <c r="K200" s="151">
        <f>+'4.2.1.1.2'!K200/'4.2.1.1.2'!K199-1</f>
        <v>6.478822011916141E-2</v>
      </c>
    </row>
    <row r="201" spans="1:11">
      <c r="A201" s="222"/>
      <c r="B201" s="23" t="s">
        <v>10</v>
      </c>
      <c r="C201" s="88">
        <f>+'4.2.1.1.2'!C201/'4.2.1.1.2'!C200-1</f>
        <v>-2.5076677173426209E-2</v>
      </c>
      <c r="D201" s="89">
        <f>+'4.2.1.1.2'!D201/'4.2.1.1.2'!D200-1</f>
        <v>-2.468430568737523E-2</v>
      </c>
      <c r="E201" s="89">
        <f>+'4.2.1.1.2'!E201/'4.2.1.1.2'!E200-1</f>
        <v>-1.4893988988941009E-3</v>
      </c>
      <c r="F201" s="89">
        <f>+'4.2.1.1.2'!F201/'4.2.1.1.2'!F200-1</f>
        <v>-4.1748344878730914E-2</v>
      </c>
      <c r="G201" s="89">
        <f>+'4.2.1.1.2'!G201/'4.2.1.1.2'!G200-1</f>
        <v>-6.2626723766235903E-3</v>
      </c>
      <c r="H201" s="90">
        <f>+'4.2.1.1.2'!H201/'4.2.1.1.2'!H200-1</f>
        <v>1.7189480614340447E-2</v>
      </c>
      <c r="I201" s="169">
        <f>+'4.2.1.1.2'!I201/'4.2.1.1.2'!I200-1</f>
        <v>-2.2980942379478675E-2</v>
      </c>
      <c r="J201" s="88">
        <f>+'4.2.1.1.2'!J201/'4.2.1.1.2'!J200-1</f>
        <v>3.9598938826466146E-3</v>
      </c>
      <c r="K201" s="151">
        <f>+'4.2.1.1.2'!K201/'4.2.1.1.2'!K200-1</f>
        <v>-2.2830059339603803E-2</v>
      </c>
    </row>
    <row r="202" spans="1:11">
      <c r="A202" s="222"/>
      <c r="B202" s="23" t="s">
        <v>11</v>
      </c>
      <c r="C202" s="88">
        <f>+'4.2.1.1.2'!C202/'4.2.1.1.2'!C201-1</f>
        <v>-6.2484384205251708E-2</v>
      </c>
      <c r="D202" s="89">
        <f>+'4.2.1.1.2'!D202/'4.2.1.1.2'!D201-1</f>
        <v>-7.0822725543928322E-2</v>
      </c>
      <c r="E202" s="89">
        <f>+'4.2.1.1.2'!E202/'4.2.1.1.2'!E201-1</f>
        <v>-6.9950274145619273E-2</v>
      </c>
      <c r="F202" s="89">
        <f>+'4.2.1.1.2'!F202/'4.2.1.1.2'!F201-1</f>
        <v>-8.0137047570706832E-2</v>
      </c>
      <c r="G202" s="89">
        <f>+'4.2.1.1.2'!G202/'4.2.1.1.2'!G201-1</f>
        <v>-7.0774960560455624E-2</v>
      </c>
      <c r="H202" s="90">
        <f>+'4.2.1.1.2'!H202/'4.2.1.1.2'!H201-1</f>
        <v>-4.2337651464654735E-2</v>
      </c>
      <c r="I202" s="169">
        <f>+'4.2.1.1.2'!I202/'4.2.1.1.2'!I201-1</f>
        <v>-7.1370869379889568E-2</v>
      </c>
      <c r="J202" s="88">
        <f>+'4.2.1.1.2'!J202/'4.2.1.1.2'!J201-1</f>
        <v>-0.10124934423999843</v>
      </c>
      <c r="K202" s="151">
        <f>+'4.2.1.1.2'!K202/'4.2.1.1.2'!K201-1</f>
        <v>-7.1542792404593936E-2</v>
      </c>
    </row>
    <row r="203" spans="1:11" ht="15" thickBot="1">
      <c r="A203" s="224"/>
      <c r="B203" s="55" t="s">
        <v>12</v>
      </c>
      <c r="C203" s="95">
        <f>+'4.2.1.1.2'!C203/'4.2.1.1.2'!C202-1</f>
        <v>-0.12706443130166611</v>
      </c>
      <c r="D203" s="96">
        <f>+'4.2.1.1.2'!D203/'4.2.1.1.2'!D202-1</f>
        <v>-7.8965175463481918E-2</v>
      </c>
      <c r="E203" s="96">
        <f>+'4.2.1.1.2'!E203/'4.2.1.1.2'!E202-1</f>
        <v>-9.1614024693169926E-2</v>
      </c>
      <c r="F203" s="96">
        <f>+'4.2.1.1.2'!F203/'4.2.1.1.2'!F202-1</f>
        <v>-0.11663294044478267</v>
      </c>
      <c r="G203" s="96">
        <f>+'4.2.1.1.2'!G203/'4.2.1.1.2'!G202-1</f>
        <v>-0.14618021636328304</v>
      </c>
      <c r="H203" s="97">
        <f>+'4.2.1.1.2'!H203/'4.2.1.1.2'!H202-1</f>
        <v>-4.6216749662915335E-2</v>
      </c>
      <c r="I203" s="170">
        <f>+'4.2.1.1.2'!I203/'4.2.1.1.2'!I202-1</f>
        <v>-0.10379951810761456</v>
      </c>
      <c r="J203" s="95">
        <f>+'4.2.1.1.2'!J203/'4.2.1.1.2'!J202-1</f>
        <v>-2.2829470771359439E-2</v>
      </c>
      <c r="K203" s="152">
        <f>+'4.2.1.1.2'!K203/'4.2.1.1.2'!K202-1</f>
        <v>-0.10334851727936167</v>
      </c>
    </row>
    <row r="204" spans="1:11">
      <c r="A204" s="228">
        <v>2009</v>
      </c>
      <c r="B204" s="91" t="s">
        <v>1</v>
      </c>
      <c r="C204" s="92">
        <f>+'4.2.1.1.2'!C204/'4.2.1.1.2'!C203-1</f>
        <v>-5.3995145655677312E-2</v>
      </c>
      <c r="D204" s="93">
        <f>+'4.2.1.1.2'!D204/'4.2.1.1.2'!D203-1</f>
        <v>-0.1376744462664371</v>
      </c>
      <c r="E204" s="93">
        <f>+'4.2.1.1.2'!E204/'4.2.1.1.2'!E203-1</f>
        <v>-4.2209734776287422E-2</v>
      </c>
      <c r="F204" s="93">
        <f>+'4.2.1.1.2'!F204/'4.2.1.1.2'!F203-1</f>
        <v>-0.20440257968560038</v>
      </c>
      <c r="G204" s="93">
        <f>+'4.2.1.1.2'!G204/'4.2.1.1.2'!G203-1</f>
        <v>-0.13046325700190342</v>
      </c>
      <c r="H204" s="94">
        <f>+'4.2.1.1.2'!H204/'4.2.1.1.2'!H203-1</f>
        <v>-9.5195622897996879E-2</v>
      </c>
      <c r="I204" s="171">
        <f>+'4.2.1.1.2'!I204/'4.2.1.1.2'!I203-1</f>
        <v>-0.12132465885227139</v>
      </c>
      <c r="J204" s="92">
        <f>+'4.2.1.1.2'!J204/'4.2.1.1.2'!J203-1</f>
        <v>-0.10750737463126847</v>
      </c>
      <c r="K204" s="153">
        <f>+'4.2.1.1.2'!K204/'4.2.1.1.2'!K203-1</f>
        <v>-0.1212407858233816</v>
      </c>
    </row>
    <row r="205" spans="1:11">
      <c r="A205" s="222"/>
      <c r="B205" s="23" t="s">
        <v>2</v>
      </c>
      <c r="C205" s="88">
        <f>+'4.2.1.1.2'!C205/'4.2.1.1.2'!C204-1</f>
        <v>2.2077354099550472E-2</v>
      </c>
      <c r="D205" s="89">
        <f>+'4.2.1.1.2'!D205/'4.2.1.1.2'!D204-1</f>
        <v>1.0406785761649218E-2</v>
      </c>
      <c r="E205" s="89">
        <f>+'4.2.1.1.2'!E205/'4.2.1.1.2'!E204-1</f>
        <v>-6.577887383408898E-2</v>
      </c>
      <c r="F205" s="89">
        <f>+'4.2.1.1.2'!F205/'4.2.1.1.2'!F204-1</f>
        <v>0.10219156528587847</v>
      </c>
      <c r="G205" s="89">
        <f>+'4.2.1.1.2'!G205/'4.2.1.1.2'!G204-1</f>
        <v>4.9134200796170369E-3</v>
      </c>
      <c r="H205" s="90">
        <f>+'4.2.1.1.2'!H205/'4.2.1.1.2'!H204-1</f>
        <v>-3.2385887670218771E-2</v>
      </c>
      <c r="I205" s="169">
        <f>+'4.2.1.1.2'!I205/'4.2.1.1.2'!I204-1</f>
        <v>1.6130981689147506E-2</v>
      </c>
      <c r="J205" s="88">
        <f>+'4.2.1.1.2'!J205/'4.2.1.1.2'!J204-1</f>
        <v>-0.21617557138371535</v>
      </c>
      <c r="K205" s="151">
        <f>+'4.2.1.1.2'!K205/'4.2.1.1.2'!K204-1</f>
        <v>1.4698807504835765E-2</v>
      </c>
    </row>
    <row r="206" spans="1:11">
      <c r="A206" s="222"/>
      <c r="B206" s="23" t="s">
        <v>3</v>
      </c>
      <c r="C206" s="88">
        <f>+'4.2.1.1.2'!C206/'4.2.1.1.2'!C205-1</f>
        <v>0.26534041076318515</v>
      </c>
      <c r="D206" s="89">
        <f>+'4.2.1.1.2'!D206/'4.2.1.1.2'!D205-1</f>
        <v>0.24367971756964835</v>
      </c>
      <c r="E206" s="89">
        <f>+'4.2.1.1.2'!E206/'4.2.1.1.2'!E205-1</f>
        <v>0.21775800317428717</v>
      </c>
      <c r="F206" s="89">
        <f>+'4.2.1.1.2'!F206/'4.2.1.1.2'!F205-1</f>
        <v>0.31511453823550117</v>
      </c>
      <c r="G206" s="89">
        <f>+'4.2.1.1.2'!G206/'4.2.1.1.2'!G205-1</f>
        <v>0.33789556599330672</v>
      </c>
      <c r="H206" s="90">
        <f>+'4.2.1.1.2'!H206/'4.2.1.1.2'!H205-1</f>
        <v>0.26579368051444985</v>
      </c>
      <c r="I206" s="169">
        <f>+'4.2.1.1.2'!I206/'4.2.1.1.2'!I205-1</f>
        <v>0.26716192194155397</v>
      </c>
      <c r="J206" s="88">
        <f>+'4.2.1.1.2'!J206/'4.2.1.1.2'!J205-1</f>
        <v>0.16067889521399947</v>
      </c>
      <c r="K206" s="151">
        <f>+'4.2.1.1.2'!K206/'4.2.1.1.2'!K205-1</f>
        <v>0.26665481867043384</v>
      </c>
    </row>
    <row r="207" spans="1:11">
      <c r="A207" s="222"/>
      <c r="B207" s="23" t="s">
        <v>4</v>
      </c>
      <c r="C207" s="88">
        <f>+'4.2.1.1.2'!C207/'4.2.1.1.2'!C206-1</f>
        <v>1.7685749052832822E-2</v>
      </c>
      <c r="D207" s="89">
        <f>+'4.2.1.1.2'!D207/'4.2.1.1.2'!D206-1</f>
        <v>-2.171547575619226E-2</v>
      </c>
      <c r="E207" s="89">
        <f>+'4.2.1.1.2'!E207/'4.2.1.1.2'!E206-1</f>
        <v>-3.3573239474293803E-4</v>
      </c>
      <c r="F207" s="89">
        <f>+'4.2.1.1.2'!F207/'4.2.1.1.2'!F206-1</f>
        <v>4.5147548633123646E-2</v>
      </c>
      <c r="G207" s="89">
        <f>+'4.2.1.1.2'!G207/'4.2.1.1.2'!G206-1</f>
        <v>4.9883287229712803E-3</v>
      </c>
      <c r="H207" s="90">
        <f>+'4.2.1.1.2'!H207/'4.2.1.1.2'!H206-1</f>
        <v>1.2944129333134047E-2</v>
      </c>
      <c r="I207" s="169">
        <f>+'4.2.1.1.2'!I207/'4.2.1.1.2'!I206-1</f>
        <v>8.8240738492306736E-3</v>
      </c>
      <c r="J207" s="88">
        <f>+'4.2.1.1.2'!J207/'4.2.1.1.2'!J206-1</f>
        <v>-6.8245808432181088E-2</v>
      </c>
      <c r="K207" s="151">
        <f>+'4.2.1.1.2'!K207/'4.2.1.1.2'!K206-1</f>
        <v>8.4877524288884398E-3</v>
      </c>
    </row>
    <row r="208" spans="1:11">
      <c r="A208" s="222"/>
      <c r="B208" s="23" t="s">
        <v>5</v>
      </c>
      <c r="C208" s="88">
        <f>+'4.2.1.1.2'!C208/'4.2.1.1.2'!C207-1</f>
        <v>-2.7631896522668953E-2</v>
      </c>
      <c r="D208" s="89">
        <f>+'4.2.1.1.2'!D208/'4.2.1.1.2'!D207-1</f>
        <v>3.0303389767825095E-3</v>
      </c>
      <c r="E208" s="89">
        <f>+'4.2.1.1.2'!E208/'4.2.1.1.2'!E207-1</f>
        <v>-1.570781893437645E-2</v>
      </c>
      <c r="F208" s="89">
        <f>+'4.2.1.1.2'!F208/'4.2.1.1.2'!F207-1</f>
        <v>-8.4902136942111017E-3</v>
      </c>
      <c r="G208" s="89">
        <f>+'4.2.1.1.2'!G208/'4.2.1.1.2'!G207-1</f>
        <v>-1.8182015432111509E-2</v>
      </c>
      <c r="H208" s="90">
        <f>+'4.2.1.1.2'!H208/'4.2.1.1.2'!H207-1</f>
        <v>-1.8843037497644488E-3</v>
      </c>
      <c r="I208" s="169">
        <f>+'4.2.1.1.2'!I208/'4.2.1.1.2'!I207-1</f>
        <v>-1.0580997563178984E-2</v>
      </c>
      <c r="J208" s="88">
        <f>+'4.2.1.1.2'!J208/'4.2.1.1.2'!J207-1</f>
        <v>-3.9283346980153455E-3</v>
      </c>
      <c r="K208" s="151">
        <f>+'4.2.1.1.2'!K208/'4.2.1.1.2'!K207-1</f>
        <v>-1.0554175259510634E-2</v>
      </c>
    </row>
    <row r="209" spans="1:11">
      <c r="A209" s="222"/>
      <c r="B209" s="23" t="s">
        <v>6</v>
      </c>
      <c r="C209" s="88">
        <f>+'4.2.1.1.2'!C209/'4.2.1.1.2'!C208-1</f>
        <v>3.3433309829977942E-2</v>
      </c>
      <c r="D209" s="89">
        <f>+'4.2.1.1.2'!D209/'4.2.1.1.2'!D208-1</f>
        <v>5.5425518164182064E-2</v>
      </c>
      <c r="E209" s="89">
        <f>+'4.2.1.1.2'!E209/'4.2.1.1.2'!E208-1</f>
        <v>2.8732906049683926E-2</v>
      </c>
      <c r="F209" s="89">
        <f>+'4.2.1.1.2'!F209/'4.2.1.1.2'!F208-1</f>
        <v>2.6652471284883683E-2</v>
      </c>
      <c r="G209" s="89">
        <f>+'4.2.1.1.2'!G209/'4.2.1.1.2'!G208-1</f>
        <v>3.34173634536854E-2</v>
      </c>
      <c r="H209" s="90">
        <f>+'4.2.1.1.2'!H209/'4.2.1.1.2'!H208-1</f>
        <v>3.9261217041092422E-2</v>
      </c>
      <c r="I209" s="169">
        <f>+'4.2.1.1.2'!I209/'4.2.1.1.2'!I208-1</f>
        <v>3.7122759970630748E-2</v>
      </c>
      <c r="J209" s="88">
        <f>+'4.2.1.1.2'!J209/'4.2.1.1.2'!J208-1</f>
        <v>6.9609042423056211E-2</v>
      </c>
      <c r="K209" s="151">
        <f>+'4.2.1.1.2'!K209/'4.2.1.1.2'!K208-1</f>
        <v>3.7254615741333819E-2</v>
      </c>
    </row>
    <row r="210" spans="1:11">
      <c r="A210" s="222"/>
      <c r="B210" s="23" t="s">
        <v>7</v>
      </c>
      <c r="C210" s="88">
        <f>+'4.2.1.1.2'!C210/'4.2.1.1.2'!C209-1</f>
        <v>-0.1414624000201693</v>
      </c>
      <c r="D210" s="89">
        <f>+'4.2.1.1.2'!D210/'4.2.1.1.2'!D209-1</f>
        <v>-0.12557783781546261</v>
      </c>
      <c r="E210" s="89">
        <f>+'4.2.1.1.2'!E210/'4.2.1.1.2'!E209-1</f>
        <v>-8.9032822691546887E-2</v>
      </c>
      <c r="F210" s="89">
        <f>+'4.2.1.1.2'!F210/'4.2.1.1.2'!F209-1</f>
        <v>-0.19173311306527918</v>
      </c>
      <c r="G210" s="89">
        <f>+'4.2.1.1.2'!G210/'4.2.1.1.2'!G209-1</f>
        <v>-0.18488415845264228</v>
      </c>
      <c r="H210" s="90">
        <f>+'4.2.1.1.2'!H210/'4.2.1.1.2'!H209-1</f>
        <v>-9.7127442491325988E-2</v>
      </c>
      <c r="I210" s="169">
        <f>+'4.2.1.1.2'!I210/'4.2.1.1.2'!I209-1</f>
        <v>-0.14314888130615766</v>
      </c>
      <c r="J210" s="88">
        <f>+'4.2.1.1.2'!J210/'4.2.1.1.2'!J209-1</f>
        <v>-9.8007282841406029E-2</v>
      </c>
      <c r="K210" s="151">
        <f>+'4.2.1.1.2'!K210/'4.2.1.1.2'!K209-1</f>
        <v>-0.14295994485716479</v>
      </c>
    </row>
    <row r="211" spans="1:11">
      <c r="A211" s="222"/>
      <c r="B211" s="23" t="s">
        <v>8</v>
      </c>
      <c r="C211" s="88">
        <f>+'4.2.1.1.2'!C211/'4.2.1.1.2'!C210-1</f>
        <v>0.12562441596197549</v>
      </c>
      <c r="D211" s="89">
        <f>+'4.2.1.1.2'!D211/'4.2.1.1.2'!D210-1</f>
        <v>0.13038657191247061</v>
      </c>
      <c r="E211" s="89">
        <f>+'4.2.1.1.2'!E211/'4.2.1.1.2'!E210-1</f>
        <v>8.0200702188130801E-2</v>
      </c>
      <c r="F211" s="89">
        <f>+'4.2.1.1.2'!F211/'4.2.1.1.2'!F210-1</f>
        <v>0.20828629172639257</v>
      </c>
      <c r="G211" s="89">
        <f>+'4.2.1.1.2'!G211/'4.2.1.1.2'!G210-1</f>
        <v>0.17531355741103605</v>
      </c>
      <c r="H211" s="90">
        <f>+'4.2.1.1.2'!H211/'4.2.1.1.2'!H210-1</f>
        <v>0.10266684997837139</v>
      </c>
      <c r="I211" s="169">
        <f>+'4.2.1.1.2'!I211/'4.2.1.1.2'!I210-1</f>
        <v>0.14199890333781862</v>
      </c>
      <c r="J211" s="88">
        <f>+'4.2.1.1.2'!J211/'4.2.1.1.2'!J210-1</f>
        <v>8.3602134177266585E-2</v>
      </c>
      <c r="K211" s="151">
        <f>+'4.2.1.1.2'!K211/'4.2.1.1.2'!K210-1</f>
        <v>0.14174166864157867</v>
      </c>
    </row>
    <row r="212" spans="1:11">
      <c r="A212" s="222"/>
      <c r="B212" s="23" t="s">
        <v>9</v>
      </c>
      <c r="C212" s="88">
        <f>+'4.2.1.1.2'!C212/'4.2.1.1.2'!C211-1</f>
        <v>4.6466753208818545E-2</v>
      </c>
      <c r="D212" s="89">
        <f>+'4.2.1.1.2'!D212/'4.2.1.1.2'!D211-1</f>
        <v>2.5676461303256515E-2</v>
      </c>
      <c r="E212" s="89">
        <f>+'4.2.1.1.2'!E212/'4.2.1.1.2'!E211-1</f>
        <v>3.053339395028698E-2</v>
      </c>
      <c r="F212" s="89">
        <f>+'4.2.1.1.2'!F212/'4.2.1.1.2'!F211-1</f>
        <v>5.8366364225351353E-2</v>
      </c>
      <c r="G212" s="89">
        <f>+'4.2.1.1.2'!G212/'4.2.1.1.2'!G211-1</f>
        <v>4.8697811340890462E-2</v>
      </c>
      <c r="H212" s="90">
        <f>+'4.2.1.1.2'!H212/'4.2.1.1.2'!H211-1</f>
        <v>-1.4146955606780365E-2</v>
      </c>
      <c r="I212" s="169">
        <f>+'4.2.1.1.2'!I212/'4.2.1.1.2'!I211-1</f>
        <v>3.9901753503470028E-2</v>
      </c>
      <c r="J212" s="88">
        <f>+'4.2.1.1.2'!J212/'4.2.1.1.2'!J211-1</f>
        <v>-4.2189313663084538E-2</v>
      </c>
      <c r="K212" s="151">
        <f>+'4.2.1.1.2'!K212/'4.2.1.1.2'!K211-1</f>
        <v>3.9558560339698401E-2</v>
      </c>
    </row>
    <row r="213" spans="1:11">
      <c r="A213" s="222"/>
      <c r="B213" s="23" t="s">
        <v>10</v>
      </c>
      <c r="C213" s="88">
        <f>+'4.2.1.1.2'!C213/'4.2.1.1.2'!C212-1</f>
        <v>-1.7251123353033249E-2</v>
      </c>
      <c r="D213" s="89">
        <f>+'4.2.1.1.2'!D213/'4.2.1.1.2'!D212-1</f>
        <v>-9.2824844695944542E-3</v>
      </c>
      <c r="E213" s="89">
        <f>+'4.2.1.1.2'!E213/'4.2.1.1.2'!E212-1</f>
        <v>6.2937733030994369E-3</v>
      </c>
      <c r="F213" s="89">
        <f>+'4.2.1.1.2'!F213/'4.2.1.1.2'!F212-1</f>
        <v>-1.966218665992836E-2</v>
      </c>
      <c r="G213" s="89">
        <f>+'4.2.1.1.2'!G213/'4.2.1.1.2'!G212-1</f>
        <v>-3.838148461046087E-2</v>
      </c>
      <c r="H213" s="90">
        <f>+'4.2.1.1.2'!H213/'4.2.1.1.2'!H212-1</f>
        <v>2.8502507850527437E-3</v>
      </c>
      <c r="I213" s="169">
        <f>+'4.2.1.1.2'!I213/'4.2.1.1.2'!I212-1</f>
        <v>-1.2575870466837391E-2</v>
      </c>
      <c r="J213" s="88">
        <f>+'4.2.1.1.2'!J213/'4.2.1.1.2'!J212-1</f>
        <v>-2.5517733407609433E-2</v>
      </c>
      <c r="K213" s="151">
        <f>+'4.2.1.1.2'!K213/'4.2.1.1.2'!K212-1</f>
        <v>-1.2625721049896788E-2</v>
      </c>
    </row>
    <row r="214" spans="1:11">
      <c r="A214" s="222"/>
      <c r="B214" s="23" t="s">
        <v>11</v>
      </c>
      <c r="C214" s="88">
        <f>+'4.2.1.1.2'!C214/'4.2.1.1.2'!C213-1</f>
        <v>-0.13470620544384859</v>
      </c>
      <c r="D214" s="89">
        <f>+'4.2.1.1.2'!D214/'4.2.1.1.2'!D213-1</f>
        <v>-0.11552127756197261</v>
      </c>
      <c r="E214" s="89">
        <f>+'4.2.1.1.2'!E214/'4.2.1.1.2'!E213-1</f>
        <v>-0.11017511449323236</v>
      </c>
      <c r="F214" s="89">
        <f>+'4.2.1.1.2'!F214/'4.2.1.1.2'!F213-1</f>
        <v>-0.12209918022658472</v>
      </c>
      <c r="G214" s="89">
        <f>+'4.2.1.1.2'!G214/'4.2.1.1.2'!G213-1</f>
        <v>-9.6577682656313169E-2</v>
      </c>
      <c r="H214" s="90">
        <f>+'4.2.1.1.2'!H214/'4.2.1.1.2'!H213-1</f>
        <v>-0.10248964952969186</v>
      </c>
      <c r="I214" s="169">
        <f>+'4.2.1.1.2'!I214/'4.2.1.1.2'!I213-1</f>
        <v>-0.11797592776177646</v>
      </c>
      <c r="J214" s="88">
        <f>+'4.2.1.1.2'!J214/'4.2.1.1.2'!J213-1</f>
        <v>-0.12478186741550501</v>
      </c>
      <c r="K214" s="151">
        <f>+'4.2.1.1.2'!K214/'4.2.1.1.2'!K213-1</f>
        <v>-0.11800180117178727</v>
      </c>
    </row>
    <row r="215" spans="1:11" ht="15" thickBot="1">
      <c r="A215" s="222"/>
      <c r="B215" s="23" t="s">
        <v>12</v>
      </c>
      <c r="C215" s="88">
        <f>+'4.2.1.1.2'!C215/'4.2.1.1.2'!C214-1</f>
        <v>4.2270092926357083E-2</v>
      </c>
      <c r="D215" s="89">
        <f>+'4.2.1.1.2'!D215/'4.2.1.1.2'!D214-1</f>
        <v>4.9292505817754684E-2</v>
      </c>
      <c r="E215" s="89">
        <f>+'4.2.1.1.2'!E215/'4.2.1.1.2'!E214-1</f>
        <v>6.024111018202305E-2</v>
      </c>
      <c r="F215" s="89">
        <f>+'4.2.1.1.2'!F215/'4.2.1.1.2'!F214-1</f>
        <v>-2.2121663016259618E-2</v>
      </c>
      <c r="G215" s="89">
        <f>+'4.2.1.1.2'!G215/'4.2.1.1.2'!G214-1</f>
        <v>-4.4760107455059317E-2</v>
      </c>
      <c r="H215" s="90">
        <f>+'4.2.1.1.2'!H215/'4.2.1.1.2'!H214-1</f>
        <v>0.11220209331496367</v>
      </c>
      <c r="I215" s="169">
        <f>+'4.2.1.1.2'!I215/'4.2.1.1.2'!I214-1</f>
        <v>2.5046943737591532E-2</v>
      </c>
      <c r="J215" s="88">
        <f>+'4.2.1.1.2'!J215/'4.2.1.1.2'!J214-1</f>
        <v>0.10810377228766566</v>
      </c>
      <c r="K215" s="151">
        <f>+'4.2.1.1.2'!K215/'4.2.1.1.2'!K214-1</f>
        <v>2.5360264755750261E-2</v>
      </c>
    </row>
    <row r="216" spans="1:11">
      <c r="A216" s="221">
        <v>2010</v>
      </c>
      <c r="B216" s="22" t="s">
        <v>1</v>
      </c>
      <c r="C216" s="88">
        <f>+'4.2.1.1.2'!C216/'4.2.1.1.2'!C215-1</f>
        <v>-0.19083093346941837</v>
      </c>
      <c r="D216" s="89">
        <f>+'4.2.1.1.2'!D216/'4.2.1.1.2'!D215-1</f>
        <v>-0.23218176590705542</v>
      </c>
      <c r="E216" s="89">
        <f>+'4.2.1.1.2'!E216/'4.2.1.1.2'!E215-1</f>
        <v>-0.16364415620961692</v>
      </c>
      <c r="F216" s="89">
        <f>+'4.2.1.1.2'!F216/'4.2.1.1.2'!F215-1</f>
        <v>-0.2912697755944903</v>
      </c>
      <c r="G216" s="89">
        <f>+'4.2.1.1.2'!G216/'4.2.1.1.2'!G215-1</f>
        <v>-0.2062441182379966</v>
      </c>
      <c r="H216" s="90">
        <f>+'4.2.1.1.2'!H216/'4.2.1.1.2'!H215-1</f>
        <v>-0.21378630305831603</v>
      </c>
      <c r="I216" s="169">
        <f>+'4.2.1.1.2'!I216/'4.2.1.1.2'!I215-1</f>
        <v>-0.2246998130077742</v>
      </c>
      <c r="J216" s="88">
        <f>+'4.2.1.1.2'!J216/'4.2.1.1.2'!J215-1</f>
        <v>-0.11888068499100324</v>
      </c>
      <c r="K216" s="151">
        <f>+'4.2.1.1.2'!K216/'4.2.1.1.2'!K215-1</f>
        <v>-0.22426841084944504</v>
      </c>
    </row>
    <row r="217" spans="1:11">
      <c r="A217" s="222"/>
      <c r="B217" s="23" t="s">
        <v>2</v>
      </c>
      <c r="C217" s="88">
        <f>+'4.2.1.1.2'!C217/'4.2.1.1.2'!C216-1</f>
        <v>3.5315993206636476E-2</v>
      </c>
      <c r="D217" s="89">
        <f>+'4.2.1.1.2'!D217/'4.2.1.1.2'!D216-1</f>
        <v>2.1857838952417996E-2</v>
      </c>
      <c r="E217" s="89">
        <f>+'4.2.1.1.2'!E217/'4.2.1.1.2'!E216-1</f>
        <v>-2.3944623229517403E-2</v>
      </c>
      <c r="F217" s="89">
        <f>+'4.2.1.1.2'!F217/'4.2.1.1.2'!F216-1</f>
        <v>0.11718614001791727</v>
      </c>
      <c r="G217" s="89">
        <f>+'4.2.1.1.2'!G217/'4.2.1.1.2'!G216-1</f>
        <v>3.7992486287821592E-2</v>
      </c>
      <c r="H217" s="90">
        <f>+'4.2.1.1.2'!H217/'4.2.1.1.2'!H216-1</f>
        <v>-4.5307392630101972E-2</v>
      </c>
      <c r="I217" s="169">
        <f>+'4.2.1.1.2'!I217/'4.2.1.1.2'!I216-1</f>
        <v>3.6823503287613857E-2</v>
      </c>
      <c r="J217" s="88">
        <f>+'4.2.1.1.2'!J217/'4.2.1.1.2'!J216-1</f>
        <v>-0.13790108677792645</v>
      </c>
      <c r="K217" s="151">
        <f>+'4.2.1.1.2'!K217/'4.2.1.1.2'!K216-1</f>
        <v>3.6014415940031963E-2</v>
      </c>
    </row>
    <row r="218" spans="1:11">
      <c r="A218" s="222"/>
      <c r="B218" s="23" t="s">
        <v>3</v>
      </c>
      <c r="C218" s="88">
        <f>+'4.2.1.1.2'!C218/'4.2.1.1.2'!C217-1</f>
        <v>0.33917718777308292</v>
      </c>
      <c r="D218" s="89">
        <f>+'4.2.1.1.2'!D218/'4.2.1.1.2'!D217-1</f>
        <v>0.31918008441696433</v>
      </c>
      <c r="E218" s="89">
        <f>+'4.2.1.1.2'!E218/'4.2.1.1.2'!E217-1</f>
        <v>0.25379218317279939</v>
      </c>
      <c r="F218" s="89">
        <f>+'4.2.1.1.2'!F218/'4.2.1.1.2'!F217-1</f>
        <v>0.40702025528392971</v>
      </c>
      <c r="G218" s="89">
        <f>+'4.2.1.1.2'!G218/'4.2.1.1.2'!G217-1</f>
        <v>0.37822446628884521</v>
      </c>
      <c r="H218" s="90">
        <f>+'4.2.1.1.2'!H218/'4.2.1.1.2'!H217-1</f>
        <v>0.29731183237131864</v>
      </c>
      <c r="I218" s="169">
        <f>+'4.2.1.1.2'!I218/'4.2.1.1.2'!I217-1</f>
        <v>0.33551030398546233</v>
      </c>
      <c r="J218" s="88">
        <f>+'4.2.1.1.2'!J218/'4.2.1.1.2'!J217-1</f>
        <v>6.4514811587889298E-2</v>
      </c>
      <c r="K218" s="151">
        <f>+'4.2.1.1.2'!K218/'4.2.1.1.2'!K217-1</f>
        <v>0.33446607740054679</v>
      </c>
    </row>
    <row r="219" spans="1:11">
      <c r="A219" s="222"/>
      <c r="B219" s="23" t="s">
        <v>4</v>
      </c>
      <c r="C219" s="88">
        <f>+'4.2.1.1.2'!C219/'4.2.1.1.2'!C218-1</f>
        <v>-2.1349996541432215E-2</v>
      </c>
      <c r="D219" s="89">
        <f>+'4.2.1.1.2'!D219/'4.2.1.1.2'!D218-1</f>
        <v>-5.6195557479387093E-2</v>
      </c>
      <c r="E219" s="89">
        <f>+'4.2.1.1.2'!E219/'4.2.1.1.2'!E218-1</f>
        <v>-1.5391460502564902E-2</v>
      </c>
      <c r="F219" s="89">
        <f>+'4.2.1.1.2'!F219/'4.2.1.1.2'!F218-1</f>
        <v>-3.5234510838207833E-2</v>
      </c>
      <c r="G219" s="89">
        <f>+'4.2.1.1.2'!G219/'4.2.1.1.2'!G218-1</f>
        <v>-3.6514172468222528E-2</v>
      </c>
      <c r="H219" s="90">
        <f>+'4.2.1.1.2'!H219/'4.2.1.1.2'!H218-1</f>
        <v>-4.5400893018192612E-2</v>
      </c>
      <c r="I219" s="169">
        <f>+'4.2.1.1.2'!I219/'4.2.1.1.2'!I218-1</f>
        <v>-3.5353122724846697E-2</v>
      </c>
      <c r="J219" s="88">
        <f>+'4.2.1.1.2'!J219/'4.2.1.1.2'!J218-1</f>
        <v>-5.401879915595631E-2</v>
      </c>
      <c r="K219" s="151">
        <f>+'4.2.1.1.2'!K219/'4.2.1.1.2'!K218-1</f>
        <v>-3.5410497445214628E-2</v>
      </c>
    </row>
    <row r="220" spans="1:11">
      <c r="A220" s="222"/>
      <c r="B220" s="23" t="s">
        <v>5</v>
      </c>
      <c r="C220" s="88">
        <f>+'4.2.1.1.2'!C220/'4.2.1.1.2'!C219-1</f>
        <v>-2.6826293010670854E-2</v>
      </c>
      <c r="D220" s="89">
        <f>+'4.2.1.1.2'!D220/'4.2.1.1.2'!D219-1</f>
        <v>-2.943199861946133E-3</v>
      </c>
      <c r="E220" s="89">
        <f>+'4.2.1.1.2'!E220/'4.2.1.1.2'!E219-1</f>
        <v>2.0584597507732116E-2</v>
      </c>
      <c r="F220" s="89">
        <f>+'4.2.1.1.2'!F220/'4.2.1.1.2'!F219-1</f>
        <v>1.3185036282570284E-3</v>
      </c>
      <c r="G220" s="89">
        <f>+'4.2.1.1.2'!G220/'4.2.1.1.2'!G219-1</f>
        <v>2.5116102527462658E-2</v>
      </c>
      <c r="H220" s="90">
        <f>+'4.2.1.1.2'!H220/'4.2.1.1.2'!H219-1</f>
        <v>3.5722336405224375E-2</v>
      </c>
      <c r="I220" s="169">
        <f>+'4.2.1.1.2'!I220/'4.2.1.1.2'!I219-1</f>
        <v>9.2457021117264837E-4</v>
      </c>
      <c r="J220" s="88">
        <f>+'4.2.1.1.2'!J220/'4.2.1.1.2'!J219-1</f>
        <v>0.22737288937556599</v>
      </c>
      <c r="K220" s="151">
        <f>+'4.2.1.1.2'!K220/'4.2.1.1.2'!K219-1</f>
        <v>1.6072010824217386E-3</v>
      </c>
    </row>
    <row r="221" spans="1:11">
      <c r="A221" s="222"/>
      <c r="B221" s="23" t="s">
        <v>6</v>
      </c>
      <c r="C221" s="88">
        <f>+'4.2.1.1.2'!C221/'4.2.1.1.2'!C220-1</f>
        <v>4.2457728426795738E-2</v>
      </c>
      <c r="D221" s="89">
        <f>+'4.2.1.1.2'!D221/'4.2.1.1.2'!D220-1</f>
        <v>7.396722402607292E-2</v>
      </c>
      <c r="E221" s="89">
        <f>+'4.2.1.1.2'!E221/'4.2.1.1.2'!E220-1</f>
        <v>4.5343417447001766E-2</v>
      </c>
      <c r="F221" s="89">
        <f>+'4.2.1.1.2'!F221/'4.2.1.1.2'!F220-1</f>
        <v>1.0500587551367069E-2</v>
      </c>
      <c r="G221" s="89">
        <f>+'4.2.1.1.2'!G221/'4.2.1.1.2'!G220-1</f>
        <v>1.8853633728211472E-2</v>
      </c>
      <c r="H221" s="90">
        <f>+'4.2.1.1.2'!H221/'4.2.1.1.2'!H220-1</f>
        <v>8.0637314522014059E-2</v>
      </c>
      <c r="I221" s="169">
        <f>+'4.2.1.1.2'!I221/'4.2.1.1.2'!I220-1</f>
        <v>4.2195929678323862E-2</v>
      </c>
      <c r="J221" s="88">
        <f>+'4.2.1.1.2'!J221/'4.2.1.1.2'!J220-1</f>
        <v>3.1699526379557197E-2</v>
      </c>
      <c r="K221" s="151">
        <f>+'4.2.1.1.2'!K221/'4.2.1.1.2'!K220-1</f>
        <v>4.2157156052004652E-2</v>
      </c>
    </row>
    <row r="222" spans="1:11">
      <c r="A222" s="222"/>
      <c r="B222" s="23" t="s">
        <v>7</v>
      </c>
      <c r="C222" s="88">
        <f>+'4.2.1.1.2'!C222/'4.2.1.1.2'!C221-1</f>
        <v>5.7526789955968383E-3</v>
      </c>
      <c r="D222" s="89">
        <f>+'4.2.1.1.2'!D222/'4.2.1.1.2'!D221-1</f>
        <v>3.8793819649974193E-2</v>
      </c>
      <c r="E222" s="89">
        <f>+'4.2.1.1.2'!E222/'4.2.1.1.2'!E221-1</f>
        <v>8.0304952564251852E-3</v>
      </c>
      <c r="F222" s="89">
        <f>+'4.2.1.1.2'!F222/'4.2.1.1.2'!F221-1</f>
        <v>3.1236823315017537E-2</v>
      </c>
      <c r="G222" s="89">
        <f>+'4.2.1.1.2'!G222/'4.2.1.1.2'!G221-1</f>
        <v>-6.0657641513921168E-2</v>
      </c>
      <c r="H222" s="90">
        <f>+'4.2.1.1.2'!H222/'4.2.1.1.2'!H221-1</f>
        <v>1.1488907976186846E-2</v>
      </c>
      <c r="I222" s="169">
        <f>+'4.2.1.1.2'!I222/'4.2.1.1.2'!I221-1</f>
        <v>1.7475836502749642E-2</v>
      </c>
      <c r="J222" s="88">
        <f>+'4.2.1.1.2'!J222/'4.2.1.1.2'!J221-1</f>
        <v>-3.7579536234359612E-2</v>
      </c>
      <c r="K222" s="151">
        <f>+'4.2.1.1.2'!K222/'4.2.1.1.2'!K221-1</f>
        <v>1.7274503192156399E-2</v>
      </c>
    </row>
    <row r="223" spans="1:11">
      <c r="A223" s="222"/>
      <c r="B223" s="23" t="s">
        <v>8</v>
      </c>
      <c r="C223" s="88">
        <f>+'4.2.1.1.2'!C223/'4.2.1.1.2'!C222-1</f>
        <v>3.9747660942931251E-2</v>
      </c>
      <c r="D223" s="89">
        <f>+'4.2.1.1.2'!D223/'4.2.1.1.2'!D222-1</f>
        <v>2.5791962208785879E-2</v>
      </c>
      <c r="E223" s="89">
        <f>+'4.2.1.1.2'!E223/'4.2.1.1.2'!E222-1</f>
        <v>3.0356017517689127E-2</v>
      </c>
      <c r="F223" s="89">
        <f>+'4.2.1.1.2'!F223/'4.2.1.1.2'!F222-1</f>
        <v>7.4587753134399915E-2</v>
      </c>
      <c r="G223" s="89">
        <f>+'4.2.1.1.2'!G223/'4.2.1.1.2'!G222-1</f>
        <v>0.1259778726270766</v>
      </c>
      <c r="H223" s="90">
        <f>+'4.2.1.1.2'!H223/'4.2.1.1.2'!H222-1</f>
        <v>3.4906839936868383E-2</v>
      </c>
      <c r="I223" s="169">
        <f>+'4.2.1.1.2'!I223/'4.2.1.1.2'!I222-1</f>
        <v>4.8578890800947461E-2</v>
      </c>
      <c r="J223" s="88">
        <f>+'4.2.1.1.2'!J223/'4.2.1.1.2'!J222-1</f>
        <v>-3.4498824155833052E-3</v>
      </c>
      <c r="K223" s="151">
        <f>+'4.2.1.1.2'!K223/'4.2.1.1.2'!K222-1</f>
        <v>4.839888512371493E-2</v>
      </c>
    </row>
    <row r="224" spans="1:11">
      <c r="A224" s="222"/>
      <c r="B224" s="23" t="s">
        <v>9</v>
      </c>
      <c r="C224" s="88">
        <f>+'4.2.1.1.2'!C224/'4.2.1.1.2'!C223-1</f>
        <v>-7.3844870790341632E-3</v>
      </c>
      <c r="D224" s="89">
        <f>+'4.2.1.1.2'!D224/'4.2.1.1.2'!D223-1</f>
        <v>2.7865227729570785E-2</v>
      </c>
      <c r="E224" s="89">
        <f>+'4.2.1.1.2'!E224/'4.2.1.1.2'!E223-1</f>
        <v>2.9204254423045306E-2</v>
      </c>
      <c r="F224" s="89">
        <f>+'4.2.1.1.2'!F224/'4.2.1.1.2'!F223-1</f>
        <v>2.5460970831120866E-2</v>
      </c>
      <c r="G224" s="89">
        <f>+'4.2.1.1.2'!G224/'4.2.1.1.2'!G223-1</f>
        <v>2.6493305427913949E-2</v>
      </c>
      <c r="H224" s="90">
        <f>+'4.2.1.1.2'!H224/'4.2.1.1.2'!H223-1</f>
        <v>2.4912995501230828E-2</v>
      </c>
      <c r="I224" s="169">
        <f>+'4.2.1.1.2'!I224/'4.2.1.1.2'!I223-1</f>
        <v>2.1340253760843142E-2</v>
      </c>
      <c r="J224" s="88">
        <f>+'4.2.1.1.2'!J224/'4.2.1.1.2'!J223-1</f>
        <v>2.3475850707392221E-2</v>
      </c>
      <c r="K224" s="151">
        <f>+'4.2.1.1.2'!K224/'4.2.1.1.2'!K223-1</f>
        <v>2.1347276952212502E-2</v>
      </c>
    </row>
    <row r="225" spans="1:11">
      <c r="A225" s="222"/>
      <c r="B225" s="23" t="s">
        <v>10</v>
      </c>
      <c r="C225" s="88">
        <f>+'4.2.1.1.2'!C225/'4.2.1.1.2'!C224-1</f>
        <v>-8.5284999056197464E-2</v>
      </c>
      <c r="D225" s="89">
        <f>+'4.2.1.1.2'!D225/'4.2.1.1.2'!D224-1</f>
        <v>-0.16447250587098949</v>
      </c>
      <c r="E225" s="89">
        <f>+'4.2.1.1.2'!E225/'4.2.1.1.2'!E224-1</f>
        <v>-0.10688614229871318</v>
      </c>
      <c r="F225" s="89">
        <f>+'4.2.1.1.2'!F225/'4.2.1.1.2'!F224-1</f>
        <v>-0.11664828307538133</v>
      </c>
      <c r="G225" s="89">
        <f>+'4.2.1.1.2'!G225/'4.2.1.1.2'!G224-1</f>
        <v>-0.11502251048241252</v>
      </c>
      <c r="H225" s="90">
        <f>+'4.2.1.1.2'!H225/'4.2.1.1.2'!H224-1</f>
        <v>-8.6292047979902531E-2</v>
      </c>
      <c r="I225" s="169">
        <f>+'4.2.1.1.2'!I225/'4.2.1.1.2'!I224-1</f>
        <v>-0.12300748590843091</v>
      </c>
      <c r="J225" s="88">
        <f>+'4.2.1.1.2'!J225/'4.2.1.1.2'!J224-1</f>
        <v>-9.385943923607365E-3</v>
      </c>
      <c r="K225" s="151">
        <f>+'4.2.1.1.2'!K225/'4.2.1.1.2'!K224-1</f>
        <v>-0.12263304778984108</v>
      </c>
    </row>
    <row r="226" spans="1:11">
      <c r="A226" s="222"/>
      <c r="B226" s="23" t="s">
        <v>11</v>
      </c>
      <c r="C226" s="88">
        <f>+'4.2.1.1.2'!C226/'4.2.1.1.2'!C225-1</f>
        <v>0.11960089183581735</v>
      </c>
      <c r="D226" s="89">
        <f>+'4.2.1.1.2'!D226/'4.2.1.1.2'!D225-1</f>
        <v>0.1529463402728799</v>
      </c>
      <c r="E226" s="89">
        <f>+'4.2.1.1.2'!E226/'4.2.1.1.2'!E225-1</f>
        <v>0.11356280422875997</v>
      </c>
      <c r="F226" s="89">
        <f>+'4.2.1.1.2'!F226/'4.2.1.1.2'!F225-1</f>
        <v>0.11562455590565834</v>
      </c>
      <c r="G226" s="89">
        <f>+'4.2.1.1.2'!G226/'4.2.1.1.2'!G225-1</f>
        <v>0.10426458563935403</v>
      </c>
      <c r="H226" s="90">
        <f>+'4.2.1.1.2'!H226/'4.2.1.1.2'!H225-1</f>
        <v>9.9574894932276337E-2</v>
      </c>
      <c r="I226" s="169">
        <f>+'4.2.1.1.2'!I226/'4.2.1.1.2'!I225-1</f>
        <v>0.12521300967275795</v>
      </c>
      <c r="J226" s="88">
        <f>+'4.2.1.1.2'!J226/'4.2.1.1.2'!J225-1</f>
        <v>0.17510402599826524</v>
      </c>
      <c r="K226" s="151">
        <f>+'4.2.1.1.2'!K226/'4.2.1.1.2'!K225-1</f>
        <v>0.12539864684346536</v>
      </c>
    </row>
    <row r="227" spans="1:11" ht="15" thickBot="1">
      <c r="A227" s="222"/>
      <c r="B227" s="23" t="s">
        <v>12</v>
      </c>
      <c r="C227" s="88">
        <f>+'4.2.1.1.2'!C227/'4.2.1.1.2'!C226-1</f>
        <v>-0.12115962304594163</v>
      </c>
      <c r="D227" s="89">
        <f>+'4.2.1.1.2'!D227/'4.2.1.1.2'!D226-1</f>
        <v>-0.10174822052029786</v>
      </c>
      <c r="E227" s="89">
        <f>+'4.2.1.1.2'!E227/'4.2.1.1.2'!E226-1</f>
        <v>-7.1476735962726079E-2</v>
      </c>
      <c r="F227" s="89">
        <f>+'4.2.1.1.2'!F227/'4.2.1.1.2'!F226-1</f>
        <v>-0.1279486366105258</v>
      </c>
      <c r="G227" s="89">
        <f>+'4.2.1.1.2'!G227/'4.2.1.1.2'!G226-1</f>
        <v>-0.11057835670535143</v>
      </c>
      <c r="H227" s="90">
        <f>+'4.2.1.1.2'!H227/'4.2.1.1.2'!H226-1</f>
        <v>0.43779916138640518</v>
      </c>
      <c r="I227" s="169">
        <f>+'4.2.1.1.2'!I227/'4.2.1.1.2'!I226-1</f>
        <v>-9.9688470114554617E-2</v>
      </c>
      <c r="J227" s="88">
        <f>+'4.2.1.1.2'!J227/'4.2.1.1.2'!J226-1</f>
        <v>-9.7316690335600531E-2</v>
      </c>
      <c r="K227" s="151">
        <f>+'4.2.1.1.2'!K227/'4.2.1.1.2'!K226-1</f>
        <v>-9.9679255294106262E-2</v>
      </c>
    </row>
    <row r="228" spans="1:11">
      <c r="A228" s="221">
        <v>2011</v>
      </c>
      <c r="B228" s="22" t="s">
        <v>1</v>
      </c>
      <c r="C228" s="88">
        <f>+'4.2.1.1.2'!C228/'4.2.1.1.2'!C227-1</f>
        <v>-0.14961712348223233</v>
      </c>
      <c r="D228" s="89">
        <f>+'4.2.1.1.2'!D228/'4.2.1.1.2'!D227-1</f>
        <v>-0.17639224696304012</v>
      </c>
      <c r="E228" s="89">
        <f>+'4.2.1.1.2'!E228/'4.2.1.1.2'!E227-1</f>
        <v>-0.15257367952768208</v>
      </c>
      <c r="F228" s="89">
        <f>+'4.2.1.1.2'!F228/'4.2.1.1.2'!F227-1</f>
        <v>-0.23927796042819682</v>
      </c>
      <c r="G228" s="89">
        <f>+'4.2.1.1.2'!G228/'4.2.1.1.2'!G227-1</f>
        <v>-0.19720787359033065</v>
      </c>
      <c r="H228" s="90">
        <f>+'4.2.1.1.2'!H228/'4.2.1.1.2'!H227-1</f>
        <v>-9.9502354452054798E-2</v>
      </c>
      <c r="I228" s="169">
        <f>+'4.2.1.1.2'!I228/'4.2.1.1.2'!I227-1</f>
        <v>-0.18319771136228935</v>
      </c>
      <c r="J228" s="88">
        <f>+'4.2.1.1.2'!J228/'4.2.1.1.2'!J227-1</f>
        <v>-0.15465347354475445</v>
      </c>
      <c r="K228" s="151">
        <f>+'4.2.1.1.2'!K228/'4.2.1.1.2'!K227-1</f>
        <v>-0.18308652049394525</v>
      </c>
    </row>
    <row r="229" spans="1:11">
      <c r="A229" s="222"/>
      <c r="B229" s="23" t="s">
        <v>2</v>
      </c>
      <c r="C229" s="88">
        <f>+'4.2.1.1.2'!C229/'4.2.1.1.2'!C228-1</f>
        <v>2.4564333158132001E-2</v>
      </c>
      <c r="D229" s="89">
        <f>+'4.2.1.1.2'!D229/'4.2.1.1.2'!D228-1</f>
        <v>2.1242275528298604E-2</v>
      </c>
      <c r="E229" s="89">
        <f>+'4.2.1.1.2'!E229/'4.2.1.1.2'!E228-1</f>
        <v>-2.1181047865770131E-2</v>
      </c>
      <c r="F229" s="89">
        <f>+'4.2.1.1.2'!F229/'4.2.1.1.2'!F228-1</f>
        <v>0.12893199793416477</v>
      </c>
      <c r="G229" s="89">
        <f>+'4.2.1.1.2'!G229/'4.2.1.1.2'!G228-1</f>
        <v>2.7724966861395028E-2</v>
      </c>
      <c r="H229" s="90">
        <f>+'4.2.1.1.2'!H229/'4.2.1.1.2'!H228-1</f>
        <v>1.7449140276486697E-2</v>
      </c>
      <c r="I229" s="169">
        <f>+'4.2.1.1.2'!I229/'4.2.1.1.2'!I228-1</f>
        <v>3.9231893384917171E-2</v>
      </c>
      <c r="J229" s="88">
        <f>+'4.2.1.1.2'!J229/'4.2.1.1.2'!J228-1</f>
        <v>-7.3891324044371487E-2</v>
      </c>
      <c r="K229" s="151">
        <f>+'4.2.1.1.2'!K229/'4.2.1.1.2'!K228-1</f>
        <v>3.8775897283303884E-2</v>
      </c>
    </row>
    <row r="230" spans="1:11">
      <c r="A230" s="222"/>
      <c r="B230" s="23" t="s">
        <v>3</v>
      </c>
      <c r="C230" s="88">
        <f>+'4.2.1.1.2'!C230/'4.2.1.1.2'!C229-1</f>
        <v>5.9753448502237294E-2</v>
      </c>
      <c r="D230" s="89">
        <f>+'4.2.1.1.2'!D230/'4.2.1.1.2'!D229-1</f>
        <v>0.13900702099004159</v>
      </c>
      <c r="E230" s="89">
        <f>+'4.2.1.1.2'!E230/'4.2.1.1.2'!E229-1</f>
        <v>0.12579028013437488</v>
      </c>
      <c r="F230" s="89">
        <f>+'4.2.1.1.2'!F230/'4.2.1.1.2'!F229-1</f>
        <v>0.19924985735962908</v>
      </c>
      <c r="G230" s="89">
        <f>+'4.2.1.1.2'!G230/'4.2.1.1.2'!G229-1</f>
        <v>0.2424665301146598</v>
      </c>
      <c r="H230" s="90">
        <f>+'4.2.1.1.2'!H230/'4.2.1.1.2'!H229-1</f>
        <v>0.17637770639522765</v>
      </c>
      <c r="I230" s="169">
        <f>+'4.2.1.1.2'!I230/'4.2.1.1.2'!I229-1</f>
        <v>0.14651136054723768</v>
      </c>
      <c r="J230" s="88">
        <f>+'4.2.1.1.2'!J230/'4.2.1.1.2'!J229-1</f>
        <v>0.1060035167043456</v>
      </c>
      <c r="K230" s="151">
        <f>+'4.2.1.1.2'!K230/'4.2.1.1.2'!K229-1</f>
        <v>0.14636578494453634</v>
      </c>
    </row>
    <row r="231" spans="1:11">
      <c r="A231" s="222"/>
      <c r="B231" s="23" t="s">
        <v>4</v>
      </c>
      <c r="C231" s="88">
        <f>+'4.2.1.1.2'!C231/'4.2.1.1.2'!C230-1</f>
        <v>9.7785189376959902E-3</v>
      </c>
      <c r="D231" s="89">
        <f>+'4.2.1.1.2'!D231/'4.2.1.1.2'!D230-1</f>
        <v>4.6687752306617147E-2</v>
      </c>
      <c r="E231" s="89">
        <f>+'4.2.1.1.2'!E231/'4.2.1.1.2'!E230-1</f>
        <v>7.1369673760504737E-2</v>
      </c>
      <c r="F231" s="89">
        <f>+'4.2.1.1.2'!F231/'4.2.1.1.2'!F230-1</f>
        <v>9.237091293448918E-2</v>
      </c>
      <c r="G231" s="89">
        <f>+'4.2.1.1.2'!G231/'4.2.1.1.2'!G230-1</f>
        <v>7.5875728219704897E-2</v>
      </c>
      <c r="H231" s="90">
        <f>+'4.2.1.1.2'!H231/'4.2.1.1.2'!H230-1</f>
        <v>8.4272641357213685E-2</v>
      </c>
      <c r="I231" s="169">
        <f>+'4.2.1.1.2'!I231/'4.2.1.1.2'!I230-1</f>
        <v>6.1032530739270952E-2</v>
      </c>
      <c r="J231" s="88">
        <f>+'4.2.1.1.2'!J231/'4.2.1.1.2'!J230-1</f>
        <v>-4.7670846432456337E-2</v>
      </c>
      <c r="K231" s="151">
        <f>+'4.2.1.1.2'!K231/'4.2.1.1.2'!K230-1</f>
        <v>6.0655631032953572E-2</v>
      </c>
    </row>
    <row r="232" spans="1:11">
      <c r="A232" s="222"/>
      <c r="B232" s="23" t="s">
        <v>5</v>
      </c>
      <c r="C232" s="88">
        <f>+'4.2.1.1.2'!C232/'4.2.1.1.2'!C231-1</f>
        <v>0.12017847167899731</v>
      </c>
      <c r="D232" s="89">
        <f>+'4.2.1.1.2'!D232/'4.2.1.1.2'!D231-1</f>
        <v>8.2001248482786115E-2</v>
      </c>
      <c r="E232" s="89">
        <f>+'4.2.1.1.2'!E232/'4.2.1.1.2'!E231-1</f>
        <v>6.7781723110894809E-2</v>
      </c>
      <c r="F232" s="89">
        <f>+'4.2.1.1.2'!F232/'4.2.1.1.2'!F231-1</f>
        <v>6.3118657081641327E-2</v>
      </c>
      <c r="G232" s="89">
        <f>+'4.2.1.1.2'!G232/'4.2.1.1.2'!G231-1</f>
        <v>5.8263175867372174E-2</v>
      </c>
      <c r="H232" s="90">
        <f>+'4.2.1.1.2'!H232/'4.2.1.1.2'!H231-1</f>
        <v>7.7111136912578315E-2</v>
      </c>
      <c r="I232" s="169">
        <f>+'4.2.1.1.2'!I232/'4.2.1.1.2'!I231-1</f>
        <v>7.7824728740401916E-2</v>
      </c>
      <c r="J232" s="88">
        <f>+'4.2.1.1.2'!J232/'4.2.1.1.2'!J231-1</f>
        <v>-5.4839398009263296E-2</v>
      </c>
      <c r="K232" s="151">
        <f>+'4.2.1.1.2'!K232/'4.2.1.1.2'!K231-1</f>
        <v>7.7411729795247908E-2</v>
      </c>
    </row>
    <row r="233" spans="1:11">
      <c r="A233" s="222"/>
      <c r="B233" s="23" t="s">
        <v>6</v>
      </c>
      <c r="C233" s="88">
        <f>+'4.2.1.1.2'!C233/'4.2.1.1.2'!C232-1</f>
        <v>1.4373111651579951E-3</v>
      </c>
      <c r="D233" s="89">
        <f>+'4.2.1.1.2'!D233/'4.2.1.1.2'!D232-1</f>
        <v>1.1228089920436446E-2</v>
      </c>
      <c r="E233" s="89">
        <f>+'4.2.1.1.2'!E233/'4.2.1.1.2'!E232-1</f>
        <v>-1.3548082453261112E-2</v>
      </c>
      <c r="F233" s="89">
        <f>+'4.2.1.1.2'!F233/'4.2.1.1.2'!F232-1</f>
        <v>-9.8431556739912995E-3</v>
      </c>
      <c r="G233" s="89">
        <f>+'4.2.1.1.2'!G233/'4.2.1.1.2'!G232-1</f>
        <v>-2.4090346441570487E-2</v>
      </c>
      <c r="H233" s="90">
        <f>+'4.2.1.1.2'!H233/'4.2.1.1.2'!H232-1</f>
        <v>4.2598544623106527E-2</v>
      </c>
      <c r="I233" s="169">
        <f>+'4.2.1.1.2'!I233/'4.2.1.1.2'!I232-1</f>
        <v>-2.7579204795897816E-3</v>
      </c>
      <c r="J233" s="88">
        <f>+'4.2.1.1.2'!J233/'4.2.1.1.2'!J232-1</f>
        <v>-0.11818061088977427</v>
      </c>
      <c r="K233" s="151">
        <f>+'4.2.1.1.2'!K233/'4.2.1.1.2'!K232-1</f>
        <v>-3.0731381417556936E-3</v>
      </c>
    </row>
    <row r="234" spans="1:11">
      <c r="A234" s="222"/>
      <c r="B234" s="23" t="s">
        <v>7</v>
      </c>
      <c r="C234" s="88">
        <f>+'4.2.1.1.2'!C234/'4.2.1.1.2'!C233-1</f>
        <v>-3.4955679210475044E-2</v>
      </c>
      <c r="D234" s="89">
        <f>+'4.2.1.1.2'!D234/'4.2.1.1.2'!D233-1</f>
        <v>4.2697159226248171E-3</v>
      </c>
      <c r="E234" s="89">
        <f>+'4.2.1.1.2'!E234/'4.2.1.1.2'!E233-1</f>
        <v>-1.5989392840205841E-2</v>
      </c>
      <c r="F234" s="89">
        <f>+'4.2.1.1.2'!F234/'4.2.1.1.2'!F233-1</f>
        <v>-4.3071359667065656E-2</v>
      </c>
      <c r="G234" s="89">
        <f>+'4.2.1.1.2'!G234/'4.2.1.1.2'!G233-1</f>
        <v>-8.0428297252413961E-2</v>
      </c>
      <c r="H234" s="90">
        <f>+'4.2.1.1.2'!H234/'4.2.1.1.2'!H233-1</f>
        <v>3.2559169034204638E-2</v>
      </c>
      <c r="I234" s="169">
        <f>+'4.2.1.1.2'!I234/'4.2.1.1.2'!I233-1</f>
        <v>-2.4245831675864582E-2</v>
      </c>
      <c r="J234" s="88">
        <f>+'4.2.1.1.2'!J234/'4.2.1.1.2'!J233-1</f>
        <v>-2.9653167873977759E-2</v>
      </c>
      <c r="K234" s="151">
        <f>+'4.2.1.1.2'!K234/'4.2.1.1.2'!K233-1</f>
        <v>-2.4258893958261307E-2</v>
      </c>
    </row>
    <row r="235" spans="1:11">
      <c r="A235" s="222"/>
      <c r="B235" s="23" t="s">
        <v>8</v>
      </c>
      <c r="C235" s="88">
        <f>+'4.2.1.1.2'!C235/'4.2.1.1.2'!C234-1</f>
        <v>8.745040953973171E-2</v>
      </c>
      <c r="D235" s="89">
        <f>+'4.2.1.1.2'!D235/'4.2.1.1.2'!D234-1</f>
        <v>4.2685619582539136E-2</v>
      </c>
      <c r="E235" s="89">
        <f>+'4.2.1.1.2'!E235/'4.2.1.1.2'!E234-1</f>
        <v>2.1648393451611847E-2</v>
      </c>
      <c r="F235" s="89">
        <f>+'4.2.1.1.2'!F235/'4.2.1.1.2'!F234-1</f>
        <v>8.5676701451785853E-2</v>
      </c>
      <c r="G235" s="89">
        <f>+'4.2.1.1.2'!G235/'4.2.1.1.2'!G234-1</f>
        <v>0.14157908709618638</v>
      </c>
      <c r="H235" s="90">
        <f>+'4.2.1.1.2'!H235/'4.2.1.1.2'!H234-1</f>
        <v>5.3975726224759546E-2</v>
      </c>
      <c r="I235" s="169">
        <f>+'4.2.1.1.2'!I235/'4.2.1.1.2'!I234-1</f>
        <v>6.4382499655504022E-2</v>
      </c>
      <c r="J235" s="88">
        <f>+'4.2.1.1.2'!J235/'4.2.1.1.2'!J234-1</f>
        <v>-2.7362180283089121E-2</v>
      </c>
      <c r="K235" s="151">
        <f>+'4.2.1.1.2'!K235/'4.2.1.1.2'!K234-1</f>
        <v>6.4162100981581149E-2</v>
      </c>
    </row>
    <row r="236" spans="1:11">
      <c r="A236" s="222"/>
      <c r="B236" s="23" t="s">
        <v>9</v>
      </c>
      <c r="C236" s="88">
        <f>+'4.2.1.1.2'!C236/'4.2.1.1.2'!C235-1</f>
        <v>4.3607778019153942E-2</v>
      </c>
      <c r="D236" s="89">
        <f>+'4.2.1.1.2'!D236/'4.2.1.1.2'!D235-1</f>
        <v>2.3923331503115541E-2</v>
      </c>
      <c r="E236" s="89">
        <f>+'4.2.1.1.2'!E236/'4.2.1.1.2'!E235-1</f>
        <v>5.2734371245513056E-3</v>
      </c>
      <c r="F236" s="89">
        <f>+'4.2.1.1.2'!F236/'4.2.1.1.2'!F235-1</f>
        <v>1.5591276039351287E-2</v>
      </c>
      <c r="G236" s="89">
        <f>+'4.2.1.1.2'!G236/'4.2.1.1.2'!G235-1</f>
        <v>8.6472543534665824E-3</v>
      </c>
      <c r="H236" s="90">
        <f>+'4.2.1.1.2'!H236/'4.2.1.1.2'!H235-1</f>
        <v>-3.6836774152975149E-3</v>
      </c>
      <c r="I236" s="169">
        <f>+'4.2.1.1.2'!I236/'4.2.1.1.2'!I235-1</f>
        <v>1.9516327887567408E-2</v>
      </c>
      <c r="J236" s="88">
        <f>+'4.2.1.1.2'!J236/'4.2.1.1.2'!J235-1</f>
        <v>0.1689032855159649</v>
      </c>
      <c r="K236" s="151">
        <f>+'4.2.1.1.2'!K236/'4.2.1.1.2'!K235-1</f>
        <v>1.9844335659734424E-2</v>
      </c>
    </row>
    <row r="237" spans="1:11">
      <c r="A237" s="222"/>
      <c r="B237" s="23" t="s">
        <v>10</v>
      </c>
      <c r="C237" s="88">
        <f>+'4.2.1.1.2'!C237/'4.2.1.1.2'!C236-1</f>
        <v>-3.9047060419811208E-2</v>
      </c>
      <c r="D237" s="89">
        <f>+'4.2.1.1.2'!D237/'4.2.1.1.2'!D236-1</f>
        <v>-3.5575224308139974E-2</v>
      </c>
      <c r="E237" s="89">
        <f>+'4.2.1.1.2'!E237/'4.2.1.1.2'!E236-1</f>
        <v>-3.5133089067247325E-2</v>
      </c>
      <c r="F237" s="89">
        <f>+'4.2.1.1.2'!F237/'4.2.1.1.2'!F236-1</f>
        <v>-5.8663602463472242E-2</v>
      </c>
      <c r="G237" s="89">
        <f>+'4.2.1.1.2'!G237/'4.2.1.1.2'!G236-1</f>
        <v>-4.3212151976720126E-2</v>
      </c>
      <c r="H237" s="90">
        <f>+'4.2.1.1.2'!H237/'4.2.1.1.2'!H236-1</f>
        <v>4.6065125074201019E-2</v>
      </c>
      <c r="I237" s="169">
        <f>+'4.2.1.1.2'!I237/'4.2.1.1.2'!I236-1</f>
        <v>-4.0842280485825722E-2</v>
      </c>
      <c r="J237" s="88">
        <f>+'4.2.1.1.2'!J237/'4.2.1.1.2'!J236-1</f>
        <v>-8.8254566303546556E-2</v>
      </c>
      <c r="K237" s="151">
        <f>+'4.2.1.1.2'!K237/'4.2.1.1.2'!K236-1</f>
        <v>-4.09615987802745E-2</v>
      </c>
    </row>
    <row r="238" spans="1:11">
      <c r="A238" s="222"/>
      <c r="B238" s="23" t="s">
        <v>11</v>
      </c>
      <c r="C238" s="88">
        <f>+'4.2.1.1.2'!C238/'4.2.1.1.2'!C237-1</f>
        <v>-8.353113378355681E-2</v>
      </c>
      <c r="D238" s="89">
        <f>+'4.2.1.1.2'!D238/'4.2.1.1.2'!D237-1</f>
        <v>2.268027211397583E-2</v>
      </c>
      <c r="E238" s="89">
        <f>+'4.2.1.1.2'!E238/'4.2.1.1.2'!E237-1</f>
        <v>6.8244701101685123E-3</v>
      </c>
      <c r="F238" s="89">
        <f>+'4.2.1.1.2'!F238/'4.2.1.1.2'!F237-1</f>
        <v>-9.9600593990478714E-4</v>
      </c>
      <c r="G238" s="89">
        <f>+'4.2.1.1.2'!G238/'4.2.1.1.2'!G237-1</f>
        <v>6.6747155883950526E-5</v>
      </c>
      <c r="H238" s="90">
        <f>+'4.2.1.1.2'!H238/'4.2.1.1.2'!H237-1</f>
        <v>-5.8066653143287073E-2</v>
      </c>
      <c r="I238" s="169">
        <f>+'4.2.1.1.2'!I238/'4.2.1.1.2'!I237-1</f>
        <v>-7.8533645075494762E-3</v>
      </c>
      <c r="J238" s="88">
        <f>+'4.2.1.1.2'!J238/'4.2.1.1.2'!J237-1</f>
        <v>-1.8580904041084589E-2</v>
      </c>
      <c r="K238" s="151">
        <f>+'4.2.1.1.2'!K238/'4.2.1.1.2'!K237-1</f>
        <v>-7.879030252037289E-3</v>
      </c>
    </row>
    <row r="239" spans="1:11" ht="15" thickBot="1">
      <c r="A239" s="222"/>
      <c r="B239" s="23" t="s">
        <v>12</v>
      </c>
      <c r="C239" s="98">
        <f>+'4.2.1.1.2'!C239/'4.2.1.1.2'!C238-1</f>
        <v>-4.7330759335685646E-2</v>
      </c>
      <c r="D239" s="99">
        <f>+'4.2.1.1.2'!D239/'4.2.1.1.2'!D238-1</f>
        <v>-0.11136162919981352</v>
      </c>
      <c r="E239" s="99">
        <f>+'4.2.1.1.2'!E239/'4.2.1.1.2'!E238-1</f>
        <v>-0.10568696646305453</v>
      </c>
      <c r="F239" s="99">
        <f>+'4.2.1.1.2'!F239/'4.2.1.1.2'!F238-1</f>
        <v>-0.15662166441360714</v>
      </c>
      <c r="G239" s="99">
        <f>+'4.2.1.1.2'!G239/'4.2.1.1.2'!G238-1</f>
        <v>-0.18466478478423454</v>
      </c>
      <c r="H239" s="100">
        <f>+'4.2.1.1.2'!H239/'4.2.1.1.2'!H238-1</f>
        <v>-1.7405645589979146E-2</v>
      </c>
      <c r="I239" s="172">
        <f>+'4.2.1.1.2'!I239/'4.2.1.1.2'!I238-1</f>
        <v>-0.11577132470230045</v>
      </c>
      <c r="J239" s="98">
        <f>+'4.2.1.1.2'!J239/'4.2.1.1.2'!J238-1</f>
        <v>-4.7293586379446584E-3</v>
      </c>
      <c r="K239" s="154">
        <f>+'4.2.1.1.2'!K239/'4.2.1.1.2'!K238-1</f>
        <v>-0.11550852143503287</v>
      </c>
    </row>
    <row r="240" spans="1:11">
      <c r="A240" s="221">
        <v>2012</v>
      </c>
      <c r="B240" s="25" t="s">
        <v>1</v>
      </c>
      <c r="C240" s="101">
        <f>+'4.2.1.1.2'!C240/'4.2.1.1.2'!C239-1</f>
        <v>-0.29951513824386022</v>
      </c>
      <c r="D240" s="102">
        <f>+'4.2.1.1.2'!D240/'4.2.1.1.2'!D239-1</f>
        <v>-0.29942766791069042</v>
      </c>
      <c r="E240" s="102">
        <f>+'4.2.1.1.2'!E240/'4.2.1.1.2'!E239-1</f>
        <v>-0.29503148790359146</v>
      </c>
      <c r="F240" s="102">
        <f>+'4.2.1.1.2'!F240/'4.2.1.1.2'!F239-1</f>
        <v>-0.33574988564458341</v>
      </c>
      <c r="G240" s="102">
        <f>+'4.2.1.1.2'!G240/'4.2.1.1.2'!G239-1</f>
        <v>-0.3023789130661152</v>
      </c>
      <c r="H240" s="103">
        <f>+'4.2.1.1.2'!H240/'4.2.1.1.2'!H239-1</f>
        <v>-0.36255930087390764</v>
      </c>
      <c r="I240" s="173">
        <f>+'4.2.1.1.2'!I240/'4.2.1.1.2'!I239-1</f>
        <v>-0.31004836406536151</v>
      </c>
      <c r="J240" s="104">
        <f>+'4.2.1.1.2'!J240/'4.2.1.1.2'!J239-1</f>
        <v>-0.3370888132683405</v>
      </c>
      <c r="K240" s="155">
        <f>+'4.2.1.1.2'!K240/'4.2.1.1.2'!K239-1</f>
        <v>-0.31012037609636223</v>
      </c>
    </row>
    <row r="241" spans="1:11">
      <c r="A241" s="222"/>
      <c r="B241" s="26" t="s">
        <v>2</v>
      </c>
      <c r="C241" s="105">
        <f>+'4.2.1.1.2'!C241/'4.2.1.1.2'!C240-1</f>
        <v>-4.508707281407387E-2</v>
      </c>
      <c r="D241" s="89">
        <f>+'4.2.1.1.2'!D241/'4.2.1.1.2'!D240-1</f>
        <v>-3.3943902523801861E-2</v>
      </c>
      <c r="E241" s="89">
        <f>+'4.2.1.1.2'!E241/'4.2.1.1.2'!E240-1</f>
        <v>-2.263475731101694E-2</v>
      </c>
      <c r="F241" s="89">
        <f>+'4.2.1.1.2'!F241/'4.2.1.1.2'!F240-1</f>
        <v>-3.9543544405190589E-3</v>
      </c>
      <c r="G241" s="89">
        <f>+'4.2.1.1.2'!G241/'4.2.1.1.2'!G240-1</f>
        <v>-3.6999361529568064E-2</v>
      </c>
      <c r="H241" s="90">
        <f>+'4.2.1.1.2'!H241/'4.2.1.1.2'!H240-1</f>
        <v>-0.1323436286126507</v>
      </c>
      <c r="I241" s="169">
        <f>+'4.2.1.1.2'!I241/'4.2.1.1.2'!I240-1</f>
        <v>-2.9091036799174352E-2</v>
      </c>
      <c r="J241" s="88">
        <f>+'4.2.1.1.2'!J241/'4.2.1.1.2'!J240-1</f>
        <v>-0.11205401530742021</v>
      </c>
      <c r="K241" s="151">
        <f>+'4.2.1.1.2'!K241/'4.2.1.1.2'!K240-1</f>
        <v>-2.9303340479748696E-2</v>
      </c>
    </row>
    <row r="242" spans="1:11">
      <c r="A242" s="222"/>
      <c r="B242" s="26" t="s">
        <v>3</v>
      </c>
      <c r="C242" s="105">
        <f>+'4.2.1.1.2'!C242/'4.2.1.1.2'!C241-1</f>
        <v>0.31135696155580317</v>
      </c>
      <c r="D242" s="89">
        <f>+'4.2.1.1.2'!D242/'4.2.1.1.2'!D241-1</f>
        <v>0.31879827410183759</v>
      </c>
      <c r="E242" s="89">
        <f>+'4.2.1.1.2'!E242/'4.2.1.1.2'!E241-1</f>
        <v>0.25848762893283284</v>
      </c>
      <c r="F242" s="89">
        <f>+'4.2.1.1.2'!F242/'4.2.1.1.2'!F241-1</f>
        <v>0.40911403089094311</v>
      </c>
      <c r="G242" s="89">
        <f>+'4.2.1.1.2'!G242/'4.2.1.1.2'!G241-1</f>
        <v>0.43167191841144947</v>
      </c>
      <c r="H242" s="90">
        <f>+'4.2.1.1.2'!H242/'4.2.1.1.2'!H241-1</f>
        <v>0.23476668798515221</v>
      </c>
      <c r="I242" s="169">
        <f>+'4.2.1.1.2'!I242/'4.2.1.1.2'!I241-1</f>
        <v>0.33468994835400334</v>
      </c>
      <c r="J242" s="88">
        <f>+'4.2.1.1.2'!J242/'4.2.1.1.2'!J241-1</f>
        <v>-0.14163693653811094</v>
      </c>
      <c r="K242" s="151">
        <f>+'4.2.1.1.2'!K242/'4.2.1.1.2'!K241-1</f>
        <v>0.33357493185153997</v>
      </c>
    </row>
    <row r="243" spans="1:11">
      <c r="A243" s="222"/>
      <c r="B243" s="26" t="s">
        <v>4</v>
      </c>
      <c r="C243" s="105">
        <f>+'4.2.1.1.2'!C243/'4.2.1.1.2'!C242-1</f>
        <v>-0.15541990143811946</v>
      </c>
      <c r="D243" s="89">
        <f>+'4.2.1.1.2'!D243/'4.2.1.1.2'!D242-1</f>
        <v>-0.13155618070971908</v>
      </c>
      <c r="E243" s="89">
        <f>+'4.2.1.1.2'!E243/'4.2.1.1.2'!E242-1</f>
        <v>-0.19312866012908481</v>
      </c>
      <c r="F243" s="89">
        <f>+'4.2.1.1.2'!F243/'4.2.1.1.2'!F242-1</f>
        <v>-0.15977027316178327</v>
      </c>
      <c r="G243" s="89">
        <f>+'4.2.1.1.2'!G243/'4.2.1.1.2'!G242-1</f>
        <v>-0.1615008554753552</v>
      </c>
      <c r="H243" s="90">
        <f>+'4.2.1.1.2'!H243/'4.2.1.1.2'!H242-1</f>
        <v>-8.5602859928501807E-2</v>
      </c>
      <c r="I243" s="169">
        <f>+'4.2.1.1.2'!I243/'4.2.1.1.2'!I242-1</f>
        <v>-0.15521353483884426</v>
      </c>
      <c r="J243" s="88">
        <f>+'4.2.1.1.2'!J243/'4.2.1.1.2'!J242-1</f>
        <v>-9.6201686790850061E-2</v>
      </c>
      <c r="K243" s="151">
        <f>+'4.2.1.1.2'!K243/'4.2.1.1.2'!K242-1</f>
        <v>-0.15512462107114577</v>
      </c>
    </row>
    <row r="244" spans="1:11">
      <c r="A244" s="222"/>
      <c r="B244" s="26" t="s">
        <v>5</v>
      </c>
      <c r="C244" s="105">
        <f>+'4.2.1.1.2'!C244/'4.2.1.1.2'!C243-1</f>
        <v>0.16230479362553796</v>
      </c>
      <c r="D244" s="89">
        <f>+'4.2.1.1.2'!D244/'4.2.1.1.2'!D243-1</f>
        <v>0.11933403756061289</v>
      </c>
      <c r="E244" s="89">
        <f>+'4.2.1.1.2'!E244/'4.2.1.1.2'!E243-1</f>
        <v>0.14684772401599999</v>
      </c>
      <c r="F244" s="89">
        <f>+'4.2.1.1.2'!F244/'4.2.1.1.2'!F243-1</f>
        <v>0.15148290135942433</v>
      </c>
      <c r="G244" s="89">
        <f>+'4.2.1.1.2'!G244/'4.2.1.1.2'!G243-1</f>
        <v>0.14168730917034678</v>
      </c>
      <c r="H244" s="90">
        <f>+'4.2.1.1.2'!H244/'4.2.1.1.2'!H243-1</f>
        <v>0.10046737276087581</v>
      </c>
      <c r="I244" s="169">
        <f>+'4.2.1.1.2'!I244/'4.2.1.1.2'!I243-1</f>
        <v>0.14069852905514257</v>
      </c>
      <c r="J244" s="88">
        <f>+'4.2.1.1.2'!J244/'4.2.1.1.2'!J243-1</f>
        <v>-1.0439394447987693E-2</v>
      </c>
      <c r="K244" s="151">
        <f>+'4.2.1.1.2'!K244/'4.2.1.1.2'!K243-1</f>
        <v>0.14045492634163148</v>
      </c>
    </row>
    <row r="245" spans="1:11">
      <c r="A245" s="222"/>
      <c r="B245" s="26" t="s">
        <v>6</v>
      </c>
      <c r="C245" s="105">
        <f>+'4.2.1.1.2'!C245/'4.2.1.1.2'!C244-1</f>
        <v>2.1438216140706956E-2</v>
      </c>
      <c r="D245" s="89">
        <f>+'4.2.1.1.2'!D245/'4.2.1.1.2'!D244-1</f>
        <v>5.0713692271137756E-2</v>
      </c>
      <c r="E245" s="89">
        <f>+'4.2.1.1.2'!E245/'4.2.1.1.2'!E244-1</f>
        <v>4.0281989562545917E-2</v>
      </c>
      <c r="F245" s="89">
        <f>+'4.2.1.1.2'!F245/'4.2.1.1.2'!F244-1</f>
        <v>3.6551354368517419E-2</v>
      </c>
      <c r="G245" s="89">
        <f>+'4.2.1.1.2'!G245/'4.2.1.1.2'!G244-1</f>
        <v>3.0816177643431919E-2</v>
      </c>
      <c r="H245" s="90">
        <f>+'4.2.1.1.2'!H245/'4.2.1.1.2'!H244-1</f>
        <v>8.0980371575522181E-2</v>
      </c>
      <c r="I245" s="169">
        <f>+'4.2.1.1.2'!I245/'4.2.1.1.2'!I244-1</f>
        <v>3.9583481791223951E-2</v>
      </c>
      <c r="J245" s="88">
        <f>+'4.2.1.1.2'!J245/'4.2.1.1.2'!J244-1</f>
        <v>0.15658073270013562</v>
      </c>
      <c r="K245" s="151">
        <f>+'4.2.1.1.2'!K245/'4.2.1.1.2'!K244-1</f>
        <v>3.9747106391982312E-2</v>
      </c>
    </row>
    <row r="246" spans="1:11">
      <c r="A246" s="222"/>
      <c r="B246" s="26" t="s">
        <v>7</v>
      </c>
      <c r="C246" s="105">
        <f>+'4.2.1.1.2'!C246/'4.2.1.1.2'!C245-1</f>
        <v>1.3841616842461102E-2</v>
      </c>
      <c r="D246" s="89">
        <f>+'4.2.1.1.2'!D246/'4.2.1.1.2'!D245-1</f>
        <v>4.4964653598588367E-2</v>
      </c>
      <c r="E246" s="89">
        <f>+'4.2.1.1.2'!E246/'4.2.1.1.2'!E245-1</f>
        <v>3.7097343247264103E-2</v>
      </c>
      <c r="F246" s="89">
        <f>+'4.2.1.1.2'!F246/'4.2.1.1.2'!F245-1</f>
        <v>4.3293484845241537E-3</v>
      </c>
      <c r="G246" s="89">
        <f>+'4.2.1.1.2'!G246/'4.2.1.1.2'!G245-1</f>
        <v>-6.7817860349962178E-2</v>
      </c>
      <c r="H246" s="90">
        <f>+'4.2.1.1.2'!H246/'4.2.1.1.2'!H245-1</f>
        <v>-2.9843778593596548E-2</v>
      </c>
      <c r="I246" s="169">
        <f>+'4.2.1.1.2'!I246/'4.2.1.1.2'!I245-1</f>
        <v>1.7730734989166441E-2</v>
      </c>
      <c r="J246" s="88">
        <f>+'4.2.1.1.2'!J246/'4.2.1.1.2'!J245-1</f>
        <v>7.214922571562643E-2</v>
      </c>
      <c r="K246" s="151">
        <f>+'4.2.1.1.2'!K246/'4.2.1.1.2'!K245-1</f>
        <v>1.7815392923630435E-2</v>
      </c>
    </row>
    <row r="247" spans="1:11">
      <c r="A247" s="222"/>
      <c r="B247" s="26" t="s">
        <v>8</v>
      </c>
      <c r="C247" s="105">
        <f>+'4.2.1.1.2'!C247/'4.2.1.1.2'!C246-1</f>
        <v>-0.28910117570989935</v>
      </c>
      <c r="D247" s="89">
        <f>+'4.2.1.1.2'!D247/'4.2.1.1.2'!D246-1</f>
        <v>-0.3037738918259455</v>
      </c>
      <c r="E247" s="89">
        <f>+'4.2.1.1.2'!E247/'4.2.1.1.2'!E246-1</f>
        <v>-0.32836256544203102</v>
      </c>
      <c r="F247" s="89">
        <f>+'4.2.1.1.2'!F247/'4.2.1.1.2'!F246-1</f>
        <v>-0.26817504030591222</v>
      </c>
      <c r="G247" s="89">
        <f>+'4.2.1.1.2'!G247/'4.2.1.1.2'!G246-1</f>
        <v>-0.23881484464769098</v>
      </c>
      <c r="H247" s="90">
        <f>+'4.2.1.1.2'!H247/'4.2.1.1.2'!H246-1</f>
        <v>-0.32028140277938177</v>
      </c>
      <c r="I247" s="169">
        <f>+'4.2.1.1.2'!I247/'4.2.1.1.2'!I246-1</f>
        <v>-0.29242404111577935</v>
      </c>
      <c r="J247" s="88">
        <f>+'4.2.1.1.2'!J247/'4.2.1.1.2'!J246-1</f>
        <v>-0.54234598971441073</v>
      </c>
      <c r="K247" s="151">
        <f>+'4.2.1.1.2'!K247/'4.2.1.1.2'!K246-1</f>
        <v>-0.29283359570376244</v>
      </c>
    </row>
    <row r="248" spans="1:11">
      <c r="A248" s="222"/>
      <c r="B248" s="26" t="s">
        <v>9</v>
      </c>
      <c r="C248" s="105">
        <f>+'4.2.1.1.2'!C248/'4.2.1.1.2'!C247-1</f>
        <v>0.3009581781463444</v>
      </c>
      <c r="D248" s="89">
        <f>+'4.2.1.1.2'!D248/'4.2.1.1.2'!D247-1</f>
        <v>0.2918367525746528</v>
      </c>
      <c r="E248" s="89">
        <f>+'4.2.1.1.2'!E248/'4.2.1.1.2'!E247-1</f>
        <v>0.33998109472662508</v>
      </c>
      <c r="F248" s="89">
        <f>+'4.2.1.1.2'!F248/'4.2.1.1.2'!F247-1</f>
        <v>0.32021072595479705</v>
      </c>
      <c r="G248" s="89">
        <f>+'4.2.1.1.2'!G248/'4.2.1.1.2'!G247-1</f>
        <v>0.3252022783518147</v>
      </c>
      <c r="H248" s="90">
        <f>+'4.2.1.1.2'!H248/'4.2.1.1.2'!H247-1</f>
        <v>0.31944180936226596</v>
      </c>
      <c r="I248" s="169">
        <f>+'4.2.1.1.2'!I248/'4.2.1.1.2'!I247-1</f>
        <v>0.3121466407943243</v>
      </c>
      <c r="J248" s="88">
        <f>+'4.2.1.1.2'!J248/'4.2.1.1.2'!J247-1</f>
        <v>0.30484160191273157</v>
      </c>
      <c r="K248" s="151">
        <f>+'4.2.1.1.2'!K248/'4.2.1.1.2'!K247-1</f>
        <v>0.3121388935798175</v>
      </c>
    </row>
    <row r="249" spans="1:11">
      <c r="A249" s="222"/>
      <c r="B249" s="26" t="s">
        <v>10</v>
      </c>
      <c r="C249" s="105">
        <f>+'4.2.1.1.2'!C249/'4.2.1.1.2'!C248-1</f>
        <v>0.11124339812521211</v>
      </c>
      <c r="D249" s="89">
        <f>+'4.2.1.1.2'!D249/'4.2.1.1.2'!D248-1</f>
        <v>0.10474482452583489</v>
      </c>
      <c r="E249" s="89">
        <f>+'4.2.1.1.2'!E249/'4.2.1.1.2'!E248-1</f>
        <v>0.13033826202466781</v>
      </c>
      <c r="F249" s="89">
        <f>+'4.2.1.1.2'!F249/'4.2.1.1.2'!F248-1</f>
        <v>9.9848903169357017E-2</v>
      </c>
      <c r="G249" s="89">
        <f>+'4.2.1.1.2'!G249/'4.2.1.1.2'!G248-1</f>
        <v>0.11074759516328214</v>
      </c>
      <c r="H249" s="90">
        <f>+'4.2.1.1.2'!H249/'4.2.1.1.2'!H248-1</f>
        <v>0.12879521149310325</v>
      </c>
      <c r="I249" s="169">
        <f>+'4.2.1.1.2'!I249/'4.2.1.1.2'!I248-1</f>
        <v>0.10977810528622922</v>
      </c>
      <c r="J249" s="88">
        <f>+'4.2.1.1.2'!J249/'4.2.1.1.2'!J248-1</f>
        <v>-1.7865322950069151E-3</v>
      </c>
      <c r="K249" s="151">
        <f>+'4.2.1.1.2'!K249/'4.2.1.1.2'!K248-1</f>
        <v>0.10966044562486821</v>
      </c>
    </row>
    <row r="250" spans="1:11">
      <c r="A250" s="222"/>
      <c r="B250" s="26" t="s">
        <v>11</v>
      </c>
      <c r="C250" s="105">
        <f>+'4.2.1.1.2'!C250/'4.2.1.1.2'!C249-1</f>
        <v>-9.7614976544346477E-2</v>
      </c>
      <c r="D250" s="89">
        <f>+'4.2.1.1.2'!D250/'4.2.1.1.2'!D249-1</f>
        <v>-0.11223112798128299</v>
      </c>
      <c r="E250" s="89">
        <f>+'4.2.1.1.2'!E250/'4.2.1.1.2'!E249-1</f>
        <v>-0.1205637137162906</v>
      </c>
      <c r="F250" s="89">
        <f>+'4.2.1.1.2'!F250/'4.2.1.1.2'!F249-1</f>
        <v>-0.10860614673149982</v>
      </c>
      <c r="G250" s="89">
        <f>+'4.2.1.1.2'!G250/'4.2.1.1.2'!G249-1</f>
        <v>-0.11067845977202717</v>
      </c>
      <c r="H250" s="90">
        <f>+'4.2.1.1.2'!H250/'4.2.1.1.2'!H249-1</f>
        <v>-7.8946918117502984E-2</v>
      </c>
      <c r="I250" s="169">
        <f>+'4.2.1.1.2'!I250/'4.2.1.1.2'!I249-1</f>
        <v>-0.10949269862306354</v>
      </c>
      <c r="J250" s="88">
        <f>+'4.2.1.1.2'!J250/'4.2.1.1.2'!J249-1</f>
        <v>-0.13115506401725485</v>
      </c>
      <c r="K250" s="151">
        <f>+'4.2.1.1.2'!K250/'4.2.1.1.2'!K249-1</f>
        <v>-0.10951324996719491</v>
      </c>
    </row>
    <row r="251" spans="1:11" ht="15" thickBot="1">
      <c r="A251" s="223"/>
      <c r="B251" s="42" t="s">
        <v>12</v>
      </c>
      <c r="C251" s="106">
        <f>+'4.2.1.1.2'!C251/'4.2.1.1.2'!C250-1</f>
        <v>-0.12141048220575734</v>
      </c>
      <c r="D251" s="96">
        <f>+'4.2.1.1.2'!D251/'4.2.1.1.2'!D250-1</f>
        <v>-9.5065533452661222E-2</v>
      </c>
      <c r="E251" s="96">
        <f>+'4.2.1.1.2'!E251/'4.2.1.1.2'!E250-1</f>
        <v>-7.6131013585293061E-2</v>
      </c>
      <c r="F251" s="96">
        <f>+'4.2.1.1.2'!F251/'4.2.1.1.2'!F250-1</f>
        <v>-0.19646327324270307</v>
      </c>
      <c r="G251" s="96">
        <f>+'4.2.1.1.2'!G251/'4.2.1.1.2'!G250-1</f>
        <v>-0.20995187308531826</v>
      </c>
      <c r="H251" s="97">
        <f>+'4.2.1.1.2'!H251/'4.2.1.1.2'!H250-1</f>
        <v>-3.3956873738228643E-2</v>
      </c>
      <c r="I251" s="170">
        <f>+'4.2.1.1.2'!I251/'4.2.1.1.2'!I250-1</f>
        <v>-0.13062546431458155</v>
      </c>
      <c r="J251" s="95">
        <f>+'4.2.1.1.2'!J251/'4.2.1.1.2'!J250-1</f>
        <v>-5.2500924312047781E-2</v>
      </c>
      <c r="K251" s="152">
        <f>+'4.2.1.1.2'!K251/'4.2.1.1.2'!K250-1</f>
        <v>-0.13055314794092232</v>
      </c>
    </row>
    <row r="252" spans="1:11">
      <c r="A252" s="221">
        <v>2013</v>
      </c>
      <c r="B252" s="25" t="s">
        <v>1</v>
      </c>
      <c r="C252" s="107">
        <f>+'4.2.1.1.2'!C252/'4.2.1.1.2'!C251-1</f>
        <v>-0.68114182384492006</v>
      </c>
      <c r="D252" s="93">
        <f>+'4.2.1.1.2'!D252/'4.2.1.1.2'!D251-1</f>
        <v>-7.4333807731538415E-2</v>
      </c>
      <c r="E252" s="93">
        <f>+'4.2.1.1.2'!E252/'4.2.1.1.2'!E251-1</f>
        <v>-7.5969175388422294E-2</v>
      </c>
      <c r="F252" s="93">
        <f>+'4.2.1.1.2'!F252/'4.2.1.1.2'!F251-1</f>
        <v>-0.12964795466328238</v>
      </c>
      <c r="G252" s="93">
        <f>+'4.2.1.1.2'!G252/'4.2.1.1.2'!G251-1</f>
        <v>3.9235748933379E-2</v>
      </c>
      <c r="H252" s="94">
        <f>+'4.2.1.1.2'!H252/'4.2.1.1.2'!H251-1</f>
        <v>-0.17556005709548106</v>
      </c>
      <c r="I252" s="171">
        <f>+'4.2.1.1.2'!I252/'4.2.1.1.2'!I251-1</f>
        <v>-0.1827415087754849</v>
      </c>
      <c r="J252" s="92">
        <f>+'4.2.1.1.2'!J252/'4.2.1.1.2'!J251-1</f>
        <v>-0.10379619822732589</v>
      </c>
      <c r="K252" s="153">
        <f>+'4.2.1.1.2'!K252/'4.2.1.1.2'!K251-1</f>
        <v>-0.18266187244139021</v>
      </c>
    </row>
    <row r="253" spans="1:11">
      <c r="A253" s="222"/>
      <c r="B253" s="26" t="s">
        <v>2</v>
      </c>
      <c r="C253" s="105">
        <f>+'4.2.1.1.2'!C253/'4.2.1.1.2'!C252-1</f>
        <v>-0.9999707340866596</v>
      </c>
      <c r="D253" s="89">
        <f>+'4.2.1.1.2'!D253/'4.2.1.1.2'!D252-1</f>
        <v>-2.5607656036580329E-2</v>
      </c>
      <c r="E253" s="89">
        <f>+'4.2.1.1.2'!E253/'4.2.1.1.2'!E252-1</f>
        <v>-7.7492326437669345E-2</v>
      </c>
      <c r="F253" s="89">
        <f>+'4.2.1.1.2'!F253/'4.2.1.1.2'!F252-1</f>
        <v>3.7388050193547961E-2</v>
      </c>
      <c r="G253" s="89">
        <f>+'4.2.1.1.2'!G253/'4.2.1.1.2'!G252-1</f>
        <v>-8.4627723666408361E-3</v>
      </c>
      <c r="H253" s="90">
        <f>+'4.2.1.1.2'!H253/'4.2.1.1.2'!H252-1</f>
        <v>-7.4551354489565291E-2</v>
      </c>
      <c r="I253" s="169">
        <f>+'4.2.1.1.2'!I253/'4.2.1.1.2'!I252-1</f>
        <v>-8.1142927671499665E-2</v>
      </c>
      <c r="J253" s="88">
        <f>+'4.2.1.1.2'!J253/'4.2.1.1.2'!J252-1</f>
        <v>-0.18063071468557568</v>
      </c>
      <c r="K253" s="151">
        <f>+'4.2.1.1.2'!K253/'4.2.1.1.2'!K252-1</f>
        <v>-8.1252969986035817E-2</v>
      </c>
    </row>
    <row r="254" spans="1:11">
      <c r="A254" s="222"/>
      <c r="B254" s="26" t="s">
        <v>3</v>
      </c>
      <c r="C254" s="105">
        <f>+'4.2.1.1.2'!C254/'4.2.1.1.2'!C253-1</f>
        <v>93149.444444444438</v>
      </c>
      <c r="D254" s="89">
        <f>+'4.2.1.1.2'!D254/'4.2.1.1.2'!D253-1</f>
        <v>0.26030261468984595</v>
      </c>
      <c r="E254" s="89">
        <f>+'4.2.1.1.2'!E254/'4.2.1.1.2'!E253-1</f>
        <v>0.28920584890837286</v>
      </c>
      <c r="F254" s="89">
        <f>+'4.2.1.1.2'!F254/'4.2.1.1.2'!F253-1</f>
        <v>0.39446541536827295</v>
      </c>
      <c r="G254" s="89">
        <f>+'4.2.1.1.2'!G254/'4.2.1.1.2'!G253-1</f>
        <v>0.23685490580215762</v>
      </c>
      <c r="H254" s="90">
        <f>+'4.2.1.1.2'!H254/'4.2.1.1.2'!H253-1</f>
        <v>0.40935238500660942</v>
      </c>
      <c r="I254" s="169">
        <f>+'4.2.1.1.2'!I254/'4.2.1.1.2'!I253-1</f>
        <v>0.49758118244041438</v>
      </c>
      <c r="J254" s="88">
        <f>+'4.2.1.1.2'!J254/'4.2.1.1.2'!J253-1</f>
        <v>0.17619372959842106</v>
      </c>
      <c r="K254" s="151">
        <f>+'4.2.1.1.2'!K254/'4.2.1.1.2'!K253-1</f>
        <v>0.49726415080917019</v>
      </c>
    </row>
    <row r="255" spans="1:11">
      <c r="A255" s="222"/>
      <c r="B255" s="26" t="s">
        <v>4</v>
      </c>
      <c r="C255" s="105">
        <f>+'4.2.1.1.2'!C255/'4.2.1.1.2'!C254-1</f>
        <v>0.33176279550961363</v>
      </c>
      <c r="D255" s="89">
        <f>+'4.2.1.1.2'!D255/'4.2.1.1.2'!D254-1</f>
        <v>5.0789825100609809E-2</v>
      </c>
      <c r="E255" s="89">
        <f>+'4.2.1.1.2'!E255/'4.2.1.1.2'!E254-1</f>
        <v>9.3985360186986444E-2</v>
      </c>
      <c r="F255" s="89">
        <f>+'4.2.1.1.2'!F255/'4.2.1.1.2'!F254-1</f>
        <v>7.3490418494680076E-2</v>
      </c>
      <c r="G255" s="89">
        <f>+'4.2.1.1.2'!G255/'4.2.1.1.2'!G254-1</f>
        <v>6.7435310135705917E-2</v>
      </c>
      <c r="H255" s="90">
        <f>+'4.2.1.1.2'!H255/'4.2.1.1.2'!H254-1</f>
        <v>8.7576431405980149E-2</v>
      </c>
      <c r="I255" s="169">
        <f>+'4.2.1.1.2'!I255/'4.2.1.1.2'!I254-1</f>
        <v>0.10247698140368211</v>
      </c>
      <c r="J255" s="88">
        <f>+'4.2.1.1.2'!J255/'4.2.1.1.2'!J254-1</f>
        <v>-0.14870272363495551</v>
      </c>
      <c r="K255" s="151">
        <f>+'4.2.1.1.2'!K255/'4.2.1.1.2'!K254-1</f>
        <v>0.10228233846304047</v>
      </c>
    </row>
    <row r="256" spans="1:11">
      <c r="A256" s="222"/>
      <c r="B256" s="26" t="s">
        <v>5</v>
      </c>
      <c r="C256" s="105">
        <f>+'4.2.1.1.2'!C256/'4.2.1.1.2'!C255-1</f>
        <v>0.14201607062140642</v>
      </c>
      <c r="D256" s="89">
        <f>+'4.2.1.1.2'!D256/'4.2.1.1.2'!D255-1</f>
        <v>9.7702410035329867E-2</v>
      </c>
      <c r="E256" s="89">
        <f>+'4.2.1.1.2'!E256/'4.2.1.1.2'!E255-1</f>
        <v>0.10820201995390222</v>
      </c>
      <c r="F256" s="89">
        <f>+'4.2.1.1.2'!F256/'4.2.1.1.2'!F255-1</f>
        <v>9.6798198265149571E-2</v>
      </c>
      <c r="G256" s="89">
        <f>+'4.2.1.1.2'!G256/'4.2.1.1.2'!G255-1</f>
        <v>0.10919797238067419</v>
      </c>
      <c r="H256" s="90">
        <f>+'4.2.1.1.2'!H256/'4.2.1.1.2'!H255-1</f>
        <v>0.12631098118033979</v>
      </c>
      <c r="I256" s="169">
        <f>+'4.2.1.1.2'!I256/'4.2.1.1.2'!I255-1</f>
        <v>0.10758678996027382</v>
      </c>
      <c r="J256" s="88">
        <f>+'4.2.1.1.2'!J256/'4.2.1.1.2'!J255-1</f>
        <v>-4.2153146322971957E-2</v>
      </c>
      <c r="K256" s="151">
        <f>+'4.2.1.1.2'!K256/'4.2.1.1.2'!K255-1</f>
        <v>0.10749717507561862</v>
      </c>
    </row>
    <row r="257" spans="1:11">
      <c r="A257" s="222"/>
      <c r="B257" s="26" t="s">
        <v>6</v>
      </c>
      <c r="C257" s="105">
        <f>+'4.2.1.1.2'!C257/'4.2.1.1.2'!C256-1</f>
        <v>-0.1109184386261014</v>
      </c>
      <c r="D257" s="89">
        <f>+'4.2.1.1.2'!D257/'4.2.1.1.2'!D256-1</f>
        <v>-0.11390089252868885</v>
      </c>
      <c r="E257" s="89">
        <f>+'4.2.1.1.2'!E257/'4.2.1.1.2'!E256-1</f>
        <v>-0.11991270545664778</v>
      </c>
      <c r="F257" s="89">
        <f>+'4.2.1.1.2'!F257/'4.2.1.1.2'!F256-1</f>
        <v>-9.3113530182983406E-2</v>
      </c>
      <c r="G257" s="89">
        <f>+'4.2.1.1.2'!G257/'4.2.1.1.2'!G256-1</f>
        <v>-0.11940846402919314</v>
      </c>
      <c r="H257" s="90">
        <f>+'4.2.1.1.2'!H257/'4.2.1.1.2'!H256-1</f>
        <v>-7.1185698295021305E-2</v>
      </c>
      <c r="I257" s="169">
        <f>+'4.2.1.1.2'!I257/'4.2.1.1.2'!I256-1</f>
        <v>-0.10813134289888604</v>
      </c>
      <c r="J257" s="88">
        <f>+'4.2.1.1.2'!J257/'4.2.1.1.2'!J256-1</f>
        <v>-0.12102263732784546</v>
      </c>
      <c r="K257" s="151">
        <f>+'4.2.1.1.2'!K257/'4.2.1.1.2'!K256-1</f>
        <v>-0.10813801545882284</v>
      </c>
    </row>
    <row r="258" spans="1:11">
      <c r="A258" s="223"/>
      <c r="B258" s="42" t="s">
        <v>7</v>
      </c>
      <c r="C258" s="105">
        <f>+'4.2.1.1.2'!C258/'4.2.1.1.2'!C257-1</f>
        <v>0.12165257956431663</v>
      </c>
      <c r="D258" s="89">
        <f>+'4.2.1.1.2'!D258/'4.2.1.1.2'!D257-1</f>
        <v>0.16207709700283424</v>
      </c>
      <c r="E258" s="89">
        <f>+'4.2.1.1.2'!E258/'4.2.1.1.2'!E257-1</f>
        <v>0.12468715009344833</v>
      </c>
      <c r="F258" s="89">
        <f>+'4.2.1.1.2'!F258/'4.2.1.1.2'!F257-1</f>
        <v>9.2023956775584503E-2</v>
      </c>
      <c r="G258" s="89">
        <f>+'4.2.1.1.2'!G258/'4.2.1.1.2'!G257-1</f>
        <v>7.4024214731614801E-2</v>
      </c>
      <c r="H258" s="90">
        <f>+'4.2.1.1.2'!H258/'4.2.1.1.2'!H257-1</f>
        <v>1.1955308628606387E-2</v>
      </c>
      <c r="I258" s="169">
        <f>+'4.2.1.1.2'!I258/'4.2.1.1.2'!I257-1</f>
        <v>0.11955736024744801</v>
      </c>
      <c r="J258" s="88">
        <f>+'4.2.1.1.2'!J258/'4.2.1.1.2'!J257-1</f>
        <v>0.40693381359747871</v>
      </c>
      <c r="K258" s="151">
        <f>+'4.2.1.1.2'!K258/'4.2.1.1.2'!K257-1</f>
        <v>0.11970395795344846</v>
      </c>
    </row>
    <row r="259" spans="1:11">
      <c r="A259" s="223"/>
      <c r="B259" s="26" t="s">
        <v>8</v>
      </c>
      <c r="C259" s="105">
        <f>+'4.2.1.1.2'!C259/'4.2.1.1.2'!C258-1</f>
        <v>-2.6359851611798768E-2</v>
      </c>
      <c r="D259" s="89">
        <f>+'4.2.1.1.2'!D259/'4.2.1.1.2'!D258-1</f>
        <v>-8.9714332688275222E-2</v>
      </c>
      <c r="E259" s="89">
        <f>+'4.2.1.1.2'!E259/'4.2.1.1.2'!E258-1</f>
        <v>-7.9362613441641972E-2</v>
      </c>
      <c r="F259" s="89">
        <f>+'4.2.1.1.2'!F259/'4.2.1.1.2'!F258-1</f>
        <v>1.6438785798543298E-2</v>
      </c>
      <c r="G259" s="89">
        <f>+'4.2.1.1.2'!G259/'4.2.1.1.2'!G258-1</f>
        <v>4.6754341401031629E-2</v>
      </c>
      <c r="H259" s="90">
        <f>+'4.2.1.1.2'!H259/'4.2.1.1.2'!H258-1</f>
        <v>2.1689903588922199E-2</v>
      </c>
      <c r="I259" s="169">
        <f>+'4.2.1.1.2'!I259/'4.2.1.1.2'!I258-1</f>
        <v>-3.7280165829749579E-2</v>
      </c>
      <c r="J259" s="88">
        <f>+'4.2.1.1.2'!J259/'4.2.1.1.2'!J258-1</f>
        <v>0.9111623143881209</v>
      </c>
      <c r="K259" s="151">
        <f>+'4.2.1.1.2'!K259/'4.2.1.1.2'!K258-1</f>
        <v>-3.6672230412513773E-2</v>
      </c>
    </row>
    <row r="260" spans="1:11">
      <c r="A260" s="223"/>
      <c r="B260" s="26" t="s">
        <v>9</v>
      </c>
      <c r="C260" s="105">
        <f>+'4.2.1.1.2'!C260/'4.2.1.1.2'!C259-1</f>
        <v>-9.9525664391604041E-2</v>
      </c>
      <c r="D260" s="89">
        <f>+'4.2.1.1.2'!D260/'4.2.1.1.2'!D259-1</f>
        <v>3.312181439164763E-2</v>
      </c>
      <c r="E260" s="89">
        <f>+'4.2.1.1.2'!E260/'4.2.1.1.2'!E259-1</f>
        <v>-4.1043605695582519E-2</v>
      </c>
      <c r="F260" s="89">
        <f>+'4.2.1.1.2'!F260/'4.2.1.1.2'!F259-1</f>
        <v>-4.3247326044135725E-2</v>
      </c>
      <c r="G260" s="89">
        <f>+'4.2.1.1.2'!G260/'4.2.1.1.2'!G259-1</f>
        <v>-8.0532910047278361E-2</v>
      </c>
      <c r="H260" s="90">
        <f>+'4.2.1.1.2'!H260/'4.2.1.1.2'!H259-1</f>
        <v>-5.889408254935713E-2</v>
      </c>
      <c r="I260" s="169">
        <f>+'4.2.1.1.2'!I260/'4.2.1.1.2'!I259-1</f>
        <v>-3.293584748353362E-2</v>
      </c>
      <c r="J260" s="88">
        <f>+'4.2.1.1.2'!J260/'4.2.1.1.2'!J259-1</f>
        <v>-9.9665103817816458E-2</v>
      </c>
      <c r="K260" s="151">
        <f>+'4.2.1.1.2'!K260/'4.2.1.1.2'!K259-1</f>
        <v>-3.3020704200645512E-2</v>
      </c>
    </row>
    <row r="261" spans="1:11">
      <c r="A261" s="223"/>
      <c r="B261" s="26" t="s">
        <v>10</v>
      </c>
      <c r="C261" s="105">
        <f>+'4.2.1.1.2'!C261/'4.2.1.1.2'!C260-1</f>
        <v>0.22732003845239568</v>
      </c>
      <c r="D261" s="89">
        <f>+'4.2.1.1.2'!D261/'4.2.1.1.2'!D260-1</f>
        <v>3.3598938686748125E-2</v>
      </c>
      <c r="E261" s="89">
        <f>+'4.2.1.1.2'!E261/'4.2.1.1.2'!E260-1</f>
        <v>6.7305487123717311E-2</v>
      </c>
      <c r="F261" s="89">
        <f>+'4.2.1.1.2'!F261/'4.2.1.1.2'!F260-1</f>
        <v>6.3724163350399321E-2</v>
      </c>
      <c r="G261" s="89">
        <f>+'4.2.1.1.2'!G261/'4.2.1.1.2'!G260-1</f>
        <v>0.13076792410096383</v>
      </c>
      <c r="H261" s="90">
        <f>+'4.2.1.1.2'!H261/'4.2.1.1.2'!H260-1</f>
        <v>0.15776577909093192</v>
      </c>
      <c r="I261" s="169">
        <f>+'4.2.1.1.2'!I261/'4.2.1.1.2'!I260-1</f>
        <v>8.6185951999142141E-2</v>
      </c>
      <c r="J261" s="88">
        <f>+'4.2.1.1.2'!J261/'4.2.1.1.2'!J260-1</f>
        <v>-0.14506769825918764</v>
      </c>
      <c r="K261" s="151">
        <f>+'4.2.1.1.2'!K261/'4.2.1.1.2'!K260-1</f>
        <v>8.5912144432447546E-2</v>
      </c>
    </row>
    <row r="262" spans="1:11">
      <c r="A262" s="223"/>
      <c r="B262" s="26" t="s">
        <v>11</v>
      </c>
      <c r="C262" s="105">
        <f>+'4.2.1.1.2'!C262/'4.2.1.1.2'!C261-1</f>
        <v>-0.14704202046316817</v>
      </c>
      <c r="D262" s="89">
        <f>+'4.2.1.1.2'!D262/'4.2.1.1.2'!D261-1</f>
        <v>-8.9165318983307262E-2</v>
      </c>
      <c r="E262" s="89">
        <f>+'4.2.1.1.2'!E262/'4.2.1.1.2'!E261-1</f>
        <v>-0.14911010576738604</v>
      </c>
      <c r="F262" s="89">
        <f>+'4.2.1.1.2'!F262/'4.2.1.1.2'!F261-1</f>
        <v>-0.12372052405836187</v>
      </c>
      <c r="G262" s="89">
        <f>+'4.2.1.1.2'!G262/'4.2.1.1.2'!G261-1</f>
        <v>-0.13674149420279935</v>
      </c>
      <c r="H262" s="90">
        <f>+'4.2.1.1.2'!H262/'4.2.1.1.2'!H261-1</f>
        <v>-0.12653394088891434</v>
      </c>
      <c r="I262" s="169">
        <f>+'4.2.1.1.2'!I262/'4.2.1.1.2'!I261-1</f>
        <v>-0.1226755821018447</v>
      </c>
      <c r="J262" s="88">
        <f>+'4.2.1.1.2'!J262/'4.2.1.1.2'!J261-1</f>
        <v>0.15645666550643922</v>
      </c>
      <c r="K262" s="151">
        <f>+'4.2.1.1.2'!K262/'4.2.1.1.2'!K261-1</f>
        <v>-0.12241538413556141</v>
      </c>
    </row>
    <row r="263" spans="1:11" ht="15" thickBot="1">
      <c r="A263" s="224"/>
      <c r="B263" s="86" t="s">
        <v>12</v>
      </c>
      <c r="C263" s="106">
        <f>+'4.2.1.1.2'!C263/'4.2.1.1.2'!C262-1</f>
        <v>-3.2642995548812226E-2</v>
      </c>
      <c r="D263" s="96">
        <f>+'4.2.1.1.2'!D263/'4.2.1.1.2'!D262-1</f>
        <v>-9.5046824537439734E-2</v>
      </c>
      <c r="E263" s="96">
        <f>+'4.2.1.1.2'!E263/'4.2.1.1.2'!E262-1</f>
        <v>-9.0786051749815466E-2</v>
      </c>
      <c r="F263" s="96">
        <f>+'4.2.1.1.2'!F263/'4.2.1.1.2'!F262-1</f>
        <v>-0.15744616046392645</v>
      </c>
      <c r="G263" s="96">
        <f>+'4.2.1.1.2'!G263/'4.2.1.1.2'!G262-1</f>
        <v>-0.17868948924407191</v>
      </c>
      <c r="H263" s="97">
        <f>+'4.2.1.1.2'!H263/'4.2.1.1.2'!H262-1</f>
        <v>-2.7352957882479934E-2</v>
      </c>
      <c r="I263" s="170">
        <f>+'4.2.1.1.2'!I263/'4.2.1.1.2'!I262-1</f>
        <v>-0.10579077902607859</v>
      </c>
      <c r="J263" s="95">
        <f>+'4.2.1.1.2'!J263/'4.2.1.1.2'!J262-1</f>
        <v>5.2558314522197058E-2</v>
      </c>
      <c r="K263" s="152">
        <f>+'4.2.1.1.2'!K263/'4.2.1.1.2'!K262-1</f>
        <v>-0.10559626548998113</v>
      </c>
    </row>
    <row r="264" spans="1:11">
      <c r="A264" s="221">
        <v>2014</v>
      </c>
      <c r="B264" s="25" t="s">
        <v>1</v>
      </c>
      <c r="C264" s="107">
        <f>+'4.2.1.1.2'!C264/'4.2.1.1.2'!C263-1</f>
        <v>-0.10900578185556753</v>
      </c>
      <c r="D264" s="93">
        <f>+'4.2.1.1.2'!D264/'4.2.1.1.2'!D263-1</f>
        <v>-0.1459157604623269</v>
      </c>
      <c r="E264" s="93">
        <f>+'4.2.1.1.2'!E264/'4.2.1.1.2'!E263-1</f>
        <v>-7.1180765546013602E-2</v>
      </c>
      <c r="F264" s="93">
        <f>+'4.2.1.1.2'!F264/'4.2.1.1.2'!F263-1</f>
        <v>-0.25931037025057557</v>
      </c>
      <c r="G264" s="93">
        <f>+'4.2.1.1.2'!G264/'4.2.1.1.2'!G263-1</f>
        <v>-0.12992391990991237</v>
      </c>
      <c r="H264" s="94">
        <f>+'4.2.1.1.2'!H264/'4.2.1.1.2'!H263-1</f>
        <v>-0.14344868112255138</v>
      </c>
      <c r="I264" s="171">
        <f>+'4.2.1.1.2'!I264/'4.2.1.1.2'!I263-1</f>
        <v>-0.15584349255887053</v>
      </c>
      <c r="J264" s="92">
        <f>+'4.2.1.1.2'!J264/'4.2.1.1.2'!J263-1</f>
        <v>4.7574793580441144E-2</v>
      </c>
      <c r="K264" s="153">
        <f>+'4.2.1.1.2'!K264/'4.2.1.1.2'!K263-1</f>
        <v>-0.15554943198484972</v>
      </c>
    </row>
    <row r="265" spans="1:11">
      <c r="A265" s="222"/>
      <c r="B265" s="26" t="s">
        <v>2</v>
      </c>
      <c r="C265" s="105">
        <f>+'4.2.1.1.2'!C265/'4.2.1.1.2'!C264-1</f>
        <v>2.4479548624562142E-2</v>
      </c>
      <c r="D265" s="89">
        <f>+'4.2.1.1.2'!D265/'4.2.1.1.2'!D264-1</f>
        <v>-1.8365950323707692E-3</v>
      </c>
      <c r="E265" s="89">
        <f>+'4.2.1.1.2'!E265/'4.2.1.1.2'!E264-1</f>
        <v>2.7709105892047781E-2</v>
      </c>
      <c r="F265" s="89">
        <f>+'4.2.1.1.2'!F265/'4.2.1.1.2'!F264-1</f>
        <v>0.19099845850086861</v>
      </c>
      <c r="G265" s="89">
        <f>+'4.2.1.1.2'!G265/'4.2.1.1.2'!G264-1</f>
        <v>5.9878187257553783E-2</v>
      </c>
      <c r="H265" s="90">
        <f>+'4.2.1.1.2'!H265/'4.2.1.1.2'!H264-1</f>
        <v>8.0854608712697118E-3</v>
      </c>
      <c r="I265" s="169">
        <f>+'4.2.1.1.2'!I265/'4.2.1.1.2'!I264-1</f>
        <v>5.6944797677957792E-2</v>
      </c>
      <c r="J265" s="88">
        <f>+'4.2.1.1.2'!J265/'4.2.1.1.2'!J264-1</f>
        <v>-0.10058687047905013</v>
      </c>
      <c r="K265" s="151">
        <f>+'4.2.1.1.2'!K265/'4.2.1.1.2'!K264-1</f>
        <v>5.6662293100254946E-2</v>
      </c>
    </row>
    <row r="266" spans="1:11">
      <c r="A266" s="222"/>
      <c r="B266" s="26" t="s">
        <v>3</v>
      </c>
      <c r="C266" s="105">
        <f>+'4.2.1.1.2'!C266/'4.2.1.1.2'!C265-1</f>
        <v>0.13462921289436069</v>
      </c>
      <c r="D266" s="89">
        <f>+'4.2.1.1.2'!D266/'4.2.1.1.2'!D265-1</f>
        <v>0.14938456745707707</v>
      </c>
      <c r="E266" s="89">
        <f>+'4.2.1.1.2'!E266/'4.2.1.1.2'!E265-1</f>
        <v>7.4344235889703514E-2</v>
      </c>
      <c r="F266" s="89">
        <f>+'4.2.1.1.2'!F266/'4.2.1.1.2'!F265-1</f>
        <v>0.16361542491671699</v>
      </c>
      <c r="G266" s="89">
        <f>+'4.2.1.1.2'!G266/'4.2.1.1.2'!G265-1</f>
        <v>0.17854878691152809</v>
      </c>
      <c r="H266" s="90">
        <f>+'4.2.1.1.2'!H266/'4.2.1.1.2'!H265-1</f>
        <v>0.14499446271419991</v>
      </c>
      <c r="I266" s="169">
        <f>+'4.2.1.1.2'!I266/'4.2.1.1.2'!I265-1</f>
        <v>0.1392971361998554</v>
      </c>
      <c r="J266" s="88">
        <f>+'4.2.1.1.2'!J266/'4.2.1.1.2'!J265-1</f>
        <v>0.13296661608497717</v>
      </c>
      <c r="K266" s="151">
        <f>+'4.2.1.1.2'!K266/'4.2.1.1.2'!K265-1</f>
        <v>0.13928747302087041</v>
      </c>
    </row>
    <row r="267" spans="1:11">
      <c r="A267" s="222"/>
      <c r="B267" s="26" t="s">
        <v>4</v>
      </c>
      <c r="C267" s="105">
        <f>+'4.2.1.1.2'!C267/'4.2.1.1.2'!C266-1</f>
        <v>1.0409396937477E-2</v>
      </c>
      <c r="D267" s="89">
        <f>+'4.2.1.1.2'!D267/'4.2.1.1.2'!D266-1</f>
        <v>2.2552436509048146E-2</v>
      </c>
      <c r="E267" s="89">
        <f>+'4.2.1.1.2'!E267/'4.2.1.1.2'!E266-1</f>
        <v>9.5581735598073703E-3</v>
      </c>
      <c r="F267" s="89">
        <f>+'4.2.1.1.2'!F267/'4.2.1.1.2'!F266-1</f>
        <v>5.4403544846361118E-2</v>
      </c>
      <c r="G267" s="89">
        <f>+'4.2.1.1.2'!G267/'4.2.1.1.2'!G266-1</f>
        <v>2.9433319783011891E-2</v>
      </c>
      <c r="H267" s="90">
        <f>+'4.2.1.1.2'!H267/'4.2.1.1.2'!H266-1</f>
        <v>1.5763408587918804E-3</v>
      </c>
      <c r="I267" s="169">
        <f>+'4.2.1.1.2'!I267/'4.2.1.1.2'!I266-1</f>
        <v>2.6568564313632415E-2</v>
      </c>
      <c r="J267" s="88">
        <f>+'4.2.1.1.2'!J267/'4.2.1.1.2'!J266-1</f>
        <v>-0.20204252469445838</v>
      </c>
      <c r="K267" s="151">
        <f>+'4.2.1.1.2'!K267/'4.2.1.1.2'!K266-1</f>
        <v>2.6221538553497847E-2</v>
      </c>
    </row>
    <row r="268" spans="1:11">
      <c r="A268" s="222"/>
      <c r="B268" s="26" t="s">
        <v>5</v>
      </c>
      <c r="C268" s="105">
        <f>+'4.2.1.1.2'!C268/'4.2.1.1.2'!C267-1</f>
        <v>0.11513767952172116</v>
      </c>
      <c r="D268" s="89">
        <f>+'4.2.1.1.2'!D268/'4.2.1.1.2'!D267-1</f>
        <v>-2.377131407652322E-2</v>
      </c>
      <c r="E268" s="89">
        <f>+'4.2.1.1.2'!E268/'4.2.1.1.2'!E267-1</f>
        <v>5.9541639803506907E-2</v>
      </c>
      <c r="F268" s="89">
        <f>+'4.2.1.1.2'!F268/'4.2.1.1.2'!F267-1</f>
        <v>0.11310673167158791</v>
      </c>
      <c r="G268" s="89">
        <f>+'4.2.1.1.2'!G268/'4.2.1.1.2'!G267-1</f>
        <v>8.6762173630959616E-2</v>
      </c>
      <c r="H268" s="90">
        <f>+'4.2.1.1.2'!H268/'4.2.1.1.2'!H267-1</f>
        <v>1.368557817236904E-2</v>
      </c>
      <c r="I268" s="169">
        <f>+'4.2.1.1.2'!I268/'4.2.1.1.2'!I267-1</f>
        <v>5.9898333378292756E-2</v>
      </c>
      <c r="J268" s="88">
        <f>+'4.2.1.1.2'!J268/'4.2.1.1.2'!J267-1</f>
        <v>0.23779950484662837</v>
      </c>
      <c r="K268" s="151">
        <f>+'4.2.1.1.2'!K268/'4.2.1.1.2'!K267-1</f>
        <v>6.010831527377114E-2</v>
      </c>
    </row>
    <row r="269" spans="1:11">
      <c r="A269" s="222"/>
      <c r="B269" s="26" t="s">
        <v>6</v>
      </c>
      <c r="C269" s="105">
        <f>+'4.2.1.1.2'!C269/'4.2.1.1.2'!C268-1</f>
        <v>-8.4902363976650408E-2</v>
      </c>
      <c r="D269" s="89">
        <f>+'4.2.1.1.2'!D269/'4.2.1.1.2'!D268-1</f>
        <v>-0.11081168080821424</v>
      </c>
      <c r="E269" s="89">
        <f>+'4.2.1.1.2'!E269/'4.2.1.1.2'!E268-1</f>
        <v>-0.26187195957742049</v>
      </c>
      <c r="F269" s="89">
        <f>+'4.2.1.1.2'!F269/'4.2.1.1.2'!F268-1</f>
        <v>-0.16659496957877484</v>
      </c>
      <c r="G269" s="89">
        <f>+'4.2.1.1.2'!G269/'4.2.1.1.2'!G268-1</f>
        <v>-9.0733072419169947E-2</v>
      </c>
      <c r="H269" s="90">
        <f>+'4.2.1.1.2'!H269/'4.2.1.1.2'!H268-1</f>
        <v>-0.10349046707427267</v>
      </c>
      <c r="I269" s="169">
        <f>+'4.2.1.1.2'!I269/'4.2.1.1.2'!I268-1</f>
        <v>-0.14446998610289252</v>
      </c>
      <c r="J269" s="88">
        <f>+'4.2.1.1.2'!J269/'4.2.1.1.2'!J268-1</f>
        <v>-0.16136687233032743</v>
      </c>
      <c r="K269" s="151">
        <f>+'4.2.1.1.2'!K269/'4.2.1.1.2'!K268-1</f>
        <v>-0.14449327290149894</v>
      </c>
    </row>
    <row r="270" spans="1:11">
      <c r="A270" s="223"/>
      <c r="B270" s="42" t="s">
        <v>7</v>
      </c>
      <c r="C270" s="105">
        <f>+'4.2.1.1.2'!C270/'4.2.1.1.2'!C269-1</f>
        <v>0.10575733889490579</v>
      </c>
      <c r="D270" s="89">
        <f>+'4.2.1.1.2'!D270/'4.2.1.1.2'!D269-1</f>
        <v>0.15556334247651926</v>
      </c>
      <c r="E270" s="89">
        <f>+'4.2.1.1.2'!E270/'4.2.1.1.2'!E269-1</f>
        <v>0.3263166297692337</v>
      </c>
      <c r="F270" s="89">
        <f>+'4.2.1.1.2'!F270/'4.2.1.1.2'!F269-1</f>
        <v>0.170415989372527</v>
      </c>
      <c r="G270" s="89">
        <f>+'4.2.1.1.2'!G270/'4.2.1.1.2'!G269-1</f>
        <v>4.7868459157888843E-2</v>
      </c>
      <c r="H270" s="90">
        <f>+'4.2.1.1.2'!H270/'4.2.1.1.2'!H269-1</f>
        <v>0.21834371964462784</v>
      </c>
      <c r="I270" s="169">
        <f>+'4.2.1.1.2'!I270/'4.2.1.1.2'!I269-1</f>
        <v>0.16685182352665495</v>
      </c>
      <c r="J270" s="88">
        <f>+'4.2.1.1.2'!J270/'4.2.1.1.2'!J269-1</f>
        <v>7.3247635217075002E-2</v>
      </c>
      <c r="K270" s="151">
        <f>+'4.2.1.1.2'!K270/'4.2.1.1.2'!K269-1</f>
        <v>0.16672536533298099</v>
      </c>
    </row>
    <row r="271" spans="1:11">
      <c r="A271" s="223"/>
      <c r="B271" s="26" t="s">
        <v>8</v>
      </c>
      <c r="C271" s="105">
        <f>+'4.2.1.1.2'!C271/'4.2.1.1.2'!C270-1</f>
        <v>-2.9881341802322381E-2</v>
      </c>
      <c r="D271" s="89">
        <f>+'4.2.1.1.2'!D271/'4.2.1.1.2'!D270-1</f>
        <v>-7.6979602683762249E-2</v>
      </c>
      <c r="E271" s="89">
        <f>+'4.2.1.1.2'!E271/'4.2.1.1.2'!E270-1</f>
        <v>6.5878822297613659E-3</v>
      </c>
      <c r="F271" s="89">
        <f>+'4.2.1.1.2'!F271/'4.2.1.1.2'!F270-1</f>
        <v>-1.0918865826275659E-2</v>
      </c>
      <c r="G271" s="89">
        <f>+'4.2.1.1.2'!G271/'4.2.1.1.2'!G270-1</f>
        <v>3.1477789767382358E-3</v>
      </c>
      <c r="H271" s="90">
        <f>+'4.2.1.1.2'!H271/'4.2.1.1.2'!H270-1</f>
        <v>-1.7047667555502244E-2</v>
      </c>
      <c r="I271" s="169">
        <f>+'4.2.1.1.2'!I271/'4.2.1.1.2'!I270-1</f>
        <v>-2.9418815292341916E-2</v>
      </c>
      <c r="J271" s="88">
        <f>+'4.2.1.1.2'!J271/'4.2.1.1.2'!J270-1</f>
        <v>-7.2203389830508447E-2</v>
      </c>
      <c r="K271" s="151">
        <f>+'4.2.1.1.2'!K271/'4.2.1.1.2'!K270-1</f>
        <v>-2.9471985726983285E-2</v>
      </c>
    </row>
    <row r="272" spans="1:11">
      <c r="A272" s="223"/>
      <c r="B272" s="26" t="s">
        <v>9</v>
      </c>
      <c r="C272" s="105">
        <f>+'4.2.1.1.2'!C272/'4.2.1.1.2'!C271-1</f>
        <v>0.1136369260018002</v>
      </c>
      <c r="D272" s="89">
        <f>+'4.2.1.1.2'!D272/'4.2.1.1.2'!D271-1</f>
        <v>0.13118300585930442</v>
      </c>
      <c r="E272" s="89">
        <f>+'4.2.1.1.2'!E272/'4.2.1.1.2'!E271-1</f>
        <v>7.4515906356859452E-2</v>
      </c>
      <c r="F272" s="89">
        <f>+'4.2.1.1.2'!F272/'4.2.1.1.2'!F271-1</f>
        <v>8.8122210117824951E-2</v>
      </c>
      <c r="G272" s="89">
        <f>+'4.2.1.1.2'!G272/'4.2.1.1.2'!G271-1</f>
        <v>0.11985473953458858</v>
      </c>
      <c r="H272" s="90">
        <f>+'4.2.1.1.2'!H272/'4.2.1.1.2'!H271-1</f>
        <v>0.10397701102712076</v>
      </c>
      <c r="I272" s="169">
        <f>+'4.2.1.1.2'!I272/'4.2.1.1.2'!I271-1</f>
        <v>0.10487198304097234</v>
      </c>
      <c r="J272" s="88">
        <f>+'4.2.1.1.2'!J272/'4.2.1.1.2'!J271-1</f>
        <v>-7.1570657248406611E-2</v>
      </c>
      <c r="K272" s="151">
        <f>+'4.2.1.1.2'!K272/'4.2.1.1.2'!K271-1</f>
        <v>0.10466236375059679</v>
      </c>
    </row>
    <row r="273" spans="1:11">
      <c r="A273" s="223"/>
      <c r="B273" s="26" t="s">
        <v>10</v>
      </c>
      <c r="C273" s="105">
        <f>+'4.2.1.1.2'!C273/'4.2.1.1.2'!C272-1</f>
        <v>6.7548566806192589E-3</v>
      </c>
      <c r="D273" s="89">
        <f>+'4.2.1.1.2'!D273/'4.2.1.1.2'!D272-1</f>
        <v>2.589388337085774E-2</v>
      </c>
      <c r="E273" s="89">
        <f>+'4.2.1.1.2'!E273/'4.2.1.1.2'!E272-1</f>
        <v>5.3574827817136406E-2</v>
      </c>
      <c r="F273" s="89">
        <f>+'4.2.1.1.2'!F273/'4.2.1.1.2'!F272-1</f>
        <v>8.9759024911106877E-4</v>
      </c>
      <c r="G273" s="89">
        <f>+'4.2.1.1.2'!G273/'4.2.1.1.2'!G272-1</f>
        <v>2.3190719852967945E-3</v>
      </c>
      <c r="H273" s="90">
        <f>+'4.2.1.1.2'!H273/'4.2.1.1.2'!H272-1</f>
        <v>1.8869632040641404E-2</v>
      </c>
      <c r="I273" s="169">
        <f>+'4.2.1.1.2'!I273/'4.2.1.1.2'!I272-1</f>
        <v>1.7791238991181624E-2</v>
      </c>
      <c r="J273" s="88">
        <f>+'4.2.1.1.2'!J273/'4.2.1.1.2'!J272-1</f>
        <v>1.3605596851770878</v>
      </c>
      <c r="K273" s="151">
        <f>+'4.2.1.1.2'!K273/'4.2.1.1.2'!K272-1</f>
        <v>1.9131989979398245E-2</v>
      </c>
    </row>
    <row r="274" spans="1:11">
      <c r="A274" s="223"/>
      <c r="B274" s="26" t="s">
        <v>11</v>
      </c>
      <c r="C274" s="105">
        <f>+'4.2.1.1.2'!C274/'4.2.1.1.2'!C273-1</f>
        <v>-8.4576461338274567E-2</v>
      </c>
      <c r="D274" s="89">
        <f>+'4.2.1.1.2'!D274/'4.2.1.1.2'!D273-1</f>
        <v>-0.13476686695016116</v>
      </c>
      <c r="E274" s="89">
        <f>+'4.2.1.1.2'!E274/'4.2.1.1.2'!E273-1</f>
        <v>-8.8588421339976797E-2</v>
      </c>
      <c r="F274" s="89">
        <f>+'4.2.1.1.2'!F274/'4.2.1.1.2'!F273-1</f>
        <v>-0.1143823978329358</v>
      </c>
      <c r="G274" s="89">
        <f>+'4.2.1.1.2'!G274/'4.2.1.1.2'!G273-1</f>
        <v>-0.12750831995803324</v>
      </c>
      <c r="H274" s="90">
        <f>+'4.2.1.1.2'!H274/'4.2.1.1.2'!H273-1</f>
        <v>-6.4246991715456114E-2</v>
      </c>
      <c r="I274" s="169">
        <f>+'4.2.1.1.2'!I274/'4.2.1.1.2'!I273-1</f>
        <v>-0.10968874344454893</v>
      </c>
      <c r="J274" s="88">
        <f>+'4.2.1.1.2'!J274/'4.2.1.1.2'!J273-1</f>
        <v>0.25795576630978401</v>
      </c>
      <c r="K274" s="151">
        <f>+'4.2.1.1.2'!K274/'4.2.1.1.2'!K273-1</f>
        <v>-0.10883846800402008</v>
      </c>
    </row>
    <row r="275" spans="1:11" ht="15" thickBot="1">
      <c r="A275" s="224"/>
      <c r="B275" s="86" t="s">
        <v>12</v>
      </c>
      <c r="C275" s="106">
        <f>+'4.2.1.1.2'!C275/'4.2.1.1.2'!C274-1</f>
        <v>-7.0963770731041764E-3</v>
      </c>
      <c r="D275" s="96">
        <f>+'4.2.1.1.2'!D275/'4.2.1.1.2'!D274-1</f>
        <v>-2.7658872164457726E-2</v>
      </c>
      <c r="E275" s="96">
        <f>+'4.2.1.1.2'!E275/'4.2.1.1.2'!E274-1</f>
        <v>-1.9190522133564203E-2</v>
      </c>
      <c r="F275" s="96">
        <f>+'4.2.1.1.2'!F275/'4.2.1.1.2'!F274-1</f>
        <v>-0.14023199872575187</v>
      </c>
      <c r="G275" s="96">
        <f>+'4.2.1.1.2'!G275/'4.2.1.1.2'!G274-1</f>
        <v>-9.8236589982176326E-2</v>
      </c>
      <c r="H275" s="97">
        <f>+'4.2.1.1.2'!H275/'4.2.1.1.2'!H274-1</f>
        <v>1.5227495402792668E-2</v>
      </c>
      <c r="I275" s="170">
        <f>+'4.2.1.1.2'!I275/'4.2.1.1.2'!I274-1</f>
        <v>-5.6649535333838208E-2</v>
      </c>
      <c r="J275" s="95">
        <f>+'4.2.1.1.2'!J275/'4.2.1.1.2'!J274-1</f>
        <v>5.1390034161855613E-3</v>
      </c>
      <c r="K275" s="152">
        <f>+'4.2.1.1.2'!K275/'4.2.1.1.2'!K274-1</f>
        <v>-5.6447815587361672E-2</v>
      </c>
    </row>
    <row r="276" spans="1:11">
      <c r="A276" s="225">
        <v>2015</v>
      </c>
      <c r="B276" s="22" t="s">
        <v>1</v>
      </c>
      <c r="C276" s="105">
        <f>+'4.2.1.1.2'!C276/'4.2.1.1.2'!C275-1</f>
        <v>-0.15861837489256714</v>
      </c>
      <c r="D276" s="89">
        <f>+'4.2.1.1.2'!D276/'4.2.1.1.2'!D275-1</f>
        <v>-0.21564112225620446</v>
      </c>
      <c r="E276" s="89">
        <f>+'4.2.1.1.2'!E276/'4.2.1.1.2'!E275-1</f>
        <v>-0.13718462132914389</v>
      </c>
      <c r="F276" s="89">
        <f>+'4.2.1.1.2'!F276/'4.2.1.1.2'!F275-1</f>
        <v>-0.16067243174200563</v>
      </c>
      <c r="G276" s="89">
        <f>+'4.2.1.1.2'!G276/'4.2.1.1.2'!G275-1</f>
        <v>-0.1709718536121746</v>
      </c>
      <c r="H276" s="90">
        <f>+'4.2.1.1.2'!H276/'4.2.1.1.2'!H275-1</f>
        <v>-0.17482465398280289</v>
      </c>
      <c r="I276" s="169">
        <f>+'4.2.1.1.2'!I276/'4.2.1.1.2'!I275-1</f>
        <v>-0.17243020980948742</v>
      </c>
      <c r="J276" s="88">
        <f>+'4.2.1.1.2'!J276/'4.2.1.1.2'!J275-1</f>
        <v>-0.1746824687596138</v>
      </c>
      <c r="K276" s="151">
        <f>+'4.2.1.1.2'!K276/'4.2.1.1.2'!K275-1</f>
        <v>-0.17243804264509321</v>
      </c>
    </row>
    <row r="277" spans="1:11">
      <c r="A277" s="226"/>
      <c r="B277" s="23" t="s">
        <v>2</v>
      </c>
      <c r="C277" s="105">
        <f>+'4.2.1.1.2'!C277/'4.2.1.1.2'!C276-1</f>
        <v>-1.4558178754642603E-2</v>
      </c>
      <c r="D277" s="89">
        <f>+'4.2.1.1.2'!D277/'4.2.1.1.2'!D276-1</f>
        <v>8.486944910077554E-2</v>
      </c>
      <c r="E277" s="89">
        <f>+'4.2.1.1.2'!E277/'4.2.1.1.2'!E276-1</f>
        <v>-1.7872846196769765E-2</v>
      </c>
      <c r="F277" s="89">
        <f>+'4.2.1.1.2'!F277/'4.2.1.1.2'!F276-1</f>
        <v>7.6568255060932122E-2</v>
      </c>
      <c r="G277" s="89">
        <f>+'4.2.1.1.2'!G277/'4.2.1.1.2'!G276-1</f>
        <v>2.5777574460196462E-2</v>
      </c>
      <c r="H277" s="90">
        <f>+'4.2.1.1.2'!H277/'4.2.1.1.2'!H276-1</f>
        <v>-3.8370170361251565E-3</v>
      </c>
      <c r="I277" s="169">
        <f>+'4.2.1.1.2'!I277/'4.2.1.1.2'!I276-1</f>
        <v>3.6808292337209059E-2</v>
      </c>
      <c r="J277" s="88">
        <f>+'4.2.1.1.2'!J277/'4.2.1.1.2'!J276-1</f>
        <v>-2.1176136464490458E-2</v>
      </c>
      <c r="K277" s="151">
        <f>+'4.2.1.1.2'!K277/'4.2.1.1.2'!K276-1</f>
        <v>3.6607182818839012E-2</v>
      </c>
    </row>
    <row r="278" spans="1:11">
      <c r="A278" s="226"/>
      <c r="B278" s="23" t="s">
        <v>3</v>
      </c>
      <c r="C278" s="105">
        <f>+'4.2.1.1.2'!C278/'4.2.1.1.2'!C277-1</f>
        <v>0.23966203459517699</v>
      </c>
      <c r="D278" s="89">
        <f>+'4.2.1.1.2'!D278/'4.2.1.1.2'!D277-1</f>
        <v>0.2826281760014735</v>
      </c>
      <c r="E278" s="89">
        <f>+'4.2.1.1.2'!E278/'4.2.1.1.2'!E277-1</f>
        <v>0.18622493623710379</v>
      </c>
      <c r="F278" s="89">
        <f>+'4.2.1.1.2'!F278/'4.2.1.1.2'!F277-1</f>
        <v>0.25255560458084858</v>
      </c>
      <c r="G278" s="89">
        <f>+'4.2.1.1.2'!G278/'4.2.1.1.2'!G277-1</f>
        <v>0.2952833428940842</v>
      </c>
      <c r="H278" s="90">
        <f>+'4.2.1.1.2'!H278/'4.2.1.1.2'!H277-1</f>
        <v>0.25280161320483741</v>
      </c>
      <c r="I278" s="169">
        <f>+'4.2.1.1.2'!I278/'4.2.1.1.2'!I277-1</f>
        <v>0.24963676898865184</v>
      </c>
      <c r="J278" s="88">
        <f>+'4.2.1.1.2'!J278/'4.2.1.1.2'!J277-1</f>
        <v>0.60860655737704916</v>
      </c>
      <c r="K278" s="151">
        <f>+'4.2.1.1.2'!K278/'4.2.1.1.2'!K277-1</f>
        <v>0.25081239578540071</v>
      </c>
    </row>
    <row r="279" spans="1:11">
      <c r="A279" s="226"/>
      <c r="B279" s="23" t="s">
        <v>4</v>
      </c>
      <c r="C279" s="105">
        <f>+'4.2.1.1.2'!C279/'4.2.1.1.2'!C278-1</f>
        <v>0.10843808136387345</v>
      </c>
      <c r="D279" s="89">
        <f>+'4.2.1.1.2'!D279/'4.2.1.1.2'!D278-1</f>
        <v>0.13349139239438035</v>
      </c>
      <c r="E279" s="89">
        <f>+'4.2.1.1.2'!E279/'4.2.1.1.2'!E278-1</f>
        <v>0.11410955005665535</v>
      </c>
      <c r="F279" s="89">
        <f>+'4.2.1.1.2'!F279/'4.2.1.1.2'!F278-1</f>
        <v>0.12667549229011477</v>
      </c>
      <c r="G279" s="89">
        <f>+'4.2.1.1.2'!G279/'4.2.1.1.2'!G278-1</f>
        <v>0.14825114050018184</v>
      </c>
      <c r="H279" s="90">
        <f>+'4.2.1.1.2'!H279/'4.2.1.1.2'!H278-1</f>
        <v>0.11476613136529545</v>
      </c>
      <c r="I279" s="169">
        <f>+'4.2.1.1.2'!I279/'4.2.1.1.2'!I278-1</f>
        <v>0.12410567105955872</v>
      </c>
      <c r="J279" s="88">
        <f>+'4.2.1.1.2'!J279/'4.2.1.1.2'!J278-1</f>
        <v>0.26367172087255519</v>
      </c>
      <c r="K279" s="151">
        <f>+'4.2.1.1.2'!K279/'4.2.1.1.2'!K278-1</f>
        <v>0.12469349737244118</v>
      </c>
    </row>
    <row r="280" spans="1:11">
      <c r="A280" s="226"/>
      <c r="B280" s="23" t="s">
        <v>5</v>
      </c>
      <c r="C280" s="105">
        <f>+'4.2.1.1.2'!C280/'4.2.1.1.2'!C279-1</f>
        <v>-4.2072364200016477E-3</v>
      </c>
      <c r="D280" s="89">
        <f>+'4.2.1.1.2'!D280/'4.2.1.1.2'!D279-1</f>
        <v>-1.8141085859199935E-2</v>
      </c>
      <c r="E280" s="89">
        <f>+'4.2.1.1.2'!E280/'4.2.1.1.2'!E279-1</f>
        <v>-1.7027662834828705E-2</v>
      </c>
      <c r="F280" s="89">
        <f>+'4.2.1.1.2'!F280/'4.2.1.1.2'!F279-1</f>
        <v>-1.4610502953785742E-3</v>
      </c>
      <c r="G280" s="89">
        <f>+'4.2.1.1.2'!G280/'4.2.1.1.2'!G279-1</f>
        <v>-3.5426311506825847E-2</v>
      </c>
      <c r="H280" s="90">
        <f>+'4.2.1.1.2'!H280/'4.2.1.1.2'!H279-1</f>
        <v>4.1190834763187301E-3</v>
      </c>
      <c r="I280" s="169">
        <f>+'4.2.1.1.2'!I280/'4.2.1.1.2'!I279-1</f>
        <v>-1.1438906074887845E-2</v>
      </c>
      <c r="J280" s="88">
        <f>+'4.2.1.1.2'!J280/'4.2.1.1.2'!J279-1</f>
        <v>-0.10186093814120289</v>
      </c>
      <c r="K280" s="151">
        <f>+'4.2.1.1.2'!K280/'4.2.1.1.2'!K279-1</f>
        <v>-1.1866807350462305E-2</v>
      </c>
    </row>
    <row r="281" spans="1:11">
      <c r="A281" s="226"/>
      <c r="B281" s="23" t="s">
        <v>6</v>
      </c>
      <c r="C281" s="105">
        <f>+'4.2.1.1.2'!C281/'4.2.1.1.2'!C280-1</f>
        <v>3.7354715745265166E-2</v>
      </c>
      <c r="D281" s="89">
        <f>+'4.2.1.1.2'!D281/'4.2.1.1.2'!D280-1</f>
        <v>8.6577623859012354E-2</v>
      </c>
      <c r="E281" s="89">
        <f>+'4.2.1.1.2'!E281/'4.2.1.1.2'!E280-1</f>
        <v>-4.2373397011359337E-2</v>
      </c>
      <c r="F281" s="89">
        <f>+'4.2.1.1.2'!F281/'4.2.1.1.2'!F280-1</f>
        <v>4.312747289444463E-2</v>
      </c>
      <c r="G281" s="89">
        <f>+'4.2.1.1.2'!G281/'4.2.1.1.2'!G280-1</f>
        <v>3.8182085969546753E-2</v>
      </c>
      <c r="H281" s="90">
        <f>+'4.2.1.1.2'!H281/'4.2.1.1.2'!H280-1</f>
        <v>7.3336201930942035E-2</v>
      </c>
      <c r="I281" s="169">
        <f>+'4.2.1.1.2'!I281/'4.2.1.1.2'!I280-1</f>
        <v>4.1008056674943338E-2</v>
      </c>
      <c r="J281" s="88">
        <f>+'4.2.1.1.2'!J281/'4.2.1.1.2'!J280-1</f>
        <v>-0.15828002701736266</v>
      </c>
      <c r="K281" s="151">
        <f>+'4.2.1.1.2'!K281/'4.2.1.1.2'!K280-1</f>
        <v>4.0150863416980043E-2</v>
      </c>
    </row>
    <row r="282" spans="1:11">
      <c r="A282" s="226"/>
      <c r="B282" s="23" t="s">
        <v>7</v>
      </c>
      <c r="C282" s="105">
        <f>+'4.2.1.1.2'!C282/'4.2.1.1.2'!C281-1</f>
        <v>1.303529370298584E-2</v>
      </c>
      <c r="D282" s="89">
        <f>+'4.2.1.1.2'!D282/'4.2.1.1.2'!D281-1</f>
        <v>6.2095677949682182E-2</v>
      </c>
      <c r="E282" s="89">
        <f>+'4.2.1.1.2'!E282/'4.2.1.1.2'!E281-1</f>
        <v>0.10946675456792421</v>
      </c>
      <c r="F282" s="89">
        <f>+'4.2.1.1.2'!F282/'4.2.1.1.2'!F281-1</f>
        <v>3.170635237003494E-2</v>
      </c>
      <c r="G282" s="89">
        <f>+'4.2.1.1.2'!G282/'4.2.1.1.2'!G281-1</f>
        <v>-4.7056813606143555E-2</v>
      </c>
      <c r="H282" s="90">
        <f>+'4.2.1.1.2'!H282/'4.2.1.1.2'!H281-1</f>
        <v>6.4440809823211431E-2</v>
      </c>
      <c r="I282" s="169">
        <f>+'4.2.1.1.2'!I282/'4.2.1.1.2'!I281-1</f>
        <v>4.4254991683190026E-2</v>
      </c>
      <c r="J282" s="88">
        <f>+'4.2.1.1.2'!J282/'4.2.1.1.2'!J281-1</f>
        <v>-2.2421260074816374E-3</v>
      </c>
      <c r="K282" s="151">
        <f>+'4.2.1.1.2'!K282/'4.2.1.1.2'!K281-1</f>
        <v>4.4093148375291547E-2</v>
      </c>
    </row>
    <row r="283" spans="1:11">
      <c r="A283" s="226"/>
      <c r="B283" s="23" t="s">
        <v>8</v>
      </c>
      <c r="C283" s="105">
        <f>+'4.2.1.1.2'!C283/'4.2.1.1.2'!C282-1</f>
        <v>-5.7091595532620665E-2</v>
      </c>
      <c r="D283" s="89">
        <f>+'4.2.1.1.2'!D283/'4.2.1.1.2'!D282-1</f>
        <v>-4.462475263081056E-2</v>
      </c>
      <c r="E283" s="89">
        <f>+'4.2.1.1.2'!E283/'4.2.1.1.2'!E282-1</f>
        <v>-6.6160702071517141E-2</v>
      </c>
      <c r="F283" s="89">
        <f>+'4.2.1.1.2'!F283/'4.2.1.1.2'!F282-1</f>
        <v>-2.9983064069493914E-2</v>
      </c>
      <c r="G283" s="89">
        <f>+'4.2.1.1.2'!G283/'4.2.1.1.2'!G282-1</f>
        <v>1.4977783239934706E-2</v>
      </c>
      <c r="H283" s="90">
        <f>+'4.2.1.1.2'!H283/'4.2.1.1.2'!H282-1</f>
        <v>-2.1094340349137708E-2</v>
      </c>
      <c r="I283" s="169">
        <f>+'4.2.1.1.2'!I283/'4.2.1.1.2'!I282-1</f>
        <v>-4.2006088073391568E-2</v>
      </c>
      <c r="J283" s="88">
        <f>+'4.2.1.1.2'!J283/'4.2.1.1.2'!J282-1</f>
        <v>-0.2131494600891769</v>
      </c>
      <c r="K283" s="151">
        <f>+'4.2.1.1.2'!K283/'4.2.1.1.2'!K282-1</f>
        <v>-4.2575353379677883E-2</v>
      </c>
    </row>
    <row r="284" spans="1:11">
      <c r="A284" s="226"/>
      <c r="B284" s="91" t="s">
        <v>9</v>
      </c>
      <c r="C284" s="107">
        <f>+'4.2.1.1.2'!C284/'4.2.1.1.2'!C283-1</f>
        <v>7.6205409484518816E-2</v>
      </c>
      <c r="D284" s="93">
        <f>+'4.2.1.1.2'!D284/'4.2.1.1.2'!D283-1</f>
        <v>5.9546532545471598E-2</v>
      </c>
      <c r="E284" s="93">
        <f>+'4.2.1.1.2'!E284/'4.2.1.1.2'!E283-1</f>
        <v>9.457664784244546E-2</v>
      </c>
      <c r="F284" s="93">
        <f>+'4.2.1.1.2'!F284/'4.2.1.1.2'!F283-1</f>
        <v>7.5959061402018913E-2</v>
      </c>
      <c r="G284" s="93">
        <f>+'4.2.1.1.2'!G284/'4.2.1.1.2'!G283-1</f>
        <v>0.1213920274925242</v>
      </c>
      <c r="H284" s="94">
        <f>+'4.2.1.1.2'!H284/'4.2.1.1.2'!H283-1</f>
        <v>5.6250115236403664E-2</v>
      </c>
      <c r="I284" s="171">
        <f>+'4.2.1.1.2'!I284/'4.2.1.1.2'!I283-1</f>
        <v>7.6330320287146147E-2</v>
      </c>
      <c r="J284" s="92">
        <f>+'4.2.1.1.2'!J284/'4.2.1.1.2'!J283-1</f>
        <v>6.798538982999891E-2</v>
      </c>
      <c r="K284" s="153">
        <f>+'4.2.1.1.2'!K284/'4.2.1.1.2'!K283-1</f>
        <v>7.6307508201266749E-2</v>
      </c>
    </row>
    <row r="285" spans="1:11">
      <c r="A285" s="226"/>
      <c r="B285" s="91" t="s">
        <v>10</v>
      </c>
      <c r="C285" s="107">
        <f>+'4.2.1.1.2'!C285/'4.2.1.1.2'!C284-1</f>
        <v>8.5525996691770967E-3</v>
      </c>
      <c r="D285" s="93">
        <f>+'4.2.1.1.2'!D285/'4.2.1.1.2'!D284-1</f>
        <v>-6.0438198500408102E-2</v>
      </c>
      <c r="E285" s="93">
        <f>+'4.2.1.1.2'!E285/'4.2.1.1.2'!E284-1</f>
        <v>-1.6142954660559705E-2</v>
      </c>
      <c r="F285" s="93">
        <f>+'4.2.1.1.2'!F285/'4.2.1.1.2'!F284-1</f>
        <v>-2.5077062043121434E-2</v>
      </c>
      <c r="G285" s="93">
        <f>+'4.2.1.1.2'!G285/'4.2.1.1.2'!G284-1</f>
        <v>-3.5539021291019601E-2</v>
      </c>
      <c r="H285" s="94">
        <f>+'4.2.1.1.2'!H285/'4.2.1.1.2'!H284-1</f>
        <v>-2.4317269613770121E-2</v>
      </c>
      <c r="I285" s="171">
        <f>+'4.2.1.1.2'!I285/'4.2.1.1.2'!I284-1</f>
        <v>-2.8559233583858257E-2</v>
      </c>
      <c r="J285" s="92">
        <f>+'4.2.1.1.2'!J285/'4.2.1.1.2'!J284-1</f>
        <v>0.44592692675786738</v>
      </c>
      <c r="K285" s="153">
        <f>+'4.2.1.1.2'!K285/'4.2.1.1.2'!K284-1</f>
        <v>-2.7272185514982561E-2</v>
      </c>
    </row>
    <row r="286" spans="1:11">
      <c r="A286" s="226"/>
      <c r="B286" s="23" t="s">
        <v>11</v>
      </c>
      <c r="C286" s="105">
        <f>+'4.2.1.1.2'!C286/'4.2.1.1.2'!C285-1</f>
        <v>-6.0862957136546658E-2</v>
      </c>
      <c r="D286" s="89">
        <f>+'4.2.1.1.2'!D286/'4.2.1.1.2'!D285-1</f>
        <v>-4.8730060983092405E-2</v>
      </c>
      <c r="E286" s="89">
        <f>+'4.2.1.1.2'!E286/'4.2.1.1.2'!E285-1</f>
        <v>-9.0352087229877864E-2</v>
      </c>
      <c r="F286" s="89">
        <f>+'4.2.1.1.2'!F286/'4.2.1.1.2'!F285-1</f>
        <v>-5.4562461134093354E-2</v>
      </c>
      <c r="G286" s="89">
        <f>+'4.2.1.1.2'!G286/'4.2.1.1.2'!G285-1</f>
        <v>-8.7998125599816679E-2</v>
      </c>
      <c r="H286" s="90">
        <f>+'4.2.1.1.2'!H286/'4.2.1.1.2'!H285-1</f>
        <v>-4.5569535705042075E-2</v>
      </c>
      <c r="I286" s="169">
        <f>+'4.2.1.1.2'!I286/'4.2.1.1.2'!I285-1</f>
        <v>-6.1767291818509706E-2</v>
      </c>
      <c r="J286" s="88">
        <f>+'4.2.1.1.2'!J286/'4.2.1.1.2'!J285-1</f>
        <v>-8.4459196386855617E-2</v>
      </c>
      <c r="K286" s="151">
        <f>+'4.2.1.1.2'!K286/'4.2.1.1.2'!K285-1</f>
        <v>-6.1858786779688923E-2</v>
      </c>
    </row>
    <row r="287" spans="1:11" ht="15" thickBot="1">
      <c r="A287" s="226"/>
      <c r="B287" s="160" t="s">
        <v>12</v>
      </c>
      <c r="C287" s="161">
        <f>+'4.2.1.1.2'!C287/'4.2.1.1.2'!C286-1</f>
        <v>-9.5460964542275706E-2</v>
      </c>
      <c r="D287" s="162">
        <f>+'4.2.1.1.2'!D287/'4.2.1.1.2'!D286-1</f>
        <v>-7.8972114517319336E-2</v>
      </c>
      <c r="E287" s="162">
        <f>+'4.2.1.1.2'!E287/'4.2.1.1.2'!E286-1</f>
        <v>-4.408032219861413E-3</v>
      </c>
      <c r="F287" s="162">
        <f>+'4.2.1.1.2'!F287/'4.2.1.1.2'!F286-1</f>
        <v>-0.15144814884540991</v>
      </c>
      <c r="G287" s="162">
        <f>+'4.2.1.1.2'!G287/'4.2.1.1.2'!G286-1</f>
        <v>-0.12036554251754061</v>
      </c>
      <c r="H287" s="90">
        <f>+'4.2.1.1.2'!H287/'4.2.1.1.2'!H286-1</f>
        <v>9.5971657262826415E-2</v>
      </c>
      <c r="I287" s="174">
        <f>+'4.2.1.1.2'!I287/'4.2.1.1.2'!I286-1</f>
        <v>-8.7038160299448775E-2</v>
      </c>
      <c r="J287" s="163">
        <f>+'4.2.1.1.2'!J287/'4.2.1.1.2'!J286-1</f>
        <v>-0.24874812617612352</v>
      </c>
      <c r="K287" s="164">
        <f>+'4.2.1.1.2'!K287/'4.2.1.1.2'!K286-1</f>
        <v>-8.767447580127119E-2</v>
      </c>
    </row>
    <row r="288" spans="1:11">
      <c r="A288" s="225">
        <v>2016</v>
      </c>
      <c r="B288" s="194" t="s">
        <v>1</v>
      </c>
      <c r="C288" s="101">
        <f>+'4.2.1.1.2'!C288/'4.2.1.1.2'!C287-1</f>
        <v>-0.13847176475353795</v>
      </c>
      <c r="D288" s="102">
        <f>+'4.2.1.1.2'!D288/'4.2.1.1.2'!D287-1</f>
        <v>-0.16385054382084918</v>
      </c>
      <c r="E288" s="102">
        <f>+'4.2.1.1.2'!E288/'4.2.1.1.2'!E287-1</f>
        <v>-0.37921748480947592</v>
      </c>
      <c r="F288" s="102">
        <f>+'4.2.1.1.2'!F288/'4.2.1.1.2'!F287-1</f>
        <v>-0.20702143616023994</v>
      </c>
      <c r="G288" s="102">
        <f>+'4.2.1.1.2'!G288/'4.2.1.1.2'!G287-1</f>
        <v>-0.23061855180639346</v>
      </c>
      <c r="H288" s="103">
        <f>+'4.2.1.1.2'!H288/'4.2.1.1.2'!H287-1</f>
        <v>-2.274909293251326E-2</v>
      </c>
      <c r="I288" s="173">
        <f>+'4.2.1.1.2'!I288/'4.2.1.1.2'!I287-1</f>
        <v>-0.20452914301239955</v>
      </c>
      <c r="J288" s="104">
        <f>+'4.2.1.1.2'!J288/'4.2.1.1.2'!J287-1</f>
        <v>0.20551357165095818</v>
      </c>
      <c r="K288" s="155">
        <f>+'4.2.1.1.2'!K288/'4.2.1.1.2'!K287-1</f>
        <v>-0.20320052369938257</v>
      </c>
    </row>
    <row r="289" spans="1:11">
      <c r="A289" s="226"/>
      <c r="B289" s="195" t="s">
        <v>2</v>
      </c>
      <c r="C289" s="107">
        <f>+'4.2.1.1.2'!C289/'4.2.1.1.2'!C288-1</f>
        <v>2.422751894027364E-2</v>
      </c>
      <c r="D289" s="93">
        <f>+'4.2.1.1.2'!D289/'4.2.1.1.2'!D288-1</f>
        <v>3.7549867798759129E-2</v>
      </c>
      <c r="E289" s="93">
        <f>+'4.2.1.1.2'!E289/'4.2.1.1.2'!E288-1</f>
        <v>1.6884804074434268E-2</v>
      </c>
      <c r="F289" s="93">
        <f>+'4.2.1.1.2'!F289/'4.2.1.1.2'!F288-1</f>
        <v>7.2563677063415488E-2</v>
      </c>
      <c r="G289" s="93">
        <f>+'4.2.1.1.2'!G289/'4.2.1.1.2'!G288-1</f>
        <v>6.8542192792915735E-2</v>
      </c>
      <c r="H289" s="94">
        <f>+'4.2.1.1.2'!H289/'4.2.1.1.2'!H288-1</f>
        <v>4.0680192894005041E-2</v>
      </c>
      <c r="I289" s="171">
        <f>+'4.2.1.1.2'!I289/'4.2.1.1.2'!I288-1</f>
        <v>4.2935710566268881E-2</v>
      </c>
      <c r="J289" s="92">
        <f>+'4.2.1.1.2'!J289/'4.2.1.1.2'!J288-1</f>
        <v>-7.3793200601051878E-2</v>
      </c>
      <c r="K289" s="153">
        <f>+'4.2.1.1.2'!K289/'4.2.1.1.2'!K288-1</f>
        <v>4.2363477487012968E-2</v>
      </c>
    </row>
    <row r="290" spans="1:11">
      <c r="A290" s="226"/>
      <c r="B290" s="195" t="s">
        <v>3</v>
      </c>
      <c r="C290" s="107">
        <f>+'4.2.1.1.2'!C290/'4.2.1.1.2'!C289-1</f>
        <v>0.27555004564298247</v>
      </c>
      <c r="D290" s="93">
        <f>+'4.2.1.1.2'!D290/'4.2.1.1.2'!D289-1</f>
        <v>0.2301803076327642</v>
      </c>
      <c r="E290" s="93">
        <f>+'4.2.1.1.2'!E290/'4.2.1.1.2'!E289-1</f>
        <v>0.56894919011371936</v>
      </c>
      <c r="F290" s="93">
        <f>+'4.2.1.1.2'!F290/'4.2.1.1.2'!F289-1</f>
        <v>0.36298685272344478</v>
      </c>
      <c r="G290" s="93">
        <f>+'4.2.1.1.2'!G290/'4.2.1.1.2'!G289-1</f>
        <v>0.40900861801181088</v>
      </c>
      <c r="H290" s="94">
        <f>+'4.2.1.1.2'!H290/'4.2.1.1.2'!H289-1</f>
        <v>0.30799200821602035</v>
      </c>
      <c r="I290" s="171">
        <f>+'4.2.1.1.2'!I290/'4.2.1.1.2'!I289-1</f>
        <v>0.3317199537911657</v>
      </c>
      <c r="J290" s="92">
        <f>+'4.2.1.1.2'!J290/'4.2.1.1.2'!J289-1</f>
        <v>0.10554133184618109</v>
      </c>
      <c r="K290" s="153">
        <f>+'4.2.1.1.2'!K290/'4.2.1.1.2'!K289-1</f>
        <v>0.33073473007499343</v>
      </c>
    </row>
    <row r="291" spans="1:11">
      <c r="A291" s="226"/>
      <c r="B291" s="197" t="s">
        <v>4</v>
      </c>
      <c r="C291" s="105">
        <f>+'4.2.1.1.2'!C291/'4.2.1.1.2'!C290-1</f>
        <v>5.457722966668177E-2</v>
      </c>
      <c r="D291" s="89">
        <f>+'4.2.1.1.2'!D291/'4.2.1.1.2'!D290-1</f>
        <v>7.2065462569004479E-2</v>
      </c>
      <c r="E291" s="89">
        <f>+'4.2.1.1.2'!E291/'4.2.1.1.2'!E290-1</f>
        <v>0.10428455538359938</v>
      </c>
      <c r="F291" s="89">
        <f>+'4.2.1.1.2'!F291/'4.2.1.1.2'!F290-1</f>
        <v>8.6264910925696325E-2</v>
      </c>
      <c r="G291" s="89">
        <f>+'4.2.1.1.2'!G291/'4.2.1.1.2'!G290-1</f>
        <v>0.1301992833499972</v>
      </c>
      <c r="H291" s="90">
        <f>+'4.2.1.1.2'!H291/'4.2.1.1.2'!H290-1</f>
        <v>0.12852096528515311</v>
      </c>
      <c r="I291" s="169">
        <f>+'4.2.1.1.2'!I291/'4.2.1.1.2'!I290-1</f>
        <v>8.3914662366412651E-2</v>
      </c>
      <c r="J291" s="88">
        <f>+'4.2.1.1.2'!J291/'4.2.1.1.2'!J290-1</f>
        <v>7.1527658354829438E-2</v>
      </c>
      <c r="K291" s="151">
        <f>+'4.2.1.1.2'!K291/'4.2.1.1.2'!K290-1</f>
        <v>8.3869836047713475E-2</v>
      </c>
    </row>
    <row r="292" spans="1:11">
      <c r="A292" s="226"/>
      <c r="B292" s="197" t="s">
        <v>5</v>
      </c>
      <c r="C292" s="105">
        <f>+'4.2.1.1.2'!C292/'4.2.1.1.2'!C291-1</f>
        <v>2.8863341588773794E-2</v>
      </c>
      <c r="D292" s="89">
        <f>+'4.2.1.1.2'!D292/'4.2.1.1.2'!D291-1</f>
        <v>8.8773540349316171E-3</v>
      </c>
      <c r="E292" s="89">
        <f>+'4.2.1.1.2'!E292/'4.2.1.1.2'!E291-1</f>
        <v>3.1016052716016818E-2</v>
      </c>
      <c r="F292" s="89">
        <f>+'4.2.1.1.2'!F292/'4.2.1.1.2'!F291-1</f>
        <v>4.5433432962356912E-2</v>
      </c>
      <c r="G292" s="89">
        <f>+'4.2.1.1.2'!G292/'4.2.1.1.2'!G291-1</f>
        <v>3.9226869663931296E-2</v>
      </c>
      <c r="H292" s="90">
        <f>+'4.2.1.1.2'!H292/'4.2.1.1.2'!H291-1</f>
        <v>6.3347192747126302E-2</v>
      </c>
      <c r="I292" s="169">
        <f>+'4.2.1.1.2'!I292/'4.2.1.1.2'!I291-1</f>
        <v>3.0496707878181484E-2</v>
      </c>
      <c r="J292" s="88">
        <f>+'4.2.1.1.2'!J292/'4.2.1.1.2'!J291-1</f>
        <v>8.1411024565608114E-2</v>
      </c>
      <c r="K292" s="151">
        <f>+'4.2.1.1.2'!K292/'4.2.1.1.2'!K291-1</f>
        <v>3.0678859470156583E-2</v>
      </c>
    </row>
    <row r="293" spans="1:11">
      <c r="A293" s="226"/>
      <c r="B293" s="197" t="s">
        <v>6</v>
      </c>
      <c r="C293" s="105">
        <f>+'4.2.1.1.2'!C293/'4.2.1.1.2'!C292-1</f>
        <v>-1.9913616612976748E-2</v>
      </c>
      <c r="D293" s="89">
        <f>+'4.2.1.1.2'!D293/'4.2.1.1.2'!D292-1</f>
        <v>-5.2692832175513238E-2</v>
      </c>
      <c r="E293" s="89">
        <f>+'4.2.1.1.2'!E293/'4.2.1.1.2'!E292-1</f>
        <v>-3.0251752144567434E-2</v>
      </c>
      <c r="F293" s="89">
        <f>+'4.2.1.1.2'!F293/'4.2.1.1.2'!F292-1</f>
        <v>-1.8082516324697484E-2</v>
      </c>
      <c r="G293" s="89">
        <f>+'4.2.1.1.2'!G293/'4.2.1.1.2'!G292-1</f>
        <v>-3.2619615125129786E-2</v>
      </c>
      <c r="H293" s="90">
        <f>+'4.2.1.1.2'!H293/'4.2.1.1.2'!H292-1</f>
        <v>-0.15452007708824722</v>
      </c>
      <c r="I293" s="169">
        <f>+'4.2.1.1.2'!I293/'4.2.1.1.2'!I292-1</f>
        <v>-3.7800264923493532E-2</v>
      </c>
      <c r="J293" s="88">
        <f>+'4.2.1.1.2'!J293/'4.2.1.1.2'!J292-1</f>
        <v>-0.16837335391251862</v>
      </c>
      <c r="K293" s="151">
        <f>+'4.2.1.1.2'!K293/'4.2.1.1.2'!K292-1</f>
        <v>-3.8290398161253902E-2</v>
      </c>
    </row>
    <row r="294" spans="1:11">
      <c r="A294" s="226"/>
      <c r="B294" s="197" t="s">
        <v>7</v>
      </c>
      <c r="C294" s="105">
        <f>+'4.2.1.1.2'!C294/'4.2.1.1.2'!C293-1</f>
        <v>-4.1183240384056741E-2</v>
      </c>
      <c r="D294" s="89">
        <f>+'4.2.1.1.2'!D294/'4.2.1.1.2'!D293-1</f>
        <v>5.851736336667801E-2</v>
      </c>
      <c r="E294" s="89">
        <f>+'4.2.1.1.2'!E294/'4.2.1.1.2'!E293-1</f>
        <v>2.359485414115281E-2</v>
      </c>
      <c r="F294" s="89">
        <f>+'4.2.1.1.2'!F294/'4.2.1.1.2'!F293-1</f>
        <v>-2.3227606024263991E-2</v>
      </c>
      <c r="G294" s="89">
        <f>+'4.2.1.1.2'!G294/'4.2.1.1.2'!G293-1</f>
        <v>-0.10080388189473022</v>
      </c>
      <c r="H294" s="90">
        <f>+'4.2.1.1.2'!H294/'4.2.1.1.2'!H293-1</f>
        <v>0.19601683967919104</v>
      </c>
      <c r="I294" s="169">
        <f>+'4.2.1.1.2'!I294/'4.2.1.1.2'!I293-1</f>
        <v>6.922368730639894E-3</v>
      </c>
      <c r="J294" s="88">
        <f>+'4.2.1.1.2'!J294/'4.2.1.1.2'!J293-1</f>
        <v>-3.1741121884480417E-2</v>
      </c>
      <c r="K294" s="151">
        <f>+'4.2.1.1.2'!K294/'4.2.1.1.2'!K293-1</f>
        <v>6.7968680790644331E-3</v>
      </c>
    </row>
    <row r="295" spans="1:11">
      <c r="A295" s="226"/>
      <c r="B295" s="197" t="s">
        <v>8</v>
      </c>
      <c r="C295" s="105">
        <f>+'4.2.1.1.2'!C295/'4.2.1.1.2'!C294-1</f>
        <v>0.13806099552179552</v>
      </c>
      <c r="D295" s="89">
        <f>+'4.2.1.1.2'!D295/'4.2.1.1.2'!D294-1</f>
        <v>9.6992952023129186E-2</v>
      </c>
      <c r="E295" s="89">
        <f>+'4.2.1.1.2'!E295/'4.2.1.1.2'!E294-1</f>
        <v>0.1089454062303512</v>
      </c>
      <c r="F295" s="89">
        <f>+'4.2.1.1.2'!F295/'4.2.1.1.2'!F294-1</f>
        <v>0.15410955015368732</v>
      </c>
      <c r="G295" s="89">
        <f>+'4.2.1.1.2'!G295/'4.2.1.1.2'!G294-1</f>
        <v>0.2513188454335642</v>
      </c>
      <c r="H295" s="90">
        <f>+'4.2.1.1.2'!H295/'4.2.1.1.2'!H294-1</f>
        <v>0.31784098414503625</v>
      </c>
      <c r="I295" s="169">
        <f>+'4.2.1.1.2'!I295/'4.2.1.1.2'!I294-1</f>
        <v>0.14319358827994733</v>
      </c>
      <c r="J295" s="88">
        <f>+'4.2.1.1.2'!J295/'4.2.1.1.2'!J294-1</f>
        <v>0.11684912823915372</v>
      </c>
      <c r="K295" s="151">
        <f>+'4.2.1.1.2'!K295/'4.2.1.1.2'!K294-1</f>
        <v>0.14311134813752879</v>
      </c>
    </row>
    <row r="296" spans="1:11">
      <c r="A296" s="226"/>
      <c r="B296" s="197" t="s">
        <v>9</v>
      </c>
      <c r="C296" s="105">
        <f>+'4.2.1.1.2'!C296/'4.2.1.1.2'!C295-1</f>
        <v>-7.7841272783187865E-3</v>
      </c>
      <c r="D296" s="89">
        <f>+'4.2.1.1.2'!D296/'4.2.1.1.2'!D295-1</f>
        <v>-4.6121490394830711E-2</v>
      </c>
      <c r="E296" s="89">
        <f>+'4.2.1.1.2'!E296/'4.2.1.1.2'!E295-1</f>
        <v>1.1952361337432604E-2</v>
      </c>
      <c r="F296" s="89">
        <f>+'4.2.1.1.2'!F296/'4.2.1.1.2'!F295-1</f>
        <v>2.4230717756255293E-2</v>
      </c>
      <c r="G296" s="89">
        <f>+'4.2.1.1.2'!G296/'4.2.1.1.2'!G295-1</f>
        <v>1.2216708376726615E-3</v>
      </c>
      <c r="H296" s="90">
        <f>+'4.2.1.1.2'!H296/'4.2.1.1.2'!H295-1</f>
        <v>7.7939209742736271E-2</v>
      </c>
      <c r="I296" s="169">
        <f>+'4.2.1.1.2'!I296/'4.2.1.1.2'!I295-1</f>
        <v>-5.378079239816147E-4</v>
      </c>
      <c r="J296" s="88">
        <f>+'4.2.1.1.2'!J296/'4.2.1.1.2'!J295-1</f>
        <v>0.11742961813921249</v>
      </c>
      <c r="K296" s="151">
        <f>+'4.2.1.1.2'!K296/'4.2.1.1.2'!K295-1</f>
        <v>-1.7800670607126534E-4</v>
      </c>
    </row>
    <row r="297" spans="1:11">
      <c r="A297" s="226"/>
      <c r="B297" s="197" t="s">
        <v>10</v>
      </c>
      <c r="C297" s="105">
        <f>+'4.2.1.1.2'!C297/'4.2.1.1.2'!C296-1</f>
        <v>-4.3430366854158242E-2</v>
      </c>
      <c r="D297" s="89">
        <f>+'4.2.1.1.2'!D297/'4.2.1.1.2'!D296-1</f>
        <v>-6.8618704017979759E-3</v>
      </c>
      <c r="E297" s="89">
        <f>+'4.2.1.1.2'!E297/'4.2.1.1.2'!E296-1</f>
        <v>-5.7649859839266071E-2</v>
      </c>
      <c r="F297" s="89">
        <f>+'4.2.1.1.2'!F297/'4.2.1.1.2'!F296-1</f>
        <v>-4.1765837315553722E-2</v>
      </c>
      <c r="G297" s="89">
        <f>+'4.2.1.1.2'!G297/'4.2.1.1.2'!G296-1</f>
        <v>-7.301432050033696E-2</v>
      </c>
      <c r="H297" s="90">
        <f>+'4.2.1.1.2'!H297/'4.2.1.1.2'!H296-1</f>
        <v>-4.7711633726139957E-2</v>
      </c>
      <c r="I297" s="169">
        <f>+'4.2.1.1.2'!I297/'4.2.1.1.2'!I296-1</f>
        <v>-3.8127389008630663E-2</v>
      </c>
      <c r="J297" s="88">
        <f>+'4.2.1.1.2'!J297/'4.2.1.1.2'!J296-1</f>
        <v>-4.3270224768880872E-2</v>
      </c>
      <c r="K297" s="151">
        <f>+'4.2.1.1.2'!K297/'4.2.1.1.2'!K296-1</f>
        <v>-3.8144919765762508E-2</v>
      </c>
    </row>
    <row r="298" spans="1:11">
      <c r="A298" s="226"/>
      <c r="B298" s="197" t="s">
        <v>11</v>
      </c>
      <c r="C298" s="105">
        <f>+'4.2.1.1.2'!C298/'4.2.1.1.2'!C297-1</f>
        <v>-2.8295494720862013E-2</v>
      </c>
      <c r="D298" s="89">
        <f>+'4.2.1.1.2'!D298/'4.2.1.1.2'!D297-1</f>
        <v>-2.5520433039410872E-2</v>
      </c>
      <c r="E298" s="89">
        <f>+'4.2.1.1.2'!E298/'4.2.1.1.2'!E297-1</f>
        <v>-7.1719344381556693E-2</v>
      </c>
      <c r="F298" s="89">
        <f>+'4.2.1.1.2'!F298/'4.2.1.1.2'!F297-1</f>
        <v>-3.2245257823514839E-2</v>
      </c>
      <c r="G298" s="89">
        <f>+'4.2.1.1.2'!G298/'4.2.1.1.2'!G297-1</f>
        <v>-5.8827346970391603E-2</v>
      </c>
      <c r="H298" s="90">
        <f>+'4.2.1.1.2'!H298/'4.2.1.1.2'!H297-1</f>
        <v>-5.0662906973708233E-2</v>
      </c>
      <c r="I298" s="169">
        <f>+'4.2.1.1.2'!I298/'4.2.1.1.2'!I297-1</f>
        <v>-3.8731772196813674E-2</v>
      </c>
      <c r="J298" s="88">
        <f>+'4.2.1.1.2'!J298/'4.2.1.1.2'!J297-1</f>
        <v>2.188812052358613E-2</v>
      </c>
      <c r="K298" s="151">
        <f>+'4.2.1.1.2'!K298/'4.2.1.1.2'!K297-1</f>
        <v>-3.8526233864419113E-2</v>
      </c>
    </row>
    <row r="299" spans="1:11" ht="15" thickBot="1">
      <c r="A299" s="226"/>
      <c r="B299" s="196" t="s">
        <v>12</v>
      </c>
      <c r="C299" s="106">
        <f>+'4.2.1.1.2'!C299/'4.2.1.1.2'!C298-1</f>
        <v>-0.10439878004681691</v>
      </c>
      <c r="D299" s="96">
        <f>+'4.2.1.1.2'!D299/'4.2.1.1.2'!D298-1</f>
        <v>-0.12344638507759298</v>
      </c>
      <c r="E299" s="96">
        <f>+'4.2.1.1.2'!E299/'4.2.1.1.2'!E298-1</f>
        <v>-6.420261905541369E-2</v>
      </c>
      <c r="F299" s="96">
        <f>+'4.2.1.1.2'!F299/'4.2.1.1.2'!F298-1</f>
        <v>-0.23560898342974779</v>
      </c>
      <c r="G299" s="96">
        <f>+'4.2.1.1.2'!G299/'4.2.1.1.2'!G298-1</f>
        <v>-0.21318362698495674</v>
      </c>
      <c r="H299" s="97">
        <f>+'4.2.1.1.2'!H299/'4.2.1.1.2'!H298-1</f>
        <v>-0.10524975412919935</v>
      </c>
      <c r="I299" s="170">
        <f>+'4.2.1.1.2'!I299/'4.2.1.1.2'!I298-1</f>
        <v>-0.14681997721298312</v>
      </c>
      <c r="J299" s="95">
        <f>+'4.2.1.1.2'!J299/'4.2.1.1.2'!J298-1</f>
        <v>-6.3623455484728586E-2</v>
      </c>
      <c r="K299" s="152">
        <f>+'4.2.1.1.2'!K299/'4.2.1.1.2'!K298-1</f>
        <v>-0.14652016539601331</v>
      </c>
    </row>
    <row r="300" spans="1:11">
      <c r="A300" s="225">
        <v>2017</v>
      </c>
      <c r="B300" s="194" t="s">
        <v>1</v>
      </c>
      <c r="C300" s="107">
        <f>+'4.2.1.1.2'!C300/'4.2.1.1.2'!C299-1</f>
        <v>-0.13237980545208283</v>
      </c>
      <c r="D300" s="93">
        <f>+'4.2.1.1.2'!D300/'4.2.1.1.2'!D299-1</f>
        <v>-0.12982345113573068</v>
      </c>
      <c r="E300" s="93">
        <f>+'4.2.1.1.2'!E300/'4.2.1.1.2'!E299-1</f>
        <v>-0.66956247257725843</v>
      </c>
      <c r="F300" s="93">
        <f>+'4.2.1.1.2'!F300/'4.2.1.1.2'!F299-1</f>
        <v>-0.20306109081634527</v>
      </c>
      <c r="G300" s="93">
        <f>+'4.2.1.1.2'!G300/'4.2.1.1.2'!G299-1</f>
        <v>-0.13718794017724056</v>
      </c>
      <c r="H300" s="94">
        <f>+'4.2.1.1.2'!H300/'4.2.1.1.2'!H299-1</f>
        <v>-0.1201495560592396</v>
      </c>
      <c r="I300" s="171">
        <f>+'4.2.1.1.2'!I300/'4.2.1.1.2'!I299-1</f>
        <v>-0.23435135003955276</v>
      </c>
      <c r="J300" s="92">
        <f>+'4.2.1.1.2'!J300/'4.2.1.1.2'!J299-1</f>
        <v>-0.12443942571382482</v>
      </c>
      <c r="K300" s="153">
        <f>+'4.2.1.1.2'!K300/'4.2.1.1.2'!K299-1</f>
        <v>-0.23391679414006739</v>
      </c>
    </row>
    <row r="301" spans="1:11">
      <c r="A301" s="226"/>
      <c r="B301" s="195" t="s">
        <v>2</v>
      </c>
      <c r="C301" s="105">
        <f>+'4.2.1.1.2'!C301/'4.2.1.1.2'!C300-1</f>
        <v>-7.4197090682320388E-2</v>
      </c>
      <c r="D301" s="89">
        <f>+'4.2.1.1.2'!D301/'4.2.1.1.2'!D300-1</f>
        <v>-6.2467626294570366E-2</v>
      </c>
      <c r="E301" s="89">
        <f>+'4.2.1.1.2'!E301/'4.2.1.1.2'!E300-1</f>
        <v>3.7793366522273164E-2</v>
      </c>
      <c r="F301" s="89">
        <f>+'4.2.1.1.2'!F301/'4.2.1.1.2'!F300-1</f>
        <v>3.1585175547563793E-3</v>
      </c>
      <c r="G301" s="89">
        <f>+'4.2.1.1.2'!G301/'4.2.1.1.2'!G300-1</f>
        <v>1.4583012506512061E-2</v>
      </c>
      <c r="H301" s="90">
        <f>+'4.2.1.1.2'!H301/'4.2.1.1.2'!H300-1</f>
        <v>-3.4329768116509118E-2</v>
      </c>
      <c r="I301" s="169">
        <f>+'4.2.1.1.2'!I301/'4.2.1.1.2'!I300-1</f>
        <v>-3.3785975156411907E-2</v>
      </c>
      <c r="J301" s="88">
        <f>+'4.2.1.1.2'!J301/'4.2.1.1.2'!J300-1</f>
        <v>-4.8799960694720812E-2</v>
      </c>
      <c r="K301" s="151">
        <f>+'4.2.1.1.2'!K301/'4.2.1.1.2'!K300-1</f>
        <v>-3.3853818475637953E-2</v>
      </c>
    </row>
    <row r="302" spans="1:11">
      <c r="A302" s="226"/>
      <c r="B302" s="195" t="s">
        <v>3</v>
      </c>
      <c r="C302" s="105">
        <f>+'4.2.1.1.2'!C302/'4.2.1.1.2'!C301-1</f>
        <v>0.46878667898216886</v>
      </c>
      <c r="D302" s="89">
        <f>+'4.2.1.1.2'!D302/'4.2.1.1.2'!D301-1</f>
        <v>0.41136313073580455</v>
      </c>
      <c r="E302" s="89">
        <f>+'4.2.1.1.2'!E302/'4.2.1.1.2'!E301-1</f>
        <v>2.171030212035598</v>
      </c>
      <c r="F302" s="89">
        <f>+'4.2.1.1.2'!F302/'4.2.1.1.2'!F301-1</f>
        <v>0.55423290484521193</v>
      </c>
      <c r="G302" s="89">
        <f>+'4.2.1.1.2'!G302/'4.2.1.1.2'!G301-1</f>
        <v>0.49896698468521494</v>
      </c>
      <c r="H302" s="90">
        <f>+'4.2.1.1.2'!H302/'4.2.1.1.2'!H301-1</f>
        <v>0.45117509416815826</v>
      </c>
      <c r="I302" s="169">
        <f>+'4.2.1.1.2'!I302/'4.2.1.1.2'!I301-1</f>
        <v>0.60089091437449271</v>
      </c>
      <c r="J302" s="88">
        <f>+'4.2.1.1.2'!J302/'4.2.1.1.2'!J301-1</f>
        <v>0.3452434756782583</v>
      </c>
      <c r="K302" s="151">
        <f>+'4.2.1.1.2'!K302/'4.2.1.1.2'!K301-1</f>
        <v>0.59975359730301303</v>
      </c>
    </row>
    <row r="303" spans="1:11">
      <c r="A303" s="226"/>
      <c r="B303" s="195" t="s">
        <v>4</v>
      </c>
      <c r="C303" s="105">
        <f>+'4.2.1.1.2'!C303/'4.2.1.1.2'!C302-1</f>
        <v>-0.12611769018587637</v>
      </c>
      <c r="D303" s="89">
        <f>+'4.2.1.1.2'!D303/'4.2.1.1.2'!D302-1</f>
        <v>-0.11517120359761512</v>
      </c>
      <c r="E303" s="89">
        <f>+'4.2.1.1.2'!E303/'4.2.1.1.2'!E302-1</f>
        <v>-6.6543041790807278E-2</v>
      </c>
      <c r="F303" s="89">
        <f>+'4.2.1.1.2'!F303/'4.2.1.1.2'!F302-1</f>
        <v>-0.1147053333286725</v>
      </c>
      <c r="G303" s="89">
        <f>+'4.2.1.1.2'!G303/'4.2.1.1.2'!G302-1</f>
        <v>-0.10954357651035662</v>
      </c>
      <c r="H303" s="90">
        <f>+'4.2.1.1.2'!H303/'4.2.1.1.2'!H302-1</f>
        <v>-8.0730049579392893E-2</v>
      </c>
      <c r="I303" s="169">
        <f>+'4.2.1.1.2'!I303/'4.2.1.1.2'!I302-1</f>
        <v>-0.10710518121266355</v>
      </c>
      <c r="J303" s="88">
        <f>+'4.2.1.1.2'!J303/'4.2.1.1.2'!J302-1</f>
        <v>-2.8854737610029102E-2</v>
      </c>
      <c r="K303" s="151">
        <f>+'4.2.1.1.2'!K303/'4.2.1.1.2'!K302-1</f>
        <v>-0.10681244616633956</v>
      </c>
    </row>
    <row r="304" spans="1:11">
      <c r="A304" s="226"/>
      <c r="B304" s="195" t="s">
        <v>5</v>
      </c>
      <c r="C304" s="105">
        <f>+'4.2.1.1.2'!C304/'4.2.1.1.2'!C303-1</f>
        <v>0.16065592257266759</v>
      </c>
      <c r="D304" s="89">
        <f>+'4.2.1.1.2'!D304/'4.2.1.1.2'!D303-1</f>
        <v>0.1372658042367787</v>
      </c>
      <c r="E304" s="89">
        <f>+'4.2.1.1.2'!E304/'4.2.1.1.2'!E303-1</f>
        <v>0.17405978848381487</v>
      </c>
      <c r="F304" s="89">
        <f>+'4.2.1.1.2'!F304/'4.2.1.1.2'!F303-1</f>
        <v>0.16036541141715621</v>
      </c>
      <c r="G304" s="89">
        <f>+'4.2.1.1.2'!G304/'4.2.1.1.2'!G303-1</f>
        <v>0.16259680181267311</v>
      </c>
      <c r="H304" s="90">
        <f>+'4.2.1.1.2'!H304/'4.2.1.1.2'!H303-1</f>
        <v>0.1380460733915696</v>
      </c>
      <c r="I304" s="169">
        <f>+'4.2.1.1.2'!I304/'4.2.1.1.2'!I303-1</f>
        <v>0.15486797273295982</v>
      </c>
      <c r="J304" s="88">
        <f>+'4.2.1.1.2'!J304/'4.2.1.1.2'!J303-1</f>
        <v>4.3026163623963498E-2</v>
      </c>
      <c r="K304" s="151">
        <f>+'4.2.1.1.2'!K304/'4.2.1.1.2'!K303-1</f>
        <v>0.15441305420234297</v>
      </c>
    </row>
    <row r="305" spans="1:11">
      <c r="A305" s="226"/>
      <c r="B305" s="195" t="s">
        <v>6</v>
      </c>
      <c r="C305" s="105">
        <f>+'4.2.1.1.2'!C305/'4.2.1.1.2'!C304-1</f>
        <v>-1.1630656663597527E-2</v>
      </c>
      <c r="D305" s="89">
        <f>+'4.2.1.1.2'!D305/'4.2.1.1.2'!D304-1</f>
        <v>-3.0289202388789072E-3</v>
      </c>
      <c r="E305" s="89">
        <f>+'4.2.1.1.2'!E305/'4.2.1.1.2'!E304-1</f>
        <v>-3.3388308265959177E-3</v>
      </c>
      <c r="F305" s="89">
        <f>+'4.2.1.1.2'!F305/'4.2.1.1.2'!F304-1</f>
        <v>-4.6320813413443518E-2</v>
      </c>
      <c r="G305" s="89">
        <f>+'4.2.1.1.2'!G305/'4.2.1.1.2'!G304-1</f>
        <v>-2.697363560592736E-2</v>
      </c>
      <c r="H305" s="90">
        <f>+'4.2.1.1.2'!H305/'4.2.1.1.2'!H304-1</f>
        <v>1.9911098486996792E-2</v>
      </c>
      <c r="I305" s="169">
        <f>+'4.2.1.1.2'!I305/'4.2.1.1.2'!I304-1</f>
        <v>-1.5711710618339869E-2</v>
      </c>
      <c r="J305" s="88">
        <f>+'4.2.1.1.2'!J305/'4.2.1.1.2'!J304-1</f>
        <v>2.9945794321670771E-3</v>
      </c>
      <c r="K305" s="151">
        <f>+'4.2.1.1.2'!K305/'4.2.1.1.2'!K304-1</f>
        <v>-1.5642964040887608E-2</v>
      </c>
    </row>
    <row r="306" spans="1:11">
      <c r="A306" s="226"/>
      <c r="B306" s="195" t="s">
        <v>7</v>
      </c>
      <c r="C306" s="105">
        <f>+'4.2.1.1.2'!C306/'4.2.1.1.2'!C305-1</f>
        <v>-2.8282097663020034E-2</v>
      </c>
      <c r="D306" s="89">
        <f>+'4.2.1.1.2'!D306/'4.2.1.1.2'!D305-1</f>
        <v>2.0185344089705959E-2</v>
      </c>
      <c r="E306" s="89">
        <f>+'4.2.1.1.2'!E306/'4.2.1.1.2'!E305-1</f>
        <v>1.5866934667943644E-2</v>
      </c>
      <c r="F306" s="89">
        <f>+'4.2.1.1.2'!F306/'4.2.1.1.2'!F305-1</f>
        <v>-3.6244509137557279E-2</v>
      </c>
      <c r="G306" s="89">
        <f>+'4.2.1.1.2'!G306/'4.2.1.1.2'!G305-1</f>
        <v>-7.8412825891327032E-2</v>
      </c>
      <c r="H306" s="90">
        <f>+'4.2.1.1.2'!H306/'4.2.1.1.2'!H305-1</f>
        <v>9.0918181580295077E-3</v>
      </c>
      <c r="I306" s="169">
        <f>+'4.2.1.1.2'!I306/'4.2.1.1.2'!I305-1</f>
        <v>-1.0929163183717283E-2</v>
      </c>
      <c r="J306" s="88">
        <f>+'4.2.1.1.2'!J306/'4.2.1.1.2'!J305-1</f>
        <v>-3.7547241118669694E-2</v>
      </c>
      <c r="K306" s="151">
        <f>+'4.2.1.1.2'!K306/'4.2.1.1.2'!K305-1</f>
        <v>-1.1028838138203767E-2</v>
      </c>
    </row>
    <row r="307" spans="1:11">
      <c r="A307" s="226"/>
      <c r="B307" s="195" t="s">
        <v>8</v>
      </c>
      <c r="C307" s="105">
        <f>+'4.2.1.1.2'!C307/'4.2.1.1.2'!C306-1</f>
        <v>9.55581120032436E-2</v>
      </c>
      <c r="D307" s="89">
        <f>+'4.2.1.1.2'!D307/'4.2.1.1.2'!D306-1</f>
        <v>4.0981812485795022E-2</v>
      </c>
      <c r="E307" s="89">
        <f>+'4.2.1.1.2'!E307/'4.2.1.1.2'!E306-1</f>
        <v>5.5244967589666238E-2</v>
      </c>
      <c r="F307" s="89">
        <f>+'4.2.1.1.2'!F307/'4.2.1.1.2'!F306-1</f>
        <v>9.7373716191810678E-2</v>
      </c>
      <c r="G307" s="89">
        <f>+'4.2.1.1.2'!G307/'4.2.1.1.2'!G306-1</f>
        <v>0.17508969765045523</v>
      </c>
      <c r="H307" s="90">
        <f>+'4.2.1.1.2'!H307/'4.2.1.1.2'!H306-1</f>
        <v>0.12575520499297754</v>
      </c>
      <c r="I307" s="169">
        <f>+'4.2.1.1.2'!I307/'4.2.1.1.2'!I306-1</f>
        <v>8.179694728233855E-2</v>
      </c>
      <c r="J307" s="88">
        <f>+'4.2.1.1.2'!J307/'4.2.1.1.2'!J306-1</f>
        <v>6.5880666758290296E-2</v>
      </c>
      <c r="K307" s="151">
        <f>+'4.2.1.1.2'!K307/'4.2.1.1.2'!K306-1</f>
        <v>8.1738944779689016E-2</v>
      </c>
    </row>
    <row r="308" spans="1:11">
      <c r="A308" s="226"/>
      <c r="B308" s="195" t="s">
        <v>9</v>
      </c>
      <c r="C308" s="105">
        <f>+'4.2.1.1.2'!C308/'4.2.1.1.2'!C307-1</f>
        <v>-3.1071528021055062E-2</v>
      </c>
      <c r="D308" s="89">
        <f>+'4.2.1.1.2'!D308/'4.2.1.1.2'!D307-1</f>
        <v>-1.7709887500231725E-2</v>
      </c>
      <c r="E308" s="89">
        <f>+'4.2.1.1.2'!E308/'4.2.1.1.2'!E307-1</f>
        <v>-1.8258672638795104E-2</v>
      </c>
      <c r="F308" s="89">
        <f>+'4.2.1.1.2'!F308/'4.2.1.1.2'!F307-1</f>
        <v>-1.9382908082637762E-2</v>
      </c>
      <c r="G308" s="89">
        <f>+'4.2.1.1.2'!G308/'4.2.1.1.2'!G307-1</f>
        <v>-1.3746780181371432E-2</v>
      </c>
      <c r="H308" s="90">
        <f>+'4.2.1.1.2'!H308/'4.2.1.1.2'!H307-1</f>
        <v>0.15152300435649457</v>
      </c>
      <c r="I308" s="169">
        <f>+'4.2.1.1.2'!I308/'4.2.1.1.2'!I307-1</f>
        <v>-6.7550929635133983E-3</v>
      </c>
      <c r="J308" s="88">
        <f>+'4.2.1.1.2'!J308/'4.2.1.1.2'!J307-1</f>
        <v>-2.172651666559211E-2</v>
      </c>
      <c r="K308" s="151">
        <f>+'4.2.1.1.2'!K308/'4.2.1.1.2'!K307-1</f>
        <v>-6.8088523580019933E-3</v>
      </c>
    </row>
    <row r="309" spans="1:11">
      <c r="A309" s="226"/>
      <c r="B309" s="195" t="s">
        <v>10</v>
      </c>
      <c r="C309" s="105">
        <f>+'4.2.1.1.2'!C309/'4.2.1.1.2'!C308-1</f>
        <v>1.8315179956224226E-2</v>
      </c>
      <c r="D309" s="89">
        <f>+'4.2.1.1.2'!D309/'4.2.1.1.2'!D308-1</f>
        <v>2.3436177832358407E-2</v>
      </c>
      <c r="E309" s="89">
        <f>+'4.2.1.1.2'!E309/'4.2.1.1.2'!E308-1</f>
        <v>1.8088731368314015E-2</v>
      </c>
      <c r="F309" s="89">
        <f>+'4.2.1.1.2'!F309/'4.2.1.1.2'!F308-1</f>
        <v>9.7889519573430839E-3</v>
      </c>
      <c r="G309" s="89">
        <f>+'4.2.1.1.2'!G309/'4.2.1.1.2'!G308-1</f>
        <v>1.4724869274419738E-2</v>
      </c>
      <c r="H309" s="90">
        <f>+'4.2.1.1.2'!H309/'4.2.1.1.2'!H308-1</f>
        <v>-9.482226496080659E-2</v>
      </c>
      <c r="I309" s="169">
        <f>+'4.2.1.1.2'!I309/'4.2.1.1.2'!I308-1</f>
        <v>6.7187968821318389E-3</v>
      </c>
      <c r="J309" s="88">
        <f>+'4.2.1.1.2'!J309/'4.2.1.1.2'!J308-1</f>
        <v>6.2475286674575026E-2</v>
      </c>
      <c r="K309" s="151">
        <f>+'4.2.1.1.2'!K309/'4.2.1.1.2'!K308-1</f>
        <v>6.9160001618291389E-3</v>
      </c>
    </row>
    <row r="310" spans="1:11">
      <c r="A310" s="226"/>
      <c r="B310" s="195" t="s">
        <v>11</v>
      </c>
      <c r="C310" s="105">
        <f>+'4.2.1.1.2'!C310/'4.2.1.1.2'!C309-1</f>
        <v>-4.7081521058319753E-3</v>
      </c>
      <c r="D310" s="89">
        <f>+'4.2.1.1.2'!D310/'4.2.1.1.2'!D309-1</f>
        <v>-1.6644476206440051E-2</v>
      </c>
      <c r="E310" s="89">
        <f>+'4.2.1.1.2'!E310/'4.2.1.1.2'!E309-1</f>
        <v>-1.121026972593453E-2</v>
      </c>
      <c r="F310" s="89">
        <f>+'4.2.1.1.2'!F310/'4.2.1.1.2'!F309-1</f>
        <v>-2.2622874186454922E-2</v>
      </c>
      <c r="G310" s="89">
        <f>+'4.2.1.1.2'!G310/'4.2.1.1.2'!G309-1</f>
        <v>-3.4553445181304765E-2</v>
      </c>
      <c r="H310" s="90">
        <f>+'4.2.1.1.2'!H310/'4.2.1.1.2'!H309-1</f>
        <v>-6.992902125416034E-3</v>
      </c>
      <c r="I310" s="169">
        <f>+'4.2.1.1.2'!I310/'4.2.1.1.2'!I309-1</f>
        <v>-1.5458013556830852E-2</v>
      </c>
      <c r="J310" s="88">
        <f>+'4.2.1.1.2'!J310/'4.2.1.1.2'!J309-1</f>
        <v>0.40144788842220924</v>
      </c>
      <c r="K310" s="151">
        <f>+'4.2.1.1.2'!K310/'4.2.1.1.2'!K309-1</f>
        <v>-1.3902111168740183E-2</v>
      </c>
    </row>
    <row r="311" spans="1:11" ht="15" thickBot="1">
      <c r="A311" s="226"/>
      <c r="B311" s="198" t="s">
        <v>12</v>
      </c>
      <c r="C311" s="106">
        <f>+'4.2.1.1.2'!C311/'4.2.1.1.2'!C310-1</f>
        <v>-0.11294055706235895</v>
      </c>
      <c r="D311" s="96">
        <f>+'4.2.1.1.2'!D311/'4.2.1.1.2'!D310-1</f>
        <v>-0.17445538114420645</v>
      </c>
      <c r="E311" s="96">
        <f>+'4.2.1.1.2'!E311/'4.2.1.1.2'!E310-1</f>
        <v>-9.861998362519786E-2</v>
      </c>
      <c r="F311" s="96">
        <f>+'4.2.1.1.2'!F311/'4.2.1.1.2'!F310-1</f>
        <v>-0.164913567473426</v>
      </c>
      <c r="G311" s="96">
        <f>+'4.2.1.1.2'!G311/'4.2.1.1.2'!G310-1</f>
        <v>-0.16971496989341717</v>
      </c>
      <c r="H311" s="97">
        <f>+'4.2.1.1.2'!H311/'4.2.1.1.2'!H310-1</f>
        <v>-8.1723879475956163E-2</v>
      </c>
      <c r="I311" s="170">
        <f>+'4.2.1.1.2'!I311/'4.2.1.1.2'!I310-1</f>
        <v>-0.14058413905970346</v>
      </c>
      <c r="J311" s="95">
        <f>+'4.2.1.1.2'!J311/'4.2.1.1.2'!J310-1</f>
        <v>-0.22818176645021782</v>
      </c>
      <c r="K311" s="152">
        <f>+'4.2.1.1.2'!K311/'4.2.1.1.2'!K310-1</f>
        <v>-0.1410487544289335</v>
      </c>
    </row>
    <row r="312" spans="1:11">
      <c r="A312" s="225">
        <v>2018</v>
      </c>
      <c r="B312" s="195" t="s">
        <v>1</v>
      </c>
      <c r="C312" s="107">
        <f>+'4.2.1.1.2'!C312/'4.2.1.1.2'!C311-1</f>
        <v>-0.1067509680963854</v>
      </c>
      <c r="D312" s="93">
        <f>+'4.2.1.1.2'!D312/'4.2.1.1.2'!D311-1</f>
        <v>-4.6321437872031024E-2</v>
      </c>
      <c r="E312" s="93">
        <f>+'4.2.1.1.2'!E312/'4.2.1.1.2'!E311-1</f>
        <v>-8.2466746197505381E-2</v>
      </c>
      <c r="F312" s="93">
        <f>+'4.2.1.1.2'!F312/'4.2.1.1.2'!F311-1</f>
        <v>-0.17822293362258368</v>
      </c>
      <c r="G312" s="93">
        <f>+'4.2.1.1.2'!G312/'4.2.1.1.2'!G311-1</f>
        <v>-0.15317131235270987</v>
      </c>
      <c r="H312" s="94">
        <f>+'4.2.1.1.2'!H312/'4.2.1.1.2'!H311-1</f>
        <v>-0.13230025646596311</v>
      </c>
      <c r="I312" s="171">
        <f>+'4.2.1.1.2'!I312/'4.2.1.1.2'!I311-1</f>
        <v>-0.10943198953480548</v>
      </c>
      <c r="J312" s="92">
        <f>+'4.2.1.1.2'!J312/'4.2.1.1.2'!J311-1</f>
        <v>-0.21951339395428848</v>
      </c>
      <c r="K312" s="153">
        <f>+'4.2.1.1.2'!K312/'4.2.1.1.2'!K311-1</f>
        <v>-0.1099566299109157</v>
      </c>
    </row>
    <row r="313" spans="1:11">
      <c r="A313" s="226"/>
      <c r="B313" s="195" t="s">
        <v>2</v>
      </c>
      <c r="C313" s="105">
        <f>+'4.2.1.1.2'!C313/'4.2.1.1.2'!C312-1</f>
        <v>-5.9585544264922574E-2</v>
      </c>
      <c r="D313" s="89">
        <f>+'4.2.1.1.2'!D313/'4.2.1.1.2'!D312-1</f>
        <v>-5.5670066671776874E-2</v>
      </c>
      <c r="E313" s="89">
        <f>+'4.2.1.1.2'!E313/'4.2.1.1.2'!E312-1</f>
        <v>-6.1321395002846946E-2</v>
      </c>
      <c r="F313" s="89">
        <f>+'4.2.1.1.2'!F313/'4.2.1.1.2'!F312-1</f>
        <v>2.0703976657380885E-2</v>
      </c>
      <c r="G313" s="89">
        <f>+'4.2.1.1.2'!G313/'4.2.1.1.2'!G312-1</f>
        <v>-1.7640804098550733E-2</v>
      </c>
      <c r="H313" s="90">
        <f>+'4.2.1.1.2'!H313/'4.2.1.1.2'!H312-1</f>
        <v>-3.1869282871307858E-2</v>
      </c>
      <c r="I313" s="169">
        <f>+'4.2.1.1.2'!I313/'4.2.1.1.2'!I312-1</f>
        <v>-3.6423142384850782E-2</v>
      </c>
      <c r="J313" s="88">
        <f>+'4.2.1.1.2'!J313/'4.2.1.1.2'!J312-1</f>
        <v>-6.9725213594474922E-2</v>
      </c>
      <c r="K313" s="151">
        <f>+'4.2.1.1.2'!K313/'4.2.1.1.2'!K312-1</f>
        <v>-3.6562321246214391E-2</v>
      </c>
    </row>
    <row r="314" spans="1:11">
      <c r="A314" s="226"/>
      <c r="B314" s="195" t="s">
        <v>3</v>
      </c>
      <c r="C314" s="105">
        <f>+'4.2.1.1.2'!C314/'4.2.1.1.2'!C313-1</f>
        <v>0.3143911411936704</v>
      </c>
      <c r="D314" s="89">
        <f>+'4.2.1.1.2'!D314/'4.2.1.1.2'!D313-1</f>
        <v>0.3089636366288524</v>
      </c>
      <c r="E314" s="89">
        <f>+'4.2.1.1.2'!E314/'4.2.1.1.2'!E313-1</f>
        <v>0.27470032073492656</v>
      </c>
      <c r="F314" s="89">
        <f>+'4.2.1.1.2'!F314/'4.2.1.1.2'!F313-1</f>
        <v>0.37617700011386801</v>
      </c>
      <c r="G314" s="89">
        <f>+'4.2.1.1.2'!G314/'4.2.1.1.2'!G313-1</f>
        <v>0.36535543407251536</v>
      </c>
      <c r="H314" s="90">
        <f>+'4.2.1.1.2'!H314/'4.2.1.1.2'!H313-1</f>
        <v>0.33179155135071636</v>
      </c>
      <c r="I314" s="169">
        <f>+'4.2.1.1.2'!I314/'4.2.1.1.2'!I313-1</f>
        <v>0.32518953042681309</v>
      </c>
      <c r="J314" s="88">
        <f>+'4.2.1.1.2'!J314/'4.2.1.1.2'!J313-1</f>
        <v>0.19032844038767482</v>
      </c>
      <c r="K314" s="151">
        <f>+'4.2.1.1.2'!K314/'4.2.1.1.2'!K313-1</f>
        <v>0.32464530813994075</v>
      </c>
    </row>
    <row r="315" spans="1:11">
      <c r="A315" s="226"/>
      <c r="B315" s="195" t="s">
        <v>4</v>
      </c>
      <c r="C315" s="105">
        <f>+'4.2.1.1.2'!C315/'4.2.1.1.2'!C314-1</f>
        <v>-1.105714345484643E-2</v>
      </c>
      <c r="D315" s="89">
        <f>+'4.2.1.1.2'!D315/'4.2.1.1.2'!D314-1</f>
        <v>-2.8788989993358327E-2</v>
      </c>
      <c r="E315" s="89">
        <f>+'4.2.1.1.2'!E315/'4.2.1.1.2'!E314-1</f>
        <v>-1.9395851521501251E-2</v>
      </c>
      <c r="F315" s="89">
        <f>+'4.2.1.1.2'!F315/'4.2.1.1.2'!F314-1</f>
        <v>6.3400490493470407E-3</v>
      </c>
      <c r="G315" s="89">
        <f>+'4.2.1.1.2'!G315/'4.2.1.1.2'!G314-1</f>
        <v>4.2234051891838043E-2</v>
      </c>
      <c r="H315" s="90">
        <f>+'4.2.1.1.2'!H315/'4.2.1.1.2'!H314-1</f>
        <v>1.4755135845661238E-2</v>
      </c>
      <c r="I315" s="169">
        <f>+'4.2.1.1.2'!I315/'4.2.1.1.2'!I314-1</f>
        <v>-7.2208562343523131E-3</v>
      </c>
      <c r="J315" s="88">
        <f>+'4.2.1.1.2'!J315/'4.2.1.1.2'!J314-1</f>
        <v>-7.0616113744075282E-3</v>
      </c>
      <c r="K315" s="151">
        <f>+'4.2.1.1.2'!K315/'4.2.1.1.2'!K314-1</f>
        <v>-7.2202787738487872E-3</v>
      </c>
    </row>
    <row r="316" spans="1:11">
      <c r="A316" s="226"/>
      <c r="B316" s="195" t="s">
        <v>5</v>
      </c>
      <c r="C316" s="105">
        <f>+'4.2.1.1.2'!C316/'4.2.1.1.2'!C315-1</f>
        <v>2.4719781907164062E-2</v>
      </c>
      <c r="D316" s="89">
        <f>+'4.2.1.1.2'!D316/'4.2.1.1.2'!D315-1</f>
        <v>1.6381196134690468E-2</v>
      </c>
      <c r="E316" s="89">
        <f>+'4.2.1.1.2'!E316/'4.2.1.1.2'!E315-1</f>
        <v>1.0151740306148627E-2</v>
      </c>
      <c r="F316" s="89">
        <f>+'4.2.1.1.2'!F316/'4.2.1.1.2'!F315-1</f>
        <v>3.9507726682140198E-2</v>
      </c>
      <c r="G316" s="89">
        <f>+'4.2.1.1.2'!G316/'4.2.1.1.2'!G315-1</f>
        <v>1.5772111292792212E-2</v>
      </c>
      <c r="H316" s="90">
        <f>+'4.2.1.1.2'!H316/'4.2.1.1.2'!H315-1</f>
        <v>3.7174697098096177E-2</v>
      </c>
      <c r="I316" s="169">
        <f>+'4.2.1.1.2'!I316/'4.2.1.1.2'!I315-1</f>
        <v>2.4370699438823751E-2</v>
      </c>
      <c r="J316" s="88">
        <f>+'4.2.1.1.2'!J316/'4.2.1.1.2'!J315-1</f>
        <v>-1.7898906973414119E-2</v>
      </c>
      <c r="K316" s="151">
        <f>+'4.2.1.1.2'!K316/'4.2.1.1.2'!K315-1</f>
        <v>2.4217395091687965E-2</v>
      </c>
    </row>
    <row r="317" spans="1:11">
      <c r="A317" s="226"/>
      <c r="B317" s="195" t="s">
        <v>6</v>
      </c>
      <c r="C317" s="105">
        <f>+'4.2.1.1.2'!C317/'4.2.1.1.2'!C316-1</f>
        <v>-9.6000227075511146E-3</v>
      </c>
      <c r="D317" s="89">
        <f>+'4.2.1.1.2'!D317/'4.2.1.1.2'!D316-1</f>
        <v>2.0608301227631465E-2</v>
      </c>
      <c r="E317" s="89">
        <f>+'4.2.1.1.2'!E317/'4.2.1.1.2'!E316-1</f>
        <v>-2.2351421887905176E-2</v>
      </c>
      <c r="F317" s="89">
        <f>+'4.2.1.1.2'!F317/'4.2.1.1.2'!F316-1</f>
        <v>-4.1476871951709349E-2</v>
      </c>
      <c r="G317" s="89">
        <f>+'4.2.1.1.2'!G317/'4.2.1.1.2'!G316-1</f>
        <v>-1.1947397057220255E-2</v>
      </c>
      <c r="H317" s="90">
        <f>+'4.2.1.1.2'!H317/'4.2.1.1.2'!H316-1</f>
        <v>1.8530715698677591E-2</v>
      </c>
      <c r="I317" s="169">
        <f>+'4.2.1.1.2'!I317/'4.2.1.1.2'!I316-1</f>
        <v>-9.2616987651938931E-3</v>
      </c>
      <c r="J317" s="88">
        <f>+'4.2.1.1.2'!J317/'4.2.1.1.2'!J316-1</f>
        <v>-7.2190902021772918E-2</v>
      </c>
      <c r="K317" s="151">
        <f>+'4.2.1.1.2'!K317/'4.2.1.1.2'!K316-1</f>
        <v>-9.4805467470676641E-3</v>
      </c>
    </row>
    <row r="318" spans="1:11">
      <c r="A318" s="226"/>
      <c r="B318" s="195" t="s">
        <v>7</v>
      </c>
      <c r="C318" s="105">
        <f>+'4.2.1.1.2'!C318/'4.2.1.1.2'!C317-1</f>
        <v>-1.1006392014922373E-2</v>
      </c>
      <c r="D318" s="89">
        <f>+'4.2.1.1.2'!D318/'4.2.1.1.2'!D317-1</f>
        <v>6.629741938993261E-2</v>
      </c>
      <c r="E318" s="89">
        <f>+'4.2.1.1.2'!E318/'4.2.1.1.2'!E317-1</f>
        <v>6.6177745525536791E-2</v>
      </c>
      <c r="F318" s="89">
        <f>+'4.2.1.1.2'!F318/'4.2.1.1.2'!F317-1</f>
        <v>3.8953698392675484E-2</v>
      </c>
      <c r="G318" s="89">
        <f>+'4.2.1.1.2'!G318/'4.2.1.1.2'!G317-1</f>
        <v>-1.1530836530875388E-2</v>
      </c>
      <c r="H318" s="90">
        <f>+'4.2.1.1.2'!H318/'4.2.1.1.2'!H317-1</f>
        <v>3.3308277486943094E-2</v>
      </c>
      <c r="I318" s="169">
        <f>+'4.2.1.1.2'!I318/'4.2.1.1.2'!I317-1</f>
        <v>3.7293279708705329E-2</v>
      </c>
      <c r="J318" s="88">
        <f>+'4.2.1.1.2'!J318/'4.2.1.1.2'!J317-1</f>
        <v>5.4623741527243697E-2</v>
      </c>
      <c r="K318" s="151">
        <f>+'4.2.1.1.2'!K318/'4.2.1.1.2'!K317-1</f>
        <v>3.7349733883854208E-2</v>
      </c>
    </row>
    <row r="319" spans="1:11">
      <c r="A319" s="226"/>
      <c r="B319" s="195" t="s">
        <v>8</v>
      </c>
      <c r="C319" s="105">
        <f>+'4.2.1.1.2'!C319/'4.2.1.1.2'!C318-1</f>
        <v>7.1209256717889025E-2</v>
      </c>
      <c r="D319" s="89">
        <f>+'4.2.1.1.2'!D319/'4.2.1.1.2'!D318-1</f>
        <v>6.011821933379391E-2</v>
      </c>
      <c r="E319" s="89">
        <f>+'4.2.1.1.2'!E319/'4.2.1.1.2'!E318-1</f>
        <v>9.2616931947947068E-2</v>
      </c>
      <c r="F319" s="89">
        <f>+'4.2.1.1.2'!F319/'4.2.1.1.2'!F318-1</f>
        <v>7.011413557692503E-2</v>
      </c>
      <c r="G319" s="89">
        <f>+'4.2.1.1.2'!G319/'4.2.1.1.2'!G318-1</f>
        <v>0.16533150257057949</v>
      </c>
      <c r="H319" s="90">
        <f>+'4.2.1.1.2'!H319/'4.2.1.1.2'!H318-1</f>
        <v>7.5967235270801403E-2</v>
      </c>
      <c r="I319" s="169">
        <f>+'4.2.1.1.2'!I319/'4.2.1.1.2'!I318-1</f>
        <v>7.7729083005189992E-2</v>
      </c>
      <c r="J319" s="88">
        <f>+'4.2.1.1.2'!J319/'4.2.1.1.2'!J318-1</f>
        <v>0.1044334290283806</v>
      </c>
      <c r="K319" s="151">
        <f>+'4.2.1.1.2'!K319/'4.2.1.1.2'!K318-1</f>
        <v>7.7817521271680956E-2</v>
      </c>
    </row>
    <row r="320" spans="1:11">
      <c r="A320" s="226"/>
      <c r="B320" s="195" t="s">
        <v>9</v>
      </c>
      <c r="C320" s="105">
        <f>+'4.2.1.1.2'!C320/'4.2.1.1.2'!C319-1</f>
        <v>-0.1428678834164484</v>
      </c>
      <c r="D320" s="89">
        <f>+'4.2.1.1.2'!D320/'4.2.1.1.2'!D319-1</f>
        <v>-0.14782917820081354</v>
      </c>
      <c r="E320" s="89">
        <f>+'4.2.1.1.2'!E320/'4.2.1.1.2'!E319-1</f>
        <v>-0.14876567206311886</v>
      </c>
      <c r="F320" s="89">
        <f>+'4.2.1.1.2'!F320/'4.2.1.1.2'!F319-1</f>
        <v>-0.12086574168327879</v>
      </c>
      <c r="G320" s="89">
        <f>+'4.2.1.1.2'!G320/'4.2.1.1.2'!G319-1</f>
        <v>-0.12653287186027729</v>
      </c>
      <c r="H320" s="90">
        <f>+'4.2.1.1.2'!H320/'4.2.1.1.2'!H319-1</f>
        <v>-0.10414404800042065</v>
      </c>
      <c r="I320" s="169">
        <f>+'4.2.1.1.2'!I320/'4.2.1.1.2'!I319-1</f>
        <v>-0.13517833305330196</v>
      </c>
      <c r="J320" s="88">
        <f>+'4.2.1.1.2'!J320/'4.2.1.1.2'!J319-1</f>
        <v>-8.7524734664508053E-2</v>
      </c>
      <c r="K320" s="151">
        <f>+'4.2.1.1.2'!K320/'4.2.1.1.2'!K319-1</f>
        <v>-0.13501661880776428</v>
      </c>
    </row>
    <row r="321" spans="1:11">
      <c r="A321" s="226"/>
      <c r="B321" s="195" t="s">
        <v>10</v>
      </c>
      <c r="C321" s="105">
        <f>+'4.2.1.1.2'!C321/'4.2.1.1.2'!C320-1</f>
        <v>0.16365775970088148</v>
      </c>
      <c r="D321" s="89">
        <f>+'4.2.1.1.2'!D321/'4.2.1.1.2'!D320-1</f>
        <v>0.13352675698327188</v>
      </c>
      <c r="E321" s="89">
        <f>+'4.2.1.1.2'!E321/'4.2.1.1.2'!E320-1</f>
        <v>0.14400469856285159</v>
      </c>
      <c r="F321" s="89">
        <f>+'4.2.1.1.2'!F321/'4.2.1.1.2'!F320-1</f>
        <v>0.12678080065792385</v>
      </c>
      <c r="G321" s="89">
        <f>+'4.2.1.1.2'!G321/'4.2.1.1.2'!G320-1</f>
        <v>6.4245241975136924E-2</v>
      </c>
      <c r="H321" s="90">
        <f>+'4.2.1.1.2'!H321/'4.2.1.1.2'!H320-1</f>
        <v>0.14477223355028146</v>
      </c>
      <c r="I321" s="169">
        <f>+'4.2.1.1.2'!I321/'4.2.1.1.2'!I320-1</f>
        <v>0.13511021225519637</v>
      </c>
      <c r="J321" s="88">
        <f>+'4.2.1.1.2'!J321/'4.2.1.1.2'!J320-1</f>
        <v>0.15682756853197177</v>
      </c>
      <c r="K321" s="151">
        <f>+'4.2.1.1.2'!K321/'4.2.1.1.2'!K320-1</f>
        <v>0.13518795732751943</v>
      </c>
    </row>
    <row r="322" spans="1:11">
      <c r="A322" s="226"/>
      <c r="B322" s="195" t="s">
        <v>11</v>
      </c>
      <c r="C322" s="105">
        <f>+'4.2.1.1.2'!C322/'4.2.1.1.2'!C321-1</f>
        <v>-0.11243680382053112</v>
      </c>
      <c r="D322" s="89">
        <f>+'4.2.1.1.2'!D322/'4.2.1.1.2'!D321-1</f>
        <v>-0.12749059299665833</v>
      </c>
      <c r="E322" s="89">
        <f>+'4.2.1.1.2'!E322/'4.2.1.1.2'!E321-1</f>
        <v>-0.13383701493691069</v>
      </c>
      <c r="F322" s="89">
        <f>+'4.2.1.1.2'!F322/'4.2.1.1.2'!F321-1</f>
        <v>-0.12678104195252304</v>
      </c>
      <c r="G322" s="89">
        <f>+'4.2.1.1.2'!G322/'4.2.1.1.2'!G321-1</f>
        <v>-0.15149115274367753</v>
      </c>
      <c r="H322" s="90">
        <f>+'4.2.1.1.2'!H322/'4.2.1.1.2'!H321-1</f>
        <v>-0.13097150199623697</v>
      </c>
      <c r="I322" s="169">
        <f>+'4.2.1.1.2'!I322/'4.2.1.1.2'!I321-1</f>
        <v>-0.12756011342004614</v>
      </c>
      <c r="J322" s="88">
        <f>+'4.2.1.1.2'!J322/'4.2.1.1.2'!J321-1</f>
        <v>-0.17633926669450151</v>
      </c>
      <c r="K322" s="151">
        <f>+'4.2.1.1.2'!K322/'4.2.1.1.2'!K321-1</f>
        <v>-0.12773806466381266</v>
      </c>
    </row>
    <row r="323" spans="1:11" ht="15" thickBot="1">
      <c r="A323" s="226"/>
      <c r="B323" s="55" t="s">
        <v>12</v>
      </c>
      <c r="C323" s="116">
        <f>+'4.2.1.1.2'!C323/'4.2.1.1.2'!C322-1</f>
        <v>-5.1297310093395332E-2</v>
      </c>
      <c r="D323" s="96">
        <f>+'4.2.1.1.2'!D323/'4.2.1.1.2'!D322-1</f>
        <v>-6.4445206931443955E-2</v>
      </c>
      <c r="E323" s="99">
        <f>+'4.2.1.1.2'!E323/'4.2.1.1.2'!E322-1</f>
        <v>-7.3316654613245213E-2</v>
      </c>
      <c r="F323" s="99">
        <f>+'4.2.1.1.2'!F323/'4.2.1.1.2'!F322-1</f>
        <v>-0.12844060092854415</v>
      </c>
      <c r="G323" s="99">
        <f>+'4.2.1.1.2'!G323/'4.2.1.1.2'!G322-1</f>
        <v>-0.18017388785721333</v>
      </c>
      <c r="H323" s="209">
        <f>+'4.2.1.1.2'!H323/'4.2.1.1.2'!H322-1</f>
        <v>-0.10023981514021996</v>
      </c>
      <c r="I323" s="172">
        <f>+'4.2.1.1.2'!I323/'4.2.1.1.2'!I322-1</f>
        <v>-8.9512625380356314E-2</v>
      </c>
      <c r="J323" s="98">
        <f>+'4.2.1.1.2'!J323/'4.2.1.1.2'!J322-1</f>
        <v>-4.9387569312256852E-2</v>
      </c>
      <c r="K323" s="154">
        <f>+'4.2.1.1.2'!K323/'4.2.1.1.2'!K322-1</f>
        <v>-8.9374401250665758E-2</v>
      </c>
    </row>
    <row r="324" spans="1:11">
      <c r="A324" s="225">
        <v>2019</v>
      </c>
      <c r="B324" s="195" t="s">
        <v>1</v>
      </c>
      <c r="C324" s="107">
        <f>+'4.2.1.1.2'!C324/'4.2.1.1.2'!C323-1</f>
        <v>-0.10791256608411415</v>
      </c>
      <c r="D324" s="93">
        <f>+'4.2.1.1.2'!D324/'4.2.1.1.2'!D323-1</f>
        <v>-0.11885671219564609</v>
      </c>
      <c r="E324" s="102">
        <f>+'4.2.1.1.2'!E324/'4.2.1.1.2'!E323-1</f>
        <v>-4.93913841168655E-2</v>
      </c>
      <c r="F324" s="102">
        <f>+'4.2.1.1.2'!F324/'4.2.1.1.2'!F323-1</f>
        <v>-0.1481919478427296</v>
      </c>
      <c r="G324" s="102">
        <f>+'4.2.1.1.2'!G324/'4.2.1.1.2'!G323-1</f>
        <v>-0.11347368772446176</v>
      </c>
      <c r="H324" s="94">
        <f>+'4.2.1.1.2'!H324/'4.2.1.1.2'!H323-1</f>
        <v>-9.9450340400385362E-2</v>
      </c>
      <c r="I324" s="173">
        <f>+'4.2.1.1.2'!I324/'4.2.1.1.2'!I323-1</f>
        <v>-0.11009023405285945</v>
      </c>
      <c r="J324" s="210">
        <f>+'4.2.1.1.2'!J324/'4.2.1.1.2'!J323-1</f>
        <v>-5.9418870388508016E-2</v>
      </c>
      <c r="K324" s="155">
        <f>+'4.2.1.1.2'!K324/'4.2.1.1.2'!K323-1</f>
        <v>-0.10990801472581524</v>
      </c>
    </row>
    <row r="325" spans="1:11">
      <c r="A325" s="226"/>
      <c r="B325" s="195" t="s">
        <v>2</v>
      </c>
      <c r="C325" s="105">
        <f>+'4.2.1.1.2'!C325/'4.2.1.1.2'!C324-1</f>
        <v>-6.1081875081329118E-3</v>
      </c>
      <c r="D325" s="89">
        <f>+'4.2.1.1.2'!D325/'4.2.1.1.2'!D324-1</f>
        <v>3.5985652796277634E-3</v>
      </c>
      <c r="E325" s="89">
        <f>+'4.2.1.1.2'!E325/'4.2.1.1.2'!E324-1</f>
        <v>-8.0467818603247032E-2</v>
      </c>
      <c r="F325" s="89">
        <f>+'4.2.1.1.2'!F325/'4.2.1.1.2'!F324-1</f>
        <v>0.12099112021623304</v>
      </c>
      <c r="G325" s="89">
        <f>+'4.2.1.1.2'!G325/'4.2.1.1.2'!G324-1</f>
        <v>1.7159819945054666E-2</v>
      </c>
      <c r="H325" s="90">
        <f>+'4.2.1.1.2'!H325/'4.2.1.1.2'!H324-1</f>
        <v>9.0497798568576204E-3</v>
      </c>
      <c r="I325" s="169">
        <f>+'4.2.1.1.2'!I325/'4.2.1.1.2'!I324-1</f>
        <v>1.4208879828286891E-2</v>
      </c>
      <c r="J325" s="88">
        <f>+'4.2.1.1.2'!J325/'4.2.1.1.2'!J324-1</f>
        <v>-4.4984380423464088E-2</v>
      </c>
      <c r="K325" s="151">
        <f>+'4.2.1.1.2'!K325/'4.2.1.1.2'!K324-1</f>
        <v>1.3983940456466559E-2</v>
      </c>
    </row>
    <row r="326" spans="1:11">
      <c r="A326" s="226"/>
      <c r="B326" s="195" t="s">
        <v>3</v>
      </c>
      <c r="C326" s="105">
        <f>+'4.2.1.1.2'!C326/'4.2.1.1.2'!C325-1</f>
        <v>0.15538790241099232</v>
      </c>
      <c r="D326" s="89">
        <f>+'4.2.1.1.2'!D326/'4.2.1.1.2'!D325-1</f>
        <v>0.1585607887597964</v>
      </c>
      <c r="E326" s="89">
        <f>+'4.2.1.1.2'!E326/'4.2.1.1.2'!E325-1</f>
        <v>0.11137236179240784</v>
      </c>
      <c r="F326" s="89">
        <f>+'4.2.1.1.2'!F326/'4.2.1.1.2'!F325-1</f>
        <v>0.18457129312776632</v>
      </c>
      <c r="G326" s="89">
        <f>+'4.2.1.1.2'!G326/'4.2.1.1.2'!G325-1</f>
        <v>0.27697756278748353</v>
      </c>
      <c r="H326" s="90">
        <f>+'4.2.1.1.2'!H326/'4.2.1.1.2'!H325-1</f>
        <v>0.18732313876165851</v>
      </c>
      <c r="I326" s="169">
        <f>+'4.2.1.1.2'!I326/'4.2.1.1.2'!I325-1</f>
        <v>0.16636585828084693</v>
      </c>
      <c r="J326" s="88">
        <f>+'4.2.1.1.2'!J326/'4.2.1.1.2'!J325-1</f>
        <v>0.19214460517070098</v>
      </c>
      <c r="K326" s="151">
        <f>+'4.2.1.1.2'!K326/'4.2.1.1.2'!K325-1</f>
        <v>0.16645812273518223</v>
      </c>
    </row>
    <row r="327" spans="1:11">
      <c r="A327" s="226"/>
      <c r="B327" s="195" t="s">
        <v>4</v>
      </c>
      <c r="C327" s="105">
        <f>+'4.2.1.1.2'!C327/'4.2.1.1.2'!C326-1</f>
        <v>-9.8406632121474935E-3</v>
      </c>
      <c r="D327" s="89">
        <f>+'4.2.1.1.2'!D327/'4.2.1.1.2'!D326-1</f>
        <v>-5.7282813531381871E-3</v>
      </c>
      <c r="E327" s="89">
        <f>+'4.2.1.1.2'!E327/'4.2.1.1.2'!E326-1</f>
        <v>1.4459704962939135E-3</v>
      </c>
      <c r="F327" s="89">
        <f>+'4.2.1.1.2'!F327/'4.2.1.1.2'!F326-1</f>
        <v>3.6455271840409864E-3</v>
      </c>
      <c r="G327" s="89">
        <f>+'4.2.1.1.2'!G327/'4.2.1.1.2'!G326-1</f>
        <v>-4.7417323177051385E-3</v>
      </c>
      <c r="H327" s="90">
        <f>+'4.2.1.1.2'!H327/'4.2.1.1.2'!H326-1</f>
        <v>-1.3103986680677027E-3</v>
      </c>
      <c r="I327" s="169">
        <f>+'4.2.1.1.2'!I327/'4.2.1.1.2'!I326-1</f>
        <v>-2.6118176503266977E-3</v>
      </c>
      <c r="J327" s="88">
        <f>+'4.2.1.1.2'!J327/'4.2.1.1.2'!J326-1</f>
        <v>-2.1879636592752161E-2</v>
      </c>
      <c r="K327" s="151">
        <f>+'4.2.1.1.2'!K327/'4.2.1.1.2'!K326-1</f>
        <v>-2.6822974981925984E-3</v>
      </c>
    </row>
    <row r="328" spans="1:11">
      <c r="A328" s="226"/>
      <c r="B328" s="195" t="s">
        <v>5</v>
      </c>
      <c r="C328" s="105">
        <f>+'4.2.1.1.2'!C328/'4.2.1.1.2'!C327-1</f>
        <v>0.10263587777979866</v>
      </c>
      <c r="D328" s="89">
        <f>+'4.2.1.1.2'!D328/'4.2.1.1.2'!D327-1</f>
        <v>7.8536885931400402E-2</v>
      </c>
      <c r="E328" s="89">
        <f>+'4.2.1.1.2'!E328/'4.2.1.1.2'!E327-1</f>
        <v>9.3898120777686778E-2</v>
      </c>
      <c r="F328" s="89">
        <f>+'4.2.1.1.2'!F328/'4.2.1.1.2'!F327-1</f>
        <v>7.5086186808153599E-2</v>
      </c>
      <c r="G328" s="89">
        <f>+'4.2.1.1.2'!G328/'4.2.1.1.2'!G327-1</f>
        <v>3.2447282041759395E-2</v>
      </c>
      <c r="H328" s="90">
        <f>+'4.2.1.1.2'!H328/'4.2.1.1.2'!H327-1</f>
        <v>8.9746171079460257E-2</v>
      </c>
      <c r="I328" s="169">
        <f>+'4.2.1.1.2'!I328/'4.2.1.1.2'!I327-1</f>
        <v>8.2631080800931178E-2</v>
      </c>
      <c r="J328" s="88">
        <f>+'4.2.1.1.2'!J328/'4.2.1.1.2'!J327-1</f>
        <v>1.9657347089320432E-2</v>
      </c>
      <c r="K328" s="151">
        <f>+'4.2.1.1.2'!K328/'4.2.1.1.2'!K327-1</f>
        <v>8.2405162913984809E-2</v>
      </c>
    </row>
    <row r="329" spans="1:11">
      <c r="A329" s="226"/>
      <c r="B329" s="195" t="s">
        <v>6</v>
      </c>
      <c r="C329" s="105">
        <f>+'4.2.1.1.2'!C329/'4.2.1.1.2'!C328-1</f>
        <v>-0.10992936781492046</v>
      </c>
      <c r="D329" s="89">
        <f>+'4.2.1.1.2'!D329/'4.2.1.1.2'!D328-1</f>
        <v>-0.11490328967913832</v>
      </c>
      <c r="E329" s="89">
        <f>+'4.2.1.1.2'!E329/'4.2.1.1.2'!E328-1</f>
        <v>-0.11655234477192145</v>
      </c>
      <c r="F329" s="89">
        <f>+'4.2.1.1.2'!F329/'4.2.1.1.2'!F328-1</f>
        <v>-0.13967486586009736</v>
      </c>
      <c r="G329" s="89">
        <f>+'4.2.1.1.2'!G329/'4.2.1.1.2'!G328-1</f>
        <v>0.1220830379782547</v>
      </c>
      <c r="H329" s="90">
        <f>+'4.2.1.1.2'!H329/'4.2.1.1.2'!H328-1</f>
        <v>-9.2632182727328538E-2</v>
      </c>
      <c r="I329" s="169">
        <f>+'4.2.1.1.2'!I329/'4.2.1.1.2'!I328-1</f>
        <v>-0.10413936685573033</v>
      </c>
      <c r="J329" s="88">
        <f>+'4.2.1.1.2'!J329/'4.2.1.1.2'!J328-1</f>
        <v>-0.12889617998593861</v>
      </c>
      <c r="K329" s="151">
        <f>+'4.2.1.1.2'!K329/'4.2.1.1.2'!K328-1</f>
        <v>-0.10422303310694814</v>
      </c>
    </row>
    <row r="330" spans="1:11">
      <c r="A330" s="226"/>
      <c r="B330" s="195" t="s">
        <v>7</v>
      </c>
      <c r="C330" s="105">
        <f>+'4.2.1.1.2'!C330/'4.2.1.1.2'!C329-1</f>
        <v>0.11880433394068568</v>
      </c>
      <c r="D330" s="89">
        <f>+'4.2.1.1.2'!D330/'4.2.1.1.2'!D329-1</f>
        <v>0.10486957459142454</v>
      </c>
      <c r="E330" s="89">
        <f>+'4.2.1.1.2'!E330/'4.2.1.1.2'!E329-1</f>
        <v>0.13573686580765609</v>
      </c>
      <c r="F330" s="89">
        <f>+'4.2.1.1.2'!F330/'4.2.1.1.2'!F329-1</f>
        <v>0.10544146489188466</v>
      </c>
      <c r="G330" s="89">
        <f>+'4.2.1.1.2'!G330/'4.2.1.1.2'!G329-1</f>
        <v>6.7169640139818521E-2</v>
      </c>
      <c r="H330" s="90">
        <f>+'4.2.1.1.2'!H330/'4.2.1.1.2'!H329-1</f>
        <v>9.8066173459347539E-2</v>
      </c>
      <c r="I330" s="169">
        <f>+'4.2.1.1.2'!I330/'4.2.1.1.2'!I329-1</f>
        <v>0.10869797132572523</v>
      </c>
      <c r="J330" s="88">
        <f>+'4.2.1.1.2'!J330/'4.2.1.1.2'!J329-1</f>
        <v>8.8442058228351605E-2</v>
      </c>
      <c r="K330" s="151">
        <f>+'4.2.1.1.2'!K330/'4.2.1.1.2'!K329-1</f>
        <v>0.10863140149941208</v>
      </c>
    </row>
    <row r="331" spans="1:11">
      <c r="A331" s="226"/>
      <c r="B331" s="195" t="s">
        <v>8</v>
      </c>
      <c r="C331" s="105">
        <f>+'4.2.1.1.2'!C331/'4.2.1.1.2'!C330-1</f>
        <v>1.3694717271685919E-2</v>
      </c>
      <c r="D331" s="89">
        <f>+'4.2.1.1.2'!D331/'4.2.1.1.2'!D330-1</f>
        <v>-4.0943786206304456E-4</v>
      </c>
      <c r="E331" s="89">
        <f>+'4.2.1.1.2'!E331/'4.2.1.1.2'!E330-1</f>
        <v>1.0125108497133439E-2</v>
      </c>
      <c r="F331" s="89">
        <f>+'4.2.1.1.2'!F331/'4.2.1.1.2'!F330-1</f>
        <v>6.4071518080664358E-2</v>
      </c>
      <c r="G331" s="89">
        <f>+'4.2.1.1.2'!G331/'4.2.1.1.2'!G330-1</f>
        <v>9.3067854788524196E-2</v>
      </c>
      <c r="H331" s="90">
        <f>+'4.2.1.1.2'!H331/'4.2.1.1.2'!H330-1</f>
        <v>4.5894161878168527E-2</v>
      </c>
      <c r="I331" s="169">
        <f>+'4.2.1.1.2'!I331/'4.2.1.1.2'!I330-1</f>
        <v>3.0220413464576268E-2</v>
      </c>
      <c r="J331" s="88">
        <f>+'4.2.1.1.2'!J331/'4.2.1.1.2'!J330-1</f>
        <v>2.3030133688690224E-2</v>
      </c>
      <c r="K331" s="151">
        <f>+'4.2.1.1.2'!K331/'4.2.1.1.2'!K330-1</f>
        <v>3.0197213382184618E-2</v>
      </c>
    </row>
    <row r="332" spans="1:11">
      <c r="A332" s="226"/>
      <c r="B332" s="195" t="s">
        <v>9</v>
      </c>
      <c r="C332" s="105">
        <f>+'4.2.1.1.2'!C332/'4.2.1.1.2'!C331-1</f>
        <v>-1.7573936751909103E-2</v>
      </c>
      <c r="D332" s="89">
        <f>+'4.2.1.1.2'!D332/'4.2.1.1.2'!D331-1</f>
        <v>-2.0909460311694494E-2</v>
      </c>
      <c r="E332" s="89">
        <f>+'4.2.1.1.2'!E332/'4.2.1.1.2'!E331-1</f>
        <v>-3.2404498182125652E-2</v>
      </c>
      <c r="F332" s="89">
        <f>+'4.2.1.1.2'!F332/'4.2.1.1.2'!F331-1</f>
        <v>-2.6425130399762575E-2</v>
      </c>
      <c r="G332" s="89">
        <f>+'4.2.1.1.2'!G332/'4.2.1.1.2'!G331-1</f>
        <v>8.3304818126870295E-3</v>
      </c>
      <c r="H332" s="90">
        <f>+'4.2.1.1.2'!H332/'4.2.1.1.2'!H331-1</f>
        <v>3.399505207756226E-3</v>
      </c>
      <c r="I332" s="169">
        <f>+'4.2.1.1.2'!I332/'4.2.1.1.2'!I331-1</f>
        <v>-1.8679352852953413E-2</v>
      </c>
      <c r="J332" s="88">
        <f>+'4.2.1.1.2'!J332/'4.2.1.1.2'!J331-1</f>
        <v>-3.7092284258626984E-2</v>
      </c>
      <c r="K332" s="151">
        <f>+'4.2.1.1.2'!K332/'4.2.1.1.2'!K331-1</f>
        <v>-1.8738350505060897E-2</v>
      </c>
    </row>
    <row r="333" spans="1:11">
      <c r="A333" s="226"/>
      <c r="B333" s="195" t="s">
        <v>10</v>
      </c>
      <c r="C333" s="105">
        <f>+'4.2.1.1.2'!C333/'4.2.1.1.2'!C332-1</f>
        <v>5.1718643278982679E-2</v>
      </c>
      <c r="D333" s="89">
        <f>+'4.2.1.1.2'!D333/'4.2.1.1.2'!D332-1</f>
        <v>4.6943856263147232E-2</v>
      </c>
      <c r="E333" s="89">
        <f>+'4.2.1.1.2'!E333/'4.2.1.1.2'!E332-1</f>
        <v>5.959607187106708E-2</v>
      </c>
      <c r="F333" s="89">
        <f>+'4.2.1.1.2'!F333/'4.2.1.1.2'!F332-1</f>
        <v>3.9154309175434499E-2</v>
      </c>
      <c r="G333" s="89">
        <f>+'4.2.1.1.2'!G333/'4.2.1.1.2'!G332-1</f>
        <v>1.1257516924352728E-2</v>
      </c>
      <c r="H333" s="90">
        <f>+'4.2.1.1.2'!H333/'4.2.1.1.2'!H332-1</f>
        <v>2.8835642540756767E-2</v>
      </c>
      <c r="I333" s="169">
        <f>+'4.2.1.1.2'!I333/'4.2.1.1.2'!I332-1</f>
        <v>4.3163454288939862E-2</v>
      </c>
      <c r="J333" s="88">
        <f>+'4.2.1.1.2'!J333/'4.2.1.1.2'!J332-1</f>
        <v>-2.4917088497119932E-2</v>
      </c>
      <c r="K333" s="151">
        <f>+'4.2.1.1.2'!K333/'4.2.1.1.2'!K332-1</f>
        <v>4.294939472127024E-2</v>
      </c>
    </row>
    <row r="334" spans="1:11">
      <c r="A334" s="226"/>
      <c r="B334" s="195" t="s">
        <v>11</v>
      </c>
      <c r="C334" s="105">
        <f>+'4.2.1.1.2'!C334/'4.2.1.1.2'!C333-1</f>
        <v>-8.0053266643046794E-2</v>
      </c>
      <c r="D334" s="89">
        <f>+'4.2.1.1.2'!D334/'4.2.1.1.2'!D333-1</f>
        <v>-0.1015251436909278</v>
      </c>
      <c r="E334" s="89">
        <f>+'4.2.1.1.2'!E334/'4.2.1.1.2'!E333-1</f>
        <v>-0.10564928687325137</v>
      </c>
      <c r="F334" s="89">
        <f>+'4.2.1.1.2'!F334/'4.2.1.1.2'!F333-1</f>
        <v>-9.2002677711768621E-2</v>
      </c>
      <c r="G334" s="89">
        <f>+'4.2.1.1.2'!G334/'4.2.1.1.2'!G333-1</f>
        <v>-8.2959918721492998E-2</v>
      </c>
      <c r="H334" s="90">
        <f>+'4.2.1.1.2'!H334/'4.2.1.1.2'!H333-1</f>
        <v>-9.2590664095131059E-2</v>
      </c>
      <c r="I334" s="169">
        <f>+'4.2.1.1.2'!I334/'4.2.1.1.2'!I333-1</f>
        <v>-9.3602856155354019E-2</v>
      </c>
      <c r="J334" s="88">
        <f>+'4.2.1.1.2'!J334/'4.2.1.1.2'!J333-1</f>
        <v>1.190422913403455E-2</v>
      </c>
      <c r="K334" s="151">
        <f>+'4.2.1.1.2'!K334/'4.2.1.1.2'!K333-1</f>
        <v>-9.3292706310048157E-2</v>
      </c>
    </row>
    <row r="335" spans="1:11" ht="15" thickBot="1">
      <c r="A335" s="227"/>
      <c r="B335" s="198" t="s">
        <v>12</v>
      </c>
      <c r="C335" s="106">
        <f>+'4.2.1.1.2'!C335/'4.2.1.1.2'!C334-1</f>
        <v>-6.5582042699808496E-2</v>
      </c>
      <c r="D335" s="96">
        <f>+'4.2.1.1.2'!D335/'4.2.1.1.2'!D334-1</f>
        <v>-1.0710846411050134E-2</v>
      </c>
      <c r="E335" s="96">
        <f>+'4.2.1.1.2'!E335/'4.2.1.1.2'!E334-1</f>
        <v>-3.4095005500701547E-2</v>
      </c>
      <c r="F335" s="96">
        <f>+'4.2.1.1.2'!F335/'4.2.1.1.2'!F334-1</f>
        <v>-9.2109568617825488E-2</v>
      </c>
      <c r="G335" s="96">
        <f>+'4.2.1.1.2'!G335/'4.2.1.1.2'!G334-1</f>
        <v>-4.0465189765517828E-2</v>
      </c>
      <c r="H335" s="97">
        <f>+'4.2.1.1.2'!H335/'4.2.1.1.2'!H334-1</f>
        <v>-7.1203404954953808E-2</v>
      </c>
      <c r="I335" s="170">
        <f>+'4.2.1.1.2'!I335/'4.2.1.1.2'!I334-1</f>
        <v>-5.2433673744558207E-2</v>
      </c>
      <c r="J335" s="95">
        <f>+'4.2.1.1.2'!J335/'4.2.1.1.2'!J334-1</f>
        <v>-8.4029896952810823E-3</v>
      </c>
      <c r="K335" s="152">
        <f>+'4.2.1.1.2'!K335/'4.2.1.1.2'!K334-1</f>
        <v>-5.2289223700811127E-2</v>
      </c>
    </row>
    <row r="337" spans="1:6">
      <c r="A337" s="2" t="s">
        <v>36</v>
      </c>
      <c r="B337" s="9"/>
      <c r="C337" s="8"/>
      <c r="E337" s="8"/>
      <c r="F337" s="10"/>
    </row>
    <row r="338" spans="1:6">
      <c r="A338" s="2" t="s">
        <v>31</v>
      </c>
    </row>
    <row r="340" spans="1:6">
      <c r="A340" s="233" t="s">
        <v>75</v>
      </c>
    </row>
    <row r="341" spans="1:6">
      <c r="A341" s="234" t="s">
        <v>76</v>
      </c>
    </row>
    <row r="343" spans="1:6">
      <c r="A343" s="134" t="s">
        <v>68</v>
      </c>
    </row>
  </sheetData>
  <mergeCells count="27">
    <mergeCell ref="A144:A155"/>
    <mergeCell ref="A324:A335"/>
    <mergeCell ref="A312:A323"/>
    <mergeCell ref="A300:A311"/>
    <mergeCell ref="A288:A299"/>
    <mergeCell ref="A276:A287"/>
    <mergeCell ref="A12:A23"/>
    <mergeCell ref="A24:A35"/>
    <mergeCell ref="A36:A47"/>
    <mergeCell ref="A48:A59"/>
    <mergeCell ref="A60:A71"/>
    <mergeCell ref="A72:A83"/>
    <mergeCell ref="A156:A167"/>
    <mergeCell ref="A168:A179"/>
    <mergeCell ref="A84:A95"/>
    <mergeCell ref="A264:A275"/>
    <mergeCell ref="A216:A227"/>
    <mergeCell ref="A240:A251"/>
    <mergeCell ref="A96:A107"/>
    <mergeCell ref="A108:A119"/>
    <mergeCell ref="A120:A131"/>
    <mergeCell ref="A252:A263"/>
    <mergeCell ref="A228:A239"/>
    <mergeCell ref="A204:A215"/>
    <mergeCell ref="A192:A203"/>
    <mergeCell ref="A180:A191"/>
    <mergeCell ref="A132:A143"/>
  </mergeCells>
  <hyperlinks>
    <hyperlink ref="A343" location="Índice!A1" display="Volver al índice" xr:uid="{00000000-0004-0000-0300-000000000000}"/>
    <hyperlink ref="A341" r:id="rId1" xr:uid="{8464CB45-1B03-4527-B74A-581F7B108E14}"/>
  </hyperlink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R331"/>
  <sheetViews>
    <sheetView zoomScale="85" zoomScaleNormal="85" workbookViewId="0"/>
  </sheetViews>
  <sheetFormatPr baseColWidth="10" defaultColWidth="9.109375" defaultRowHeight="14.4"/>
  <cols>
    <col min="1" max="2" width="21.6640625" style="2" customWidth="1"/>
    <col min="3" max="3" width="16" style="2" customWidth="1"/>
    <col min="4" max="8" width="12.6640625" style="2" customWidth="1"/>
    <col min="9" max="9" width="12.6640625" style="1" customWidth="1"/>
    <col min="10" max="31" width="12.6640625" style="2" customWidth="1"/>
    <col min="32" max="16384" width="9.109375" style="2"/>
  </cols>
  <sheetData>
    <row r="1" spans="1:18">
      <c r="A1" s="1" t="s">
        <v>15</v>
      </c>
    </row>
    <row r="2" spans="1:18">
      <c r="A2" s="1" t="s">
        <v>16</v>
      </c>
      <c r="F2" s="4"/>
    </row>
    <row r="3" spans="1:18">
      <c r="A3" s="1" t="s">
        <v>17</v>
      </c>
      <c r="F3" s="5"/>
    </row>
    <row r="4" spans="1:18">
      <c r="A4" s="1" t="s">
        <v>18</v>
      </c>
      <c r="B4" s="2" t="s">
        <v>29</v>
      </c>
    </row>
    <row r="5" spans="1:18">
      <c r="A5" s="1" t="s">
        <v>19</v>
      </c>
      <c r="B5" s="2" t="s">
        <v>41</v>
      </c>
    </row>
    <row r="6" spans="1:18">
      <c r="A6" s="1" t="s">
        <v>20</v>
      </c>
      <c r="B6" s="2" t="s">
        <v>44</v>
      </c>
    </row>
    <row r="7" spans="1:18">
      <c r="A7" s="1" t="s">
        <v>21</v>
      </c>
      <c r="B7" s="2" t="s">
        <v>30</v>
      </c>
    </row>
    <row r="8" spans="1:18">
      <c r="A8" s="1" t="s">
        <v>33</v>
      </c>
      <c r="B8" s="3" t="str">
        <f>+'4.2.1.1.1'!B8</f>
        <v>diciembre 2019</v>
      </c>
    </row>
    <row r="9" spans="1:18">
      <c r="A9" s="1" t="s">
        <v>32</v>
      </c>
      <c r="B9" s="133" t="str">
        <f>+'4.2.1.1.1'!B9</f>
        <v>enero 2020</v>
      </c>
    </row>
    <row r="10" spans="1:18" ht="15" thickBot="1"/>
    <row r="11" spans="1:18" s="1" customFormat="1" ht="15" thickBot="1">
      <c r="A11" s="13" t="s">
        <v>0</v>
      </c>
      <c r="B11" s="15" t="s">
        <v>22</v>
      </c>
      <c r="C11" s="108" t="s">
        <v>23</v>
      </c>
      <c r="D11" s="109" t="s">
        <v>24</v>
      </c>
      <c r="E11" s="109" t="s">
        <v>25</v>
      </c>
      <c r="F11" s="109" t="s">
        <v>26</v>
      </c>
      <c r="G11" s="109" t="s">
        <v>27</v>
      </c>
      <c r="H11" s="110" t="s">
        <v>35</v>
      </c>
      <c r="I11" s="111" t="s">
        <v>28</v>
      </c>
      <c r="J11" s="108" t="s">
        <v>14</v>
      </c>
      <c r="K11" s="111" t="s">
        <v>13</v>
      </c>
      <c r="L11" s="11"/>
      <c r="M11" s="12"/>
    </row>
    <row r="12" spans="1:18">
      <c r="A12" s="231" t="s">
        <v>45</v>
      </c>
      <c r="B12" s="25" t="s">
        <v>1</v>
      </c>
      <c r="C12" s="112">
        <f>+'4.2.1.1.2'!C24/'4.2.1.1.2'!C12-1</f>
        <v>0.12494190644795578</v>
      </c>
      <c r="D12" s="102">
        <f>+'4.2.1.1.2'!D24/'4.2.1.1.2'!D12-1</f>
        <v>6.6366306767013716E-2</v>
      </c>
      <c r="E12" s="102">
        <f>+'4.2.1.1.2'!E24/'4.2.1.1.2'!E12-1</f>
        <v>0.27283813037503513</v>
      </c>
      <c r="F12" s="102">
        <f>+'4.2.1.1.2'!F24/'4.2.1.1.2'!F12-1</f>
        <v>0.24260706610303306</v>
      </c>
      <c r="G12" s="102">
        <f>+'4.2.1.1.2'!G24/'4.2.1.1.2'!G12-1</f>
        <v>0.16999397883644418</v>
      </c>
      <c r="H12" s="113"/>
      <c r="I12" s="156">
        <f>+'4.2.1.1.2'!I24/'4.2.1.1.2'!I12-1</f>
        <v>0.15742178806378049</v>
      </c>
      <c r="J12" s="119"/>
      <c r="K12" s="156">
        <f>+'4.2.1.1.2'!K24/'4.2.1.1.2'!K12-1</f>
        <v>0.13521549713868319</v>
      </c>
      <c r="L12" s="6"/>
      <c r="M12" s="7"/>
      <c r="N12" s="7"/>
      <c r="O12" s="7"/>
      <c r="P12" s="7"/>
      <c r="Q12" s="7"/>
      <c r="R12" s="7"/>
    </row>
    <row r="13" spans="1:18">
      <c r="A13" s="229"/>
      <c r="B13" s="26" t="s">
        <v>2</v>
      </c>
      <c r="C13" s="114">
        <f>+'4.2.1.1.2'!C25/'4.2.1.1.2'!C13-1</f>
        <v>7.3298194585718734E-2</v>
      </c>
      <c r="D13" s="89">
        <f>+'4.2.1.1.2'!D25/'4.2.1.1.2'!D13-1</f>
        <v>4.9855604199294135E-2</v>
      </c>
      <c r="E13" s="89">
        <f>+'4.2.1.1.2'!E25/'4.2.1.1.2'!E13-1</f>
        <v>0.12405588810474821</v>
      </c>
      <c r="F13" s="89">
        <f>+'4.2.1.1.2'!F25/'4.2.1.1.2'!F13-1</f>
        <v>0.18382204374002731</v>
      </c>
      <c r="G13" s="89">
        <f>+'4.2.1.1.2'!G25/'4.2.1.1.2'!G13-1</f>
        <v>0.20922221485503179</v>
      </c>
      <c r="H13" s="115"/>
      <c r="I13" s="157">
        <f>+'4.2.1.1.2'!I25/'4.2.1.1.2'!I13-1</f>
        <v>0.10576521641118131</v>
      </c>
      <c r="J13" s="120"/>
      <c r="K13" s="157">
        <f>+'4.2.1.1.2'!K25/'4.2.1.1.2'!K13-1</f>
        <v>8.829955416804447E-2</v>
      </c>
      <c r="L13" s="6"/>
      <c r="M13" s="7"/>
      <c r="N13" s="7"/>
      <c r="O13" s="7"/>
      <c r="P13" s="7"/>
      <c r="Q13" s="7"/>
      <c r="R13" s="7"/>
    </row>
    <row r="14" spans="1:18">
      <c r="A14" s="229"/>
      <c r="B14" s="26" t="s">
        <v>3</v>
      </c>
      <c r="C14" s="114">
        <f>+'4.2.1.1.2'!C26/'4.2.1.1.2'!C14-1</f>
        <v>5.3431752753029027E-2</v>
      </c>
      <c r="D14" s="89">
        <f>+'4.2.1.1.2'!D26/'4.2.1.1.2'!D14-1</f>
        <v>8.1133747726130911E-2</v>
      </c>
      <c r="E14" s="89">
        <f>+'4.2.1.1.2'!E26/'4.2.1.1.2'!E14-1</f>
        <v>0.17104415898162562</v>
      </c>
      <c r="F14" s="89">
        <f>+'4.2.1.1.2'!F26/'4.2.1.1.2'!F14-1</f>
        <v>0.12187860780734261</v>
      </c>
      <c r="G14" s="89">
        <f>+'4.2.1.1.2'!G26/'4.2.1.1.2'!G14-1</f>
        <v>0.2074266939433389</v>
      </c>
      <c r="H14" s="115"/>
      <c r="I14" s="157">
        <f>+'4.2.1.1.2'!I26/'4.2.1.1.2'!I14-1</f>
        <v>0.10811295873674598</v>
      </c>
      <c r="J14" s="120"/>
      <c r="K14" s="157">
        <f>+'4.2.1.1.2'!K26/'4.2.1.1.2'!K14-1</f>
        <v>9.0784239093088415E-2</v>
      </c>
      <c r="L14" s="6"/>
      <c r="M14" s="7"/>
      <c r="N14" s="7"/>
      <c r="O14" s="7"/>
      <c r="P14" s="7"/>
      <c r="Q14" s="7"/>
      <c r="R14" s="7"/>
    </row>
    <row r="15" spans="1:18">
      <c r="A15" s="229"/>
      <c r="B15" s="26" t="s">
        <v>4</v>
      </c>
      <c r="C15" s="114">
        <f>+'4.2.1.1.2'!C27/'4.2.1.1.2'!C15-1</f>
        <v>0.20377652203470875</v>
      </c>
      <c r="D15" s="89">
        <f>+'4.2.1.1.2'!D27/'4.2.1.1.2'!D15-1</f>
        <v>0.2659957202127865</v>
      </c>
      <c r="E15" s="89">
        <f>+'4.2.1.1.2'!E27/'4.2.1.1.2'!E15-1</f>
        <v>0.36784869202112414</v>
      </c>
      <c r="F15" s="89">
        <f>+'4.2.1.1.2'!F27/'4.2.1.1.2'!F15-1</f>
        <v>0.34161327184044765</v>
      </c>
      <c r="G15" s="89">
        <f>+'4.2.1.1.2'!G27/'4.2.1.1.2'!G15-1</f>
        <v>0.49545556664836576</v>
      </c>
      <c r="H15" s="115"/>
      <c r="I15" s="157">
        <f>+'4.2.1.1.2'!I27/'4.2.1.1.2'!I15-1</f>
        <v>0.30033515167403246</v>
      </c>
      <c r="J15" s="120"/>
      <c r="K15" s="157">
        <f>+'4.2.1.1.2'!K27/'4.2.1.1.2'!K15-1</f>
        <v>0.28010658884523987</v>
      </c>
      <c r="L15" s="8"/>
      <c r="M15" s="7"/>
      <c r="N15" s="7"/>
      <c r="O15" s="7"/>
      <c r="P15" s="7"/>
      <c r="Q15" s="7"/>
      <c r="R15" s="7"/>
    </row>
    <row r="16" spans="1:18">
      <c r="A16" s="229"/>
      <c r="B16" s="26" t="s">
        <v>5</v>
      </c>
      <c r="C16" s="114">
        <f>+'4.2.1.1.2'!C28/'4.2.1.1.2'!C16-1</f>
        <v>0.22022732812924173</v>
      </c>
      <c r="D16" s="89">
        <f>+'4.2.1.1.2'!D28/'4.2.1.1.2'!D16-1</f>
        <v>0.24066193370786104</v>
      </c>
      <c r="E16" s="89">
        <f>+'4.2.1.1.2'!E28/'4.2.1.1.2'!E16-1</f>
        <v>0.35814257716101139</v>
      </c>
      <c r="F16" s="89">
        <f>+'4.2.1.1.2'!F28/'4.2.1.1.2'!F16-1</f>
        <v>0.34656492104624115</v>
      </c>
      <c r="G16" s="89">
        <f>+'4.2.1.1.2'!G28/'4.2.1.1.2'!G16-1</f>
        <v>0.44869070901340158</v>
      </c>
      <c r="H16" s="115"/>
      <c r="I16" s="157">
        <f>+'4.2.1.1.2'!I28/'4.2.1.1.2'!I16-1</f>
        <v>0.29325994577079006</v>
      </c>
      <c r="J16" s="120"/>
      <c r="K16" s="157">
        <f>+'4.2.1.1.2'!K28/'4.2.1.1.2'!K16-1</f>
        <v>0.27335017544626594</v>
      </c>
      <c r="L16" s="6"/>
      <c r="M16" s="7"/>
      <c r="N16" s="7"/>
      <c r="O16" s="7"/>
      <c r="P16" s="7"/>
      <c r="Q16" s="7"/>
      <c r="R16" s="7"/>
    </row>
    <row r="17" spans="1:18">
      <c r="A17" s="229"/>
      <c r="B17" s="26" t="s">
        <v>6</v>
      </c>
      <c r="C17" s="114">
        <f>+'4.2.1.1.2'!C29/'4.2.1.1.2'!C17-1</f>
        <v>0.12412824175861292</v>
      </c>
      <c r="D17" s="89">
        <f>+'4.2.1.1.2'!D29/'4.2.1.1.2'!D17-1</f>
        <v>0.1014382905707516</v>
      </c>
      <c r="E17" s="89">
        <f>+'4.2.1.1.2'!E29/'4.2.1.1.2'!E17-1</f>
        <v>0.19839755970501005</v>
      </c>
      <c r="F17" s="89">
        <f>+'4.2.1.1.2'!F29/'4.2.1.1.2'!F17-1</f>
        <v>0.21355538874318158</v>
      </c>
      <c r="G17" s="89">
        <f>+'4.2.1.1.2'!G29/'4.2.1.1.2'!G17-1</f>
        <v>0.27163033979471596</v>
      </c>
      <c r="H17" s="115"/>
      <c r="I17" s="157">
        <f>+'4.2.1.1.2'!I29/'4.2.1.1.2'!I17-1</f>
        <v>0.15930438289177151</v>
      </c>
      <c r="J17" s="120"/>
      <c r="K17" s="157">
        <f>+'4.2.1.1.2'!K29/'4.2.1.1.2'!K17-1</f>
        <v>0.14409164581133371</v>
      </c>
      <c r="L17" s="6"/>
      <c r="M17" s="7"/>
      <c r="N17" s="7"/>
      <c r="O17" s="7"/>
      <c r="P17" s="7"/>
      <c r="Q17" s="7"/>
      <c r="R17" s="7"/>
    </row>
    <row r="18" spans="1:18">
      <c r="A18" s="229"/>
      <c r="B18" s="26" t="s">
        <v>7</v>
      </c>
      <c r="C18" s="114">
        <f>+'4.2.1.1.2'!C30/'4.2.1.1.2'!C18-1</f>
        <v>8.9514295136594146E-2</v>
      </c>
      <c r="D18" s="89">
        <f>+'4.2.1.1.2'!D30/'4.2.1.1.2'!D18-1</f>
        <v>0.15162739910543976</v>
      </c>
      <c r="E18" s="89">
        <f>+'4.2.1.1.2'!E30/'4.2.1.1.2'!E18-1</f>
        <v>0.18887062542551125</v>
      </c>
      <c r="F18" s="89">
        <f>+'4.2.1.1.2'!F30/'4.2.1.1.2'!F18-1</f>
        <v>0.196959446152563</v>
      </c>
      <c r="G18" s="89">
        <f>+'4.2.1.1.2'!G30/'4.2.1.1.2'!G18-1</f>
        <v>0.23480913663945713</v>
      </c>
      <c r="H18" s="115"/>
      <c r="I18" s="157">
        <f>+'4.2.1.1.2'!I30/'4.2.1.1.2'!I18-1</f>
        <v>0.15930830431405663</v>
      </c>
      <c r="J18" s="120">
        <f>+'4.2.1.1.2'!J30/'4.2.1.1.2'!J18-1</f>
        <v>-0.14717292654268466</v>
      </c>
      <c r="K18" s="157">
        <f>+'4.2.1.1.2'!K30/'4.2.1.1.2'!K18-1</f>
        <v>0.15474257995643437</v>
      </c>
      <c r="L18" s="6"/>
      <c r="M18" s="7"/>
      <c r="N18" s="7"/>
      <c r="O18" s="7"/>
      <c r="P18" s="7"/>
      <c r="Q18" s="7"/>
      <c r="R18" s="7"/>
    </row>
    <row r="19" spans="1:18">
      <c r="A19" s="229"/>
      <c r="B19" s="26" t="s">
        <v>8</v>
      </c>
      <c r="C19" s="114">
        <f>+'4.2.1.1.2'!C31/'4.2.1.1.2'!C19-1</f>
        <v>0.17004071795768838</v>
      </c>
      <c r="D19" s="89">
        <f>+'4.2.1.1.2'!D31/'4.2.1.1.2'!D19-1</f>
        <v>0.28437339628039915</v>
      </c>
      <c r="E19" s="89">
        <f>+'4.2.1.1.2'!E31/'4.2.1.1.2'!E19-1</f>
        <v>0.27576782223044805</v>
      </c>
      <c r="F19" s="89">
        <f>+'4.2.1.1.2'!F31/'4.2.1.1.2'!F19-1</f>
        <v>0.24803065218213605</v>
      </c>
      <c r="G19" s="89">
        <f>+'4.2.1.1.2'!G31/'4.2.1.1.2'!G19-1</f>
        <v>0.30480063499101351</v>
      </c>
      <c r="H19" s="115"/>
      <c r="I19" s="157">
        <f>+'4.2.1.1.2'!I31/'4.2.1.1.2'!I19-1</f>
        <v>0.24964422367074413</v>
      </c>
      <c r="J19" s="120">
        <f>+'4.2.1.1.2'!J31/'4.2.1.1.2'!J19-1</f>
        <v>-0.10783410609922106</v>
      </c>
      <c r="K19" s="157">
        <f>+'4.2.1.1.2'!K31/'4.2.1.1.2'!K19-1</f>
        <v>0.24435102270684728</v>
      </c>
      <c r="L19" s="6"/>
      <c r="M19" s="7"/>
      <c r="N19" s="7"/>
      <c r="O19" s="7"/>
      <c r="P19" s="7"/>
      <c r="Q19" s="7"/>
      <c r="R19" s="7"/>
    </row>
    <row r="20" spans="1:18">
      <c r="A20" s="229"/>
      <c r="B20" s="26" t="s">
        <v>9</v>
      </c>
      <c r="C20" s="114">
        <f>+'4.2.1.1.2'!C32/'4.2.1.1.2'!C20-1</f>
        <v>0.12910746675907636</v>
      </c>
      <c r="D20" s="89">
        <f>+'4.2.1.1.2'!D32/'4.2.1.1.2'!D20-1</f>
        <v>0.19067552660022957</v>
      </c>
      <c r="E20" s="89">
        <f>+'4.2.1.1.2'!E32/'4.2.1.1.2'!E20-1</f>
        <v>0.20068491756086027</v>
      </c>
      <c r="F20" s="89">
        <f>+'4.2.1.1.2'!F32/'4.2.1.1.2'!F20-1</f>
        <v>0.25081155061310589</v>
      </c>
      <c r="G20" s="89">
        <f>+'4.2.1.1.2'!G32/'4.2.1.1.2'!G20-1</f>
        <v>0.24930733372726666</v>
      </c>
      <c r="H20" s="115"/>
      <c r="I20" s="157">
        <f>+'4.2.1.1.2'!I32/'4.2.1.1.2'!I20-1</f>
        <v>0.19496379792480023</v>
      </c>
      <c r="J20" s="120">
        <f>+'4.2.1.1.2'!J32/'4.2.1.1.2'!J20-1</f>
        <v>-0.17502012830169078</v>
      </c>
      <c r="K20" s="157">
        <f>+'4.2.1.1.2'!K32/'4.2.1.1.2'!K20-1</f>
        <v>0.18981815502281596</v>
      </c>
      <c r="L20" s="6"/>
      <c r="M20" s="7"/>
      <c r="N20" s="7"/>
      <c r="O20" s="7"/>
      <c r="P20" s="7"/>
      <c r="Q20" s="7"/>
      <c r="R20" s="7"/>
    </row>
    <row r="21" spans="1:18">
      <c r="A21" s="229"/>
      <c r="B21" s="26" t="s">
        <v>10</v>
      </c>
      <c r="C21" s="114">
        <f>+'4.2.1.1.2'!C33/'4.2.1.1.2'!C21-1</f>
        <v>0.13493879052802926</v>
      </c>
      <c r="D21" s="89">
        <f>+'4.2.1.1.2'!D33/'4.2.1.1.2'!D21-1</f>
        <v>0.20176551521769315</v>
      </c>
      <c r="E21" s="89">
        <f>+'4.2.1.1.2'!E33/'4.2.1.1.2'!E21-1</f>
        <v>0.21387359545609774</v>
      </c>
      <c r="F21" s="89">
        <f>+'4.2.1.1.2'!F33/'4.2.1.1.2'!F21-1</f>
        <v>0.27590049853158716</v>
      </c>
      <c r="G21" s="89">
        <f>+'4.2.1.1.2'!G33/'4.2.1.1.2'!G21-1</f>
        <v>0.26797155872875345</v>
      </c>
      <c r="H21" s="115"/>
      <c r="I21" s="157">
        <f>+'4.2.1.1.2'!I33/'4.2.1.1.2'!I21-1</f>
        <v>0.20823854925339491</v>
      </c>
      <c r="J21" s="120">
        <f>+'4.2.1.1.2'!J33/'4.2.1.1.2'!J21-1</f>
        <v>-0.18806348030134623</v>
      </c>
      <c r="K21" s="157">
        <f>+'4.2.1.1.2'!K33/'4.2.1.1.2'!K21-1</f>
        <v>0.20229126212092718</v>
      </c>
      <c r="L21" s="6"/>
      <c r="M21" s="7"/>
      <c r="N21" s="7"/>
      <c r="O21" s="7"/>
      <c r="P21" s="7"/>
      <c r="Q21" s="7"/>
      <c r="R21" s="7"/>
    </row>
    <row r="22" spans="1:18">
      <c r="A22" s="229"/>
      <c r="B22" s="26" t="s">
        <v>11</v>
      </c>
      <c r="C22" s="114">
        <f>+'4.2.1.1.2'!C34/'4.2.1.1.2'!C22-1</f>
        <v>0.10070180666744388</v>
      </c>
      <c r="D22" s="89">
        <f>+'4.2.1.1.2'!D34/'4.2.1.1.2'!D22-1</f>
        <v>0.18104956881850409</v>
      </c>
      <c r="E22" s="89">
        <f>+'4.2.1.1.2'!E34/'4.2.1.1.2'!E22-1</f>
        <v>0.2020850102101015</v>
      </c>
      <c r="F22" s="89">
        <f>+'4.2.1.1.2'!F34/'4.2.1.1.2'!F22-1</f>
        <v>0.23256294702242997</v>
      </c>
      <c r="G22" s="89">
        <f>+'4.2.1.1.2'!G34/'4.2.1.1.2'!G22-1</f>
        <v>0.25559240386595783</v>
      </c>
      <c r="H22" s="115"/>
      <c r="I22" s="157">
        <f>+'4.2.1.1.2'!I34/'4.2.1.1.2'!I22-1</f>
        <v>0.18213308222464075</v>
      </c>
      <c r="J22" s="120">
        <f>+'4.2.1.1.2'!J34/'4.2.1.1.2'!J22-1</f>
        <v>-0.14652149277958992</v>
      </c>
      <c r="K22" s="157">
        <f>+'4.2.1.1.2'!K34/'4.2.1.1.2'!K22-1</f>
        <v>0.17743231076056731</v>
      </c>
      <c r="L22" s="6"/>
      <c r="M22" s="7"/>
      <c r="N22" s="7"/>
      <c r="O22" s="7"/>
      <c r="P22" s="7"/>
      <c r="Q22" s="7"/>
      <c r="R22" s="7"/>
    </row>
    <row r="23" spans="1:18" ht="15" thickBot="1">
      <c r="A23" s="230"/>
      <c r="B23" s="86" t="s">
        <v>12</v>
      </c>
      <c r="C23" s="116">
        <f>+'4.2.1.1.2'!C35/'4.2.1.1.2'!C23-1</f>
        <v>4.833372802219138E-2</v>
      </c>
      <c r="D23" s="96">
        <f>+'4.2.1.1.2'!D35/'4.2.1.1.2'!D23-1</f>
        <v>0.15824142325399926</v>
      </c>
      <c r="E23" s="96">
        <f>+'4.2.1.1.2'!E35/'4.2.1.1.2'!E23-1</f>
        <v>0.14738099673522487</v>
      </c>
      <c r="F23" s="96">
        <f>+'4.2.1.1.2'!F35/'4.2.1.1.2'!F23-1</f>
        <v>0.14878089170120545</v>
      </c>
      <c r="G23" s="96">
        <f>+'4.2.1.1.2'!G35/'4.2.1.1.2'!G23-1</f>
        <v>0.21820781979819737</v>
      </c>
      <c r="H23" s="117"/>
      <c r="I23" s="158">
        <f>+'4.2.1.1.2'!I35/'4.2.1.1.2'!I23-1</f>
        <v>0.13233149000154865</v>
      </c>
      <c r="J23" s="121">
        <f>+'4.2.1.1.2'!J35/'4.2.1.1.2'!J23-1</f>
        <v>-5.3694938176197859E-2</v>
      </c>
      <c r="K23" s="158">
        <f>+'4.2.1.1.2'!K35/'4.2.1.1.2'!K23-1</f>
        <v>0.12937304280390927</v>
      </c>
      <c r="L23" s="6"/>
      <c r="M23" s="7"/>
      <c r="N23" s="7"/>
      <c r="O23" s="7"/>
      <c r="P23" s="7"/>
      <c r="Q23" s="7"/>
      <c r="R23" s="7"/>
    </row>
    <row r="24" spans="1:18">
      <c r="A24" s="231" t="s">
        <v>46</v>
      </c>
      <c r="B24" s="91" t="s">
        <v>1</v>
      </c>
      <c r="C24" s="93">
        <f>+'4.2.1.1.2'!C36/'4.2.1.1.2'!C24-1</f>
        <v>0.13632322954413678</v>
      </c>
      <c r="D24" s="93">
        <f>+'4.2.1.1.2'!D36/'4.2.1.1.2'!D24-1</f>
        <v>0.20225883788514176</v>
      </c>
      <c r="E24" s="93">
        <f>+'4.2.1.1.2'!E36/'4.2.1.1.2'!E24-1</f>
        <v>0.2218168252337489</v>
      </c>
      <c r="F24" s="93">
        <f>+'4.2.1.1.2'!F36/'4.2.1.1.2'!F24-1</f>
        <v>0.22322598957223061</v>
      </c>
      <c r="G24" s="93">
        <f>+'4.2.1.1.2'!G36/'4.2.1.1.2'!G24-1</f>
        <v>0.19888129111708852</v>
      </c>
      <c r="H24" s="123"/>
      <c r="I24" s="159">
        <f>+'4.2.1.1.2'!I36/'4.2.1.1.2'!I24-1</f>
        <v>0.19415314285241703</v>
      </c>
      <c r="J24" s="125"/>
      <c r="K24" s="159">
        <f>+'4.2.1.1.2'!K36/'4.2.1.1.2'!K24-1</f>
        <v>0.20941222322615594</v>
      </c>
    </row>
    <row r="25" spans="1:18">
      <c r="A25" s="229"/>
      <c r="B25" s="23" t="s">
        <v>2</v>
      </c>
      <c r="C25" s="89">
        <f>+'4.2.1.1.2'!C37/'4.2.1.1.2'!C25-1</f>
        <v>0.11903972458134149</v>
      </c>
      <c r="D25" s="89">
        <f>+'4.2.1.1.2'!D37/'4.2.1.1.2'!D25-1</f>
        <v>0.16784059867063816</v>
      </c>
      <c r="E25" s="89">
        <f>+'4.2.1.1.2'!E37/'4.2.1.1.2'!E25-1</f>
        <v>0.24025565709810959</v>
      </c>
      <c r="F25" s="89">
        <f>+'4.2.1.1.2'!F37/'4.2.1.1.2'!F25-1</f>
        <v>0.21283757917079615</v>
      </c>
      <c r="G25" s="89">
        <f>+'4.2.1.1.2'!G37/'4.2.1.1.2'!G25-1</f>
        <v>0.13248942242216977</v>
      </c>
      <c r="H25" s="115"/>
      <c r="I25" s="157">
        <f>+'4.2.1.1.2'!I37/'4.2.1.1.2'!I25-1</f>
        <v>0.17670655753429365</v>
      </c>
      <c r="J25" s="120"/>
      <c r="K25" s="157">
        <f>+'4.2.1.1.2'!K37/'4.2.1.1.2'!K25-1</f>
        <v>0.19217379524418554</v>
      </c>
    </row>
    <row r="26" spans="1:18">
      <c r="A26" s="229"/>
      <c r="B26" s="23" t="s">
        <v>3</v>
      </c>
      <c r="C26" s="89">
        <f>+'4.2.1.1.2'!C38/'4.2.1.1.2'!C26-1</f>
        <v>9.8796630254565976E-2</v>
      </c>
      <c r="D26" s="89">
        <f>+'4.2.1.1.2'!D38/'4.2.1.1.2'!D26-1</f>
        <v>8.8071824609745386E-2</v>
      </c>
      <c r="E26" s="89">
        <f>+'4.2.1.1.2'!E38/'4.2.1.1.2'!E26-1</f>
        <v>0.19951091281727384</v>
      </c>
      <c r="F26" s="89">
        <f>+'4.2.1.1.2'!F38/'4.2.1.1.2'!F26-1</f>
        <v>0.24128957988225919</v>
      </c>
      <c r="G26" s="89">
        <f>+'4.2.1.1.2'!G38/'4.2.1.1.2'!G26-1</f>
        <v>0.10712723937871904</v>
      </c>
      <c r="H26" s="115"/>
      <c r="I26" s="157">
        <f>+'4.2.1.1.2'!I38/'4.2.1.1.2'!I26-1</f>
        <v>0.14343142257246932</v>
      </c>
      <c r="J26" s="120"/>
      <c r="K26" s="157">
        <f>+'4.2.1.1.2'!K38/'4.2.1.1.2'!K26-1</f>
        <v>0.15837475861933381</v>
      </c>
    </row>
    <row r="27" spans="1:18">
      <c r="A27" s="229"/>
      <c r="B27" s="23" t="s">
        <v>4</v>
      </c>
      <c r="C27" s="89">
        <f>+'4.2.1.1.2'!C39/'4.2.1.1.2'!C27-1</f>
        <v>-4.4141534962282014E-3</v>
      </c>
      <c r="D27" s="89">
        <f>+'4.2.1.1.2'!D39/'4.2.1.1.2'!D27-1</f>
        <v>3.1922435950026973E-3</v>
      </c>
      <c r="E27" s="89">
        <f>+'4.2.1.1.2'!E39/'4.2.1.1.2'!E27-1</f>
        <v>0.15106509232289933</v>
      </c>
      <c r="F27" s="89">
        <f>+'4.2.1.1.2'!F39/'4.2.1.1.2'!F27-1</f>
        <v>6.5824429388367856E-2</v>
      </c>
      <c r="G27" s="89">
        <f>+'4.2.1.1.2'!G39/'4.2.1.1.2'!G27-1</f>
        <v>3.5706793251195634E-2</v>
      </c>
      <c r="H27" s="115"/>
      <c r="I27" s="157">
        <f>+'4.2.1.1.2'!I39/'4.2.1.1.2'!I27-1</f>
        <v>4.4386164080795432E-2</v>
      </c>
      <c r="J27" s="120"/>
      <c r="K27" s="157">
        <f>+'4.2.1.1.2'!K39/'4.2.1.1.2'!K27-1</f>
        <v>5.8815709373303271E-2</v>
      </c>
    </row>
    <row r="28" spans="1:18">
      <c r="A28" s="229"/>
      <c r="B28" s="23" t="s">
        <v>5</v>
      </c>
      <c r="C28" s="89">
        <f>+'4.2.1.1.2'!C40/'4.2.1.1.2'!C28-1</f>
        <v>2.9750309095042393E-3</v>
      </c>
      <c r="D28" s="89">
        <f>+'4.2.1.1.2'!D40/'4.2.1.1.2'!D28-1</f>
        <v>5.986387720262254E-2</v>
      </c>
      <c r="E28" s="89">
        <f>+'4.2.1.1.2'!E40/'4.2.1.1.2'!E28-1</f>
        <v>0.1362010001174907</v>
      </c>
      <c r="F28" s="89">
        <f>+'4.2.1.1.2'!F40/'4.2.1.1.2'!F28-1</f>
        <v>9.6783805950054758E-2</v>
      </c>
      <c r="G28" s="89">
        <f>+'4.2.1.1.2'!G40/'4.2.1.1.2'!G28-1</f>
        <v>4.5607917638395001E-2</v>
      </c>
      <c r="H28" s="115"/>
      <c r="I28" s="157">
        <f>+'4.2.1.1.2'!I40/'4.2.1.1.2'!I28-1</f>
        <v>6.7478755618808117E-2</v>
      </c>
      <c r="J28" s="120"/>
      <c r="K28" s="157">
        <f>+'4.2.1.1.2'!K40/'4.2.1.1.2'!K28-1</f>
        <v>8.0158542526084453E-2</v>
      </c>
    </row>
    <row r="29" spans="1:18">
      <c r="A29" s="229"/>
      <c r="B29" s="23" t="s">
        <v>6</v>
      </c>
      <c r="C29" s="89">
        <f>+'4.2.1.1.2'!C41/'4.2.1.1.2'!C29-1</f>
        <v>3.2078918194627715E-2</v>
      </c>
      <c r="D29" s="89">
        <f>+'4.2.1.1.2'!D41/'4.2.1.1.2'!D29-1</f>
        <v>9.7529638579279876E-2</v>
      </c>
      <c r="E29" s="89">
        <f>+'4.2.1.1.2'!E41/'4.2.1.1.2'!E29-1</f>
        <v>0.19586914727788152</v>
      </c>
      <c r="F29" s="89">
        <f>+'4.2.1.1.2'!F41/'4.2.1.1.2'!F29-1</f>
        <v>0.14353939429623774</v>
      </c>
      <c r="G29" s="89">
        <f>+'4.2.1.1.2'!G41/'4.2.1.1.2'!G29-1</f>
        <v>0.10061272150468326</v>
      </c>
      <c r="H29" s="115"/>
      <c r="I29" s="157">
        <f>+'4.2.1.1.2'!I41/'4.2.1.1.2'!I29-1</f>
        <v>0.11072274633877921</v>
      </c>
      <c r="J29" s="120"/>
      <c r="K29" s="157">
        <f>+'4.2.1.1.2'!K41/'4.2.1.1.2'!K29-1</f>
        <v>0.12354337512788827</v>
      </c>
    </row>
    <row r="30" spans="1:18">
      <c r="A30" s="229"/>
      <c r="B30" s="23" t="s">
        <v>7</v>
      </c>
      <c r="C30" s="89">
        <f>+'4.2.1.1.2'!C42/'4.2.1.1.2'!C30-1</f>
        <v>6.3372615663456866E-2</v>
      </c>
      <c r="D30" s="89">
        <f>+'4.2.1.1.2'!D42/'4.2.1.1.2'!D30-1</f>
        <v>7.4786729611818092E-2</v>
      </c>
      <c r="E30" s="89">
        <f>+'4.2.1.1.2'!E42/'4.2.1.1.2'!E30-1</f>
        <v>0.16084098923541568</v>
      </c>
      <c r="F30" s="89">
        <f>+'4.2.1.1.2'!F42/'4.2.1.1.2'!F30-1</f>
        <v>0.11088065416650128</v>
      </c>
      <c r="G30" s="89">
        <f>+'4.2.1.1.2'!G42/'4.2.1.1.2'!G30-1</f>
        <v>0.12258214685482938</v>
      </c>
      <c r="H30" s="115"/>
      <c r="I30" s="157">
        <f>+'4.2.1.1.2'!I42/'4.2.1.1.2'!I30-1</f>
        <v>0.10023553555865505</v>
      </c>
      <c r="J30" s="120">
        <f>+'4.2.1.1.2'!J42/'4.2.1.1.2'!J30-1</f>
        <v>0.30879689290868173</v>
      </c>
      <c r="K30" s="157">
        <f>+'4.2.1.1.2'!K42/'4.2.1.1.2'!K30-1</f>
        <v>0.10253018025467164</v>
      </c>
    </row>
    <row r="31" spans="1:18">
      <c r="A31" s="229"/>
      <c r="B31" s="23" t="s">
        <v>8</v>
      </c>
      <c r="C31" s="89">
        <f>+'4.2.1.1.2'!C43/'4.2.1.1.2'!C31-1</f>
        <v>1.4793380215674334E-2</v>
      </c>
      <c r="D31" s="89">
        <f>+'4.2.1.1.2'!D43/'4.2.1.1.2'!D31-1</f>
        <v>9.3010384106268829E-2</v>
      </c>
      <c r="E31" s="89">
        <f>+'4.2.1.1.2'!E43/'4.2.1.1.2'!E31-1</f>
        <v>0.14672660017733175</v>
      </c>
      <c r="F31" s="89">
        <f>+'4.2.1.1.2'!F43/'4.2.1.1.2'!F31-1</f>
        <v>0.11483408272152107</v>
      </c>
      <c r="G31" s="89">
        <f>+'4.2.1.1.2'!G43/'4.2.1.1.2'!G31-1</f>
        <v>4.6422088910565318E-2</v>
      </c>
      <c r="H31" s="115"/>
      <c r="I31" s="157">
        <f>+'4.2.1.1.2'!I43/'4.2.1.1.2'!I31-1</f>
        <v>8.6753600261269881E-2</v>
      </c>
      <c r="J31" s="120">
        <f>+'4.2.1.1.2'!J43/'4.2.1.1.2'!J31-1</f>
        <v>0.29234043285474187</v>
      </c>
      <c r="K31" s="157">
        <f>+'4.2.1.1.2'!K43/'4.2.1.1.2'!K31-1</f>
        <v>8.8936162645975037E-2</v>
      </c>
    </row>
    <row r="32" spans="1:18">
      <c r="A32" s="229"/>
      <c r="B32" s="23" t="s">
        <v>9</v>
      </c>
      <c r="C32" s="89">
        <f>+'4.2.1.1.2'!C44/'4.2.1.1.2'!C32-1</f>
        <v>-3.7728545366770283E-2</v>
      </c>
      <c r="D32" s="89">
        <f>+'4.2.1.1.2'!D44/'4.2.1.1.2'!D32-1</f>
        <v>2.7773514431945534E-2</v>
      </c>
      <c r="E32" s="89">
        <f>+'4.2.1.1.2'!E44/'4.2.1.1.2'!E32-1</f>
        <v>0.11599818680476526</v>
      </c>
      <c r="F32" s="89">
        <f>+'4.2.1.1.2'!F44/'4.2.1.1.2'!F32-1</f>
        <v>-1.2185844887252717E-2</v>
      </c>
      <c r="G32" s="89">
        <f>+'4.2.1.1.2'!G44/'4.2.1.1.2'!G32-1</f>
        <v>-3.3806966202043487E-3</v>
      </c>
      <c r="H32" s="115"/>
      <c r="I32" s="157">
        <f>+'4.2.1.1.2'!I44/'4.2.1.1.2'!I32-1</f>
        <v>1.8747615486769398E-2</v>
      </c>
      <c r="J32" s="120">
        <f>+'4.2.1.1.2'!J44/'4.2.1.1.2'!J32-1</f>
        <v>0.37998123673821471</v>
      </c>
      <c r="K32" s="157">
        <f>+'4.2.1.1.2'!K44/'4.2.1.1.2'!K32-1</f>
        <v>2.2231050500789218E-2</v>
      </c>
    </row>
    <row r="33" spans="1:11">
      <c r="A33" s="229"/>
      <c r="B33" s="23" t="s">
        <v>10</v>
      </c>
      <c r="C33" s="89">
        <f>+'4.2.1.1.2'!C45/'4.2.1.1.2'!C33-1</f>
        <v>3.4847868181201447E-2</v>
      </c>
      <c r="D33" s="89">
        <f>+'4.2.1.1.2'!D45/'4.2.1.1.2'!D33-1</f>
        <v>7.8783974311258609E-2</v>
      </c>
      <c r="E33" s="89">
        <f>+'4.2.1.1.2'!E45/'4.2.1.1.2'!E33-1</f>
        <v>0.17949752837404964</v>
      </c>
      <c r="F33" s="89">
        <f>+'4.2.1.1.2'!F45/'4.2.1.1.2'!F33-1</f>
        <v>0.10630150030134478</v>
      </c>
      <c r="G33" s="89">
        <f>+'4.2.1.1.2'!G45/'4.2.1.1.2'!G33-1</f>
        <v>6.6610901926759558E-2</v>
      </c>
      <c r="H33" s="115"/>
      <c r="I33" s="157">
        <f>+'4.2.1.1.2'!I45/'4.2.1.1.2'!I33-1</f>
        <v>9.3219211673383429E-2</v>
      </c>
      <c r="J33" s="120">
        <f>+'4.2.1.1.2'!J45/'4.2.1.1.2'!J33-1</f>
        <v>0.49076574007174445</v>
      </c>
      <c r="K33" s="157">
        <f>+'4.2.1.1.2'!K45/'4.2.1.1.2'!K33-1</f>
        <v>9.7248171716798115E-2</v>
      </c>
    </row>
    <row r="34" spans="1:11">
      <c r="A34" s="229"/>
      <c r="B34" s="23" t="s">
        <v>11</v>
      </c>
      <c r="C34" s="89">
        <f>+'4.2.1.1.2'!C46/'4.2.1.1.2'!C34-1</f>
        <v>-1.9144403745274818E-4</v>
      </c>
      <c r="D34" s="89">
        <f>+'4.2.1.1.2'!D46/'4.2.1.1.2'!D34-1</f>
        <v>8.0791981844064109E-2</v>
      </c>
      <c r="E34" s="89">
        <f>+'4.2.1.1.2'!E46/'4.2.1.1.2'!E34-1</f>
        <v>0.10671523372198566</v>
      </c>
      <c r="F34" s="89">
        <f>+'4.2.1.1.2'!F46/'4.2.1.1.2'!F34-1</f>
        <v>7.5877518037069436E-2</v>
      </c>
      <c r="G34" s="89">
        <f>+'4.2.1.1.2'!G46/'4.2.1.1.2'!G34-1</f>
        <v>1.5689610000037879E-2</v>
      </c>
      <c r="H34" s="115"/>
      <c r="I34" s="157">
        <f>+'4.2.1.1.2'!I46/'4.2.1.1.2'!I34-1</f>
        <v>6.1523493916944449E-2</v>
      </c>
      <c r="J34" s="120">
        <f>+'4.2.1.1.2'!J46/'4.2.1.1.2'!J34-1</f>
        <v>0.3495953923169397</v>
      </c>
      <c r="K34" s="157">
        <f>+'4.2.1.1.2'!K46/'4.2.1.1.2'!K34-1</f>
        <v>6.4510162197939591E-2</v>
      </c>
    </row>
    <row r="35" spans="1:11" ht="15" thickBot="1">
      <c r="A35" s="230"/>
      <c r="B35" s="55" t="s">
        <v>12</v>
      </c>
      <c r="C35" s="96">
        <f>+'4.2.1.1.2'!C47/'4.2.1.1.2'!C35-1</f>
        <v>-3.8091616900801872E-2</v>
      </c>
      <c r="D35" s="96">
        <f>+'4.2.1.1.2'!D47/'4.2.1.1.2'!D35-1</f>
        <v>4.5740578348591576E-2</v>
      </c>
      <c r="E35" s="96">
        <f>+'4.2.1.1.2'!E47/'4.2.1.1.2'!E35-1</f>
        <v>6.1947630190982039E-2</v>
      </c>
      <c r="F35" s="96">
        <f>+'4.2.1.1.2'!F47/'4.2.1.1.2'!F35-1</f>
        <v>1.477458401756282E-3</v>
      </c>
      <c r="G35" s="96">
        <f>+'4.2.1.1.2'!G47/'4.2.1.1.2'!G35-1</f>
        <v>-4.9679192921968096E-2</v>
      </c>
      <c r="H35" s="117"/>
      <c r="I35" s="158">
        <f>+'4.2.1.1.2'!I47/'4.2.1.1.2'!I35-1</f>
        <v>1.3946615969162357E-2</v>
      </c>
      <c r="J35" s="121">
        <f>+'4.2.1.1.2'!J47/'4.2.1.1.2'!J35-1</f>
        <v>0.18122936051407956</v>
      </c>
      <c r="K35" s="158">
        <f>+'4.2.1.1.2'!K47/'4.2.1.1.2'!K35-1</f>
        <v>1.6175739139051792E-2</v>
      </c>
    </row>
    <row r="36" spans="1:11">
      <c r="A36" s="229" t="s">
        <v>47</v>
      </c>
      <c r="B36" s="91" t="s">
        <v>1</v>
      </c>
      <c r="C36" s="93">
        <f>+'4.2.1.1.2'!C48/'4.2.1.1.2'!C36-1</f>
        <v>3.8352043625123899E-2</v>
      </c>
      <c r="D36" s="93">
        <f>+'4.2.1.1.2'!D48/'4.2.1.1.2'!D36-1</f>
        <v>0.1218325617396212</v>
      </c>
      <c r="E36" s="93">
        <f>+'4.2.1.1.2'!E48/'4.2.1.1.2'!E36-1</f>
        <v>0.1153286643529583</v>
      </c>
      <c r="F36" s="93">
        <f>+'4.2.1.1.2'!F48/'4.2.1.1.2'!F36-1</f>
        <v>6.2323833988612742E-2</v>
      </c>
      <c r="G36" s="93">
        <f>+'4.2.1.1.2'!G48/'4.2.1.1.2'!G36-1</f>
        <v>2.6624944450271304E-2</v>
      </c>
      <c r="H36" s="123"/>
      <c r="I36" s="159">
        <f>+'4.2.1.1.2'!I48/'4.2.1.1.2'!I36-1</f>
        <v>8.3235081634976282E-2</v>
      </c>
      <c r="J36" s="125">
        <f>+'4.2.1.1.2'!J48/'4.2.1.1.2'!J36-1</f>
        <v>0.3573190065175269</v>
      </c>
      <c r="K36" s="159">
        <f>+'4.2.1.1.2'!K48/'4.2.1.1.2'!K36-1</f>
        <v>8.6693181824981425E-2</v>
      </c>
    </row>
    <row r="37" spans="1:11">
      <c r="A37" s="229"/>
      <c r="B37" s="23" t="s">
        <v>2</v>
      </c>
      <c r="C37" s="89">
        <f>+'4.2.1.1.2'!C49/'4.2.1.1.2'!C37-1</f>
        <v>5.1176087237163159E-2</v>
      </c>
      <c r="D37" s="89">
        <f>+'4.2.1.1.2'!D49/'4.2.1.1.2'!D37-1</f>
        <v>0.16376031153180892</v>
      </c>
      <c r="E37" s="89">
        <f>+'4.2.1.1.2'!E49/'4.2.1.1.2'!E37-1</f>
        <v>0.14128612410649333</v>
      </c>
      <c r="F37" s="89">
        <f>+'4.2.1.1.2'!F49/'4.2.1.1.2'!F37-1</f>
        <v>0.10522012575859141</v>
      </c>
      <c r="G37" s="89">
        <f>+'4.2.1.1.2'!G49/'4.2.1.1.2'!G37-1</f>
        <v>5.942990975166218E-2</v>
      </c>
      <c r="H37" s="115"/>
      <c r="I37" s="157">
        <f>+'4.2.1.1.2'!I49/'4.2.1.1.2'!I37-1</f>
        <v>0.11434270665152901</v>
      </c>
      <c r="J37" s="120">
        <f>+'4.2.1.1.2'!J49/'4.2.1.1.2'!J37-1</f>
        <v>0.18208239147483507</v>
      </c>
      <c r="K37" s="157">
        <f>+'4.2.1.1.2'!K49/'4.2.1.1.2'!K37-1</f>
        <v>0.11522155989569116</v>
      </c>
    </row>
    <row r="38" spans="1:11">
      <c r="A38" s="229"/>
      <c r="B38" s="23" t="s">
        <v>3</v>
      </c>
      <c r="C38" s="89">
        <f>+'4.2.1.1.2'!C50/'4.2.1.1.2'!C38-1</f>
        <v>-4.7853732629955958E-2</v>
      </c>
      <c r="D38" s="89">
        <f>+'4.2.1.1.2'!D50/'4.2.1.1.2'!D38-1</f>
        <v>7.2414467628457269E-2</v>
      </c>
      <c r="E38" s="89">
        <f>+'4.2.1.1.2'!E50/'4.2.1.1.2'!E38-1</f>
        <v>5.3359281151935001E-2</v>
      </c>
      <c r="F38" s="89">
        <f>+'4.2.1.1.2'!F50/'4.2.1.1.2'!F38-1</f>
        <v>-3.1405974278337911E-3</v>
      </c>
      <c r="G38" s="89">
        <f>+'4.2.1.1.2'!G50/'4.2.1.1.2'!G38-1</f>
        <v>-3.3517659136920286E-2</v>
      </c>
      <c r="H38" s="115"/>
      <c r="I38" s="157">
        <f>+'4.2.1.1.2'!I50/'4.2.1.1.2'!I38-1</f>
        <v>1.7138630357946605E-2</v>
      </c>
      <c r="J38" s="120">
        <f>+'4.2.1.1.2'!J50/'4.2.1.1.2'!J38-1</f>
        <v>0.12671796047320538</v>
      </c>
      <c r="K38" s="157">
        <f>+'4.2.1.1.2'!K50/'4.2.1.1.2'!K38-1</f>
        <v>1.8552232252772471E-2</v>
      </c>
    </row>
    <row r="39" spans="1:11">
      <c r="A39" s="229"/>
      <c r="B39" s="23" t="s">
        <v>4</v>
      </c>
      <c r="C39" s="89">
        <f>+'4.2.1.1.2'!C51/'4.2.1.1.2'!C39-1</f>
        <v>0.10065370391608308</v>
      </c>
      <c r="D39" s="89">
        <f>+'4.2.1.1.2'!D51/'4.2.1.1.2'!D39-1</f>
        <v>0.19892929593762276</v>
      </c>
      <c r="E39" s="89">
        <f>+'4.2.1.1.2'!E51/'4.2.1.1.2'!E39-1</f>
        <v>0.15149704003339237</v>
      </c>
      <c r="F39" s="89">
        <f>+'4.2.1.1.2'!F51/'4.2.1.1.2'!F39-1</f>
        <v>0.16228334770406683</v>
      </c>
      <c r="G39" s="89">
        <f>+'4.2.1.1.2'!G51/'4.2.1.1.2'!G39-1</f>
        <v>9.5742197289864883E-2</v>
      </c>
      <c r="H39" s="115"/>
      <c r="I39" s="157">
        <f>+'4.2.1.1.2'!I51/'4.2.1.1.2'!I39-1</f>
        <v>0.15190535564799656</v>
      </c>
      <c r="J39" s="120">
        <f>+'4.2.1.1.2'!J51/'4.2.1.1.2'!J39-1</f>
        <v>0.12842576826400709</v>
      </c>
      <c r="K39" s="157">
        <f>+'4.2.1.1.2'!K51/'4.2.1.1.2'!K39-1</f>
        <v>0.15158537572457131</v>
      </c>
    </row>
    <row r="40" spans="1:11">
      <c r="A40" s="229"/>
      <c r="B40" s="23" t="s">
        <v>5</v>
      </c>
      <c r="C40" s="89">
        <f>+'4.2.1.1.2'!C52/'4.2.1.1.2'!C40-1</f>
        <v>5.0359303105604436E-2</v>
      </c>
      <c r="D40" s="89">
        <f>+'4.2.1.1.2'!D52/'4.2.1.1.2'!D40-1</f>
        <v>0.13993716135055889</v>
      </c>
      <c r="E40" s="89">
        <f>+'4.2.1.1.2'!E52/'4.2.1.1.2'!E40-1</f>
        <v>0.1206820364705492</v>
      </c>
      <c r="F40" s="89">
        <f>+'4.2.1.1.2'!F52/'4.2.1.1.2'!F40-1</f>
        <v>0.11013862912605288</v>
      </c>
      <c r="G40" s="89">
        <f>+'4.2.1.1.2'!G52/'4.2.1.1.2'!G40-1</f>
        <v>3.3702517053550984E-2</v>
      </c>
      <c r="H40" s="115"/>
      <c r="I40" s="157">
        <f>+'4.2.1.1.2'!I52/'4.2.1.1.2'!I40-1</f>
        <v>0.10172766782933618</v>
      </c>
      <c r="J40" s="120">
        <f>+'4.2.1.1.2'!J52/'4.2.1.1.2'!J40-1</f>
        <v>0.16127378083175214</v>
      </c>
      <c r="K40" s="157">
        <f>+'4.2.1.1.2'!K52/'4.2.1.1.2'!K40-1</f>
        <v>0.10242666894287766</v>
      </c>
    </row>
    <row r="41" spans="1:11">
      <c r="A41" s="229"/>
      <c r="B41" s="23" t="s">
        <v>6</v>
      </c>
      <c r="C41" s="89">
        <f>+'4.2.1.1.2'!C53/'4.2.1.1.2'!C41-1</f>
        <v>-6.5285413000668036E-2</v>
      </c>
      <c r="D41" s="89">
        <f>+'4.2.1.1.2'!D53/'4.2.1.1.2'!D41-1</f>
        <v>2.874850919318539E-2</v>
      </c>
      <c r="E41" s="89">
        <f>+'4.2.1.1.2'!E53/'4.2.1.1.2'!E41-1</f>
        <v>-1.9423921839424318E-3</v>
      </c>
      <c r="F41" s="89">
        <f>+'4.2.1.1.2'!F53/'4.2.1.1.2'!F41-1</f>
        <v>-2.4086363532346278E-2</v>
      </c>
      <c r="G41" s="89">
        <f>+'4.2.1.1.2'!G53/'4.2.1.1.2'!G41-1</f>
        <v>-8.2831065300041251E-2</v>
      </c>
      <c r="H41" s="115"/>
      <c r="I41" s="157">
        <f>+'4.2.1.1.2'!I53/'4.2.1.1.2'!I41-1</f>
        <v>-1.7754254139446979E-2</v>
      </c>
      <c r="J41" s="120">
        <f>+'4.2.1.1.2'!J53/'4.2.1.1.2'!J41-1</f>
        <v>0.14201262500734946</v>
      </c>
      <c r="K41" s="157">
        <f>+'4.2.1.1.2'!K53/'4.2.1.1.2'!K41-1</f>
        <v>-1.5931172008681549E-2</v>
      </c>
    </row>
    <row r="42" spans="1:11">
      <c r="A42" s="229"/>
      <c r="B42" s="23" t="s">
        <v>7</v>
      </c>
      <c r="C42" s="89">
        <f>+'4.2.1.1.2'!C54/'4.2.1.1.2'!C42-1</f>
        <v>3.8162447828964829E-2</v>
      </c>
      <c r="D42" s="89">
        <f>+'4.2.1.1.2'!D54/'4.2.1.1.2'!D42-1</f>
        <v>0.13047207968608521</v>
      </c>
      <c r="E42" s="89">
        <f>+'4.2.1.1.2'!E54/'4.2.1.1.2'!E42-1</f>
        <v>0.10296515418384877</v>
      </c>
      <c r="F42" s="89">
        <f>+'4.2.1.1.2'!F54/'4.2.1.1.2'!F42-1</f>
        <v>8.9856357031233403E-2</v>
      </c>
      <c r="G42" s="89">
        <f>+'4.2.1.1.2'!G54/'4.2.1.1.2'!G42-1</f>
        <v>1.3333799278561376E-2</v>
      </c>
      <c r="H42" s="115"/>
      <c r="I42" s="157">
        <f>+'4.2.1.1.2'!I54/'4.2.1.1.2'!I42-1</f>
        <v>8.7916924615958347E-2</v>
      </c>
      <c r="J42" s="120">
        <f>+'4.2.1.1.2'!J54/'4.2.1.1.2'!J42-1</f>
        <v>1.1080508378443321E-2</v>
      </c>
      <c r="K42" s="157">
        <f>+'4.2.1.1.2'!K54/'4.2.1.1.2'!K42-1</f>
        <v>8.6913394353988371E-2</v>
      </c>
    </row>
    <row r="43" spans="1:11">
      <c r="A43" s="229"/>
      <c r="B43" s="23" t="s">
        <v>8</v>
      </c>
      <c r="C43" s="89">
        <f>+'4.2.1.1.2'!C55/'4.2.1.1.2'!C43-1</f>
        <v>-4.9205078223576559E-2</v>
      </c>
      <c r="D43" s="89">
        <f>+'4.2.1.1.2'!D55/'4.2.1.1.2'!D43-1</f>
        <v>1.4075431677970762E-2</v>
      </c>
      <c r="E43" s="89">
        <f>+'4.2.1.1.2'!E55/'4.2.1.1.2'!E43-1</f>
        <v>7.3830733638122759E-3</v>
      </c>
      <c r="F43" s="89">
        <f>+'4.2.1.1.2'!F55/'4.2.1.1.2'!F43-1</f>
        <v>7.0759268163447242E-3</v>
      </c>
      <c r="G43" s="89">
        <f>+'4.2.1.1.2'!G55/'4.2.1.1.2'!G43-1</f>
        <v>-5.2438309257217597E-2</v>
      </c>
      <c r="H43" s="115"/>
      <c r="I43" s="157">
        <f>+'4.2.1.1.2'!I55/'4.2.1.1.2'!I43-1</f>
        <v>-7.1123151903605963E-3</v>
      </c>
      <c r="J43" s="120">
        <f>+'4.2.1.1.2'!J55/'4.2.1.1.2'!J43-1</f>
        <v>-4.5171885749794694E-2</v>
      </c>
      <c r="K43" s="157">
        <f>+'4.2.1.1.2'!K55/'4.2.1.1.2'!K43-1</f>
        <v>-7.5918385470716832E-3</v>
      </c>
    </row>
    <row r="44" spans="1:11">
      <c r="A44" s="229"/>
      <c r="B44" s="23" t="s">
        <v>9</v>
      </c>
      <c r="C44" s="89">
        <f>+'4.2.1.1.2'!C56/'4.2.1.1.2'!C44-1</f>
        <v>-3.8331993382038965E-2</v>
      </c>
      <c r="D44" s="89">
        <f>+'4.2.1.1.2'!D56/'4.2.1.1.2'!D44-1</f>
        <v>2.76033255516972E-2</v>
      </c>
      <c r="E44" s="89">
        <f>+'4.2.1.1.2'!E56/'4.2.1.1.2'!E44-1</f>
        <v>2.2153888772651342E-2</v>
      </c>
      <c r="F44" s="89">
        <f>+'4.2.1.1.2'!F56/'4.2.1.1.2'!F44-1</f>
        <v>4.8292143578894775E-2</v>
      </c>
      <c r="G44" s="89">
        <f>+'4.2.1.1.2'!G56/'4.2.1.1.2'!G44-1</f>
        <v>-3.9879590589926295E-2</v>
      </c>
      <c r="H44" s="115"/>
      <c r="I44" s="157">
        <f>+'4.2.1.1.2'!I56/'4.2.1.1.2'!I44-1</f>
        <v>1.1569695271157698E-2</v>
      </c>
      <c r="J44" s="120">
        <f>+'4.2.1.1.2'!J56/'4.2.1.1.2'!J44-1</f>
        <v>-8.3136378153944479E-2</v>
      </c>
      <c r="K44" s="157">
        <f>+'4.2.1.1.2'!K56/'4.2.1.1.2'!K44-1</f>
        <v>1.033681332848424E-2</v>
      </c>
    </row>
    <row r="45" spans="1:11">
      <c r="A45" s="229"/>
      <c r="B45" s="23" t="s">
        <v>10</v>
      </c>
      <c r="C45" s="89">
        <f>+'4.2.1.1.2'!C57/'4.2.1.1.2'!C45-1</f>
        <v>9.3388247065256502E-2</v>
      </c>
      <c r="D45" s="89">
        <f>+'4.2.1.1.2'!D57/'4.2.1.1.2'!D45-1</f>
        <v>0.17802378663027896</v>
      </c>
      <c r="E45" s="89">
        <f>+'4.2.1.1.2'!E57/'4.2.1.1.2'!E45-1</f>
        <v>0.14770230518280281</v>
      </c>
      <c r="F45" s="89">
        <f>+'4.2.1.1.2'!F57/'4.2.1.1.2'!F45-1</f>
        <v>0.16218326720357501</v>
      </c>
      <c r="G45" s="89">
        <f>+'4.2.1.1.2'!G57/'4.2.1.1.2'!G45-1</f>
        <v>8.9263203309506656E-2</v>
      </c>
      <c r="H45" s="115"/>
      <c r="I45" s="157">
        <f>+'4.2.1.1.2'!I57/'4.2.1.1.2'!I45-1</f>
        <v>0.14363227196222872</v>
      </c>
      <c r="J45" s="120">
        <f>+'4.2.1.1.2'!J57/'4.2.1.1.2'!J45-1</f>
        <v>-3.6026460784980618E-2</v>
      </c>
      <c r="K45" s="157">
        <f>+'4.2.1.1.2'!K57/'4.2.1.1.2'!K45-1</f>
        <v>0.1411585102429751</v>
      </c>
    </row>
    <row r="46" spans="1:11">
      <c r="A46" s="229"/>
      <c r="B46" s="23" t="s">
        <v>11</v>
      </c>
      <c r="C46" s="89">
        <f>+'4.2.1.1.2'!C58/'4.2.1.1.2'!C46-1</f>
        <v>-1.691544994281069E-2</v>
      </c>
      <c r="D46" s="89">
        <f>+'4.2.1.1.2'!D58/'4.2.1.1.2'!D46-1</f>
        <v>3.2211014016889639E-2</v>
      </c>
      <c r="E46" s="89">
        <f>+'4.2.1.1.2'!E58/'4.2.1.1.2'!E46-1</f>
        <v>6.7176934995856197E-2</v>
      </c>
      <c r="F46" s="89">
        <f>+'4.2.1.1.2'!F58/'4.2.1.1.2'!F46-1</f>
        <v>4.572652339539518E-2</v>
      </c>
      <c r="G46" s="89">
        <f>+'4.2.1.1.2'!G58/'4.2.1.1.2'!G46-1</f>
        <v>-4.8376207049956821E-2</v>
      </c>
      <c r="H46" s="115"/>
      <c r="I46" s="157">
        <f>+'4.2.1.1.2'!I58/'4.2.1.1.2'!I46-1</f>
        <v>2.5585033456665851E-2</v>
      </c>
      <c r="J46" s="120">
        <f>+'4.2.1.1.2'!J58/'4.2.1.1.2'!J46-1</f>
        <v>-1.5120695232903936E-2</v>
      </c>
      <c r="K46" s="157">
        <f>+'4.2.1.1.2'!K58/'4.2.1.1.2'!K46-1</f>
        <v>2.5049982181051034E-2</v>
      </c>
    </row>
    <row r="47" spans="1:11" ht="15" thickBot="1">
      <c r="A47" s="230"/>
      <c r="B47" s="55" t="s">
        <v>12</v>
      </c>
      <c r="C47" s="96">
        <f>+'4.2.1.1.2'!C59/'4.2.1.1.2'!C47-1</f>
        <v>2.7535200993963782E-2</v>
      </c>
      <c r="D47" s="96">
        <f>+'4.2.1.1.2'!D59/'4.2.1.1.2'!D47-1</f>
        <v>6.396572377812082E-2</v>
      </c>
      <c r="E47" s="96">
        <f>+'4.2.1.1.2'!E59/'4.2.1.1.2'!E47-1</f>
        <v>0.11613284819399183</v>
      </c>
      <c r="F47" s="96">
        <f>+'4.2.1.1.2'!F59/'4.2.1.1.2'!F47-1</f>
        <v>9.9139756932869805E-2</v>
      </c>
      <c r="G47" s="96">
        <f>+'4.2.1.1.2'!G59/'4.2.1.1.2'!G47-1</f>
        <v>7.4960280940803425E-3</v>
      </c>
      <c r="H47" s="117"/>
      <c r="I47" s="158">
        <f>+'4.2.1.1.2'!I59/'4.2.1.1.2'!I47-1</f>
        <v>7.0059839082571296E-2</v>
      </c>
      <c r="J47" s="121">
        <f>+'4.2.1.1.2'!J59/'4.2.1.1.2'!J47-1</f>
        <v>-1.6104221578879141E-2</v>
      </c>
      <c r="K47" s="158">
        <f>+'4.2.1.1.2'!K59/'4.2.1.1.2'!K47-1</f>
        <v>6.8725167266113774E-2</v>
      </c>
    </row>
    <row r="48" spans="1:11">
      <c r="A48" s="229" t="s">
        <v>48</v>
      </c>
      <c r="B48" s="91" t="s">
        <v>1</v>
      </c>
      <c r="C48" s="93">
        <f>+'4.2.1.1.2'!C60/'4.2.1.1.2'!C48-1</f>
        <v>4.3407726021797988E-3</v>
      </c>
      <c r="D48" s="93">
        <f>+'4.2.1.1.2'!D60/'4.2.1.1.2'!D48-1</f>
        <v>2.9664869228109625E-2</v>
      </c>
      <c r="E48" s="93">
        <f>+'4.2.1.1.2'!E60/'4.2.1.1.2'!E48-1</f>
        <v>0.1171009924887898</v>
      </c>
      <c r="F48" s="93">
        <f>+'4.2.1.1.2'!F60/'4.2.1.1.2'!F48-1</f>
        <v>9.151571673799519E-2</v>
      </c>
      <c r="G48" s="93">
        <f>+'4.2.1.1.2'!G60/'4.2.1.1.2'!G48-1</f>
        <v>-2.1875339004561178E-3</v>
      </c>
      <c r="H48" s="123"/>
      <c r="I48" s="159">
        <f>+'4.2.1.1.2'!I60/'4.2.1.1.2'!I48-1</f>
        <v>5.2171763553347406E-2</v>
      </c>
      <c r="J48" s="125">
        <f>+'4.2.1.1.2'!J60/'4.2.1.1.2'!J48-1</f>
        <v>-2.5256684785592731E-2</v>
      </c>
      <c r="K48" s="159">
        <f>+'4.2.1.1.2'!K60/'4.2.1.1.2'!K48-1</f>
        <v>5.0951567681246424E-2</v>
      </c>
    </row>
    <row r="49" spans="1:11">
      <c r="A49" s="229"/>
      <c r="B49" s="23" t="s">
        <v>2</v>
      </c>
      <c r="C49" s="89">
        <f>+'4.2.1.1.2'!C61/'4.2.1.1.2'!C49-1</f>
        <v>-1.3647091027462088E-2</v>
      </c>
      <c r="D49" s="89">
        <f>+'4.2.1.1.2'!D61/'4.2.1.1.2'!D49-1</f>
        <v>8.0551190225244262E-3</v>
      </c>
      <c r="E49" s="89">
        <f>+'4.2.1.1.2'!E61/'4.2.1.1.2'!E49-1</f>
        <v>9.5327524362713412E-2</v>
      </c>
      <c r="F49" s="89">
        <f>+'4.2.1.1.2'!F61/'4.2.1.1.2'!F49-1</f>
        <v>8.2994849760892997E-2</v>
      </c>
      <c r="G49" s="89">
        <f>+'4.2.1.1.2'!G61/'4.2.1.1.2'!G49-1</f>
        <v>-2.8353093098518967E-2</v>
      </c>
      <c r="H49" s="115"/>
      <c r="I49" s="157">
        <f>+'4.2.1.1.2'!I61/'4.2.1.1.2'!I49-1</f>
        <v>3.4378864264956732E-2</v>
      </c>
      <c r="J49" s="120">
        <f>+'4.2.1.1.2'!J61/'4.2.1.1.2'!J49-1</f>
        <v>6.4716114357076027E-2</v>
      </c>
      <c r="K49" s="157">
        <f>+'4.2.1.1.2'!K61/'4.2.1.1.2'!K49-1</f>
        <v>3.4796056283906918E-2</v>
      </c>
    </row>
    <row r="50" spans="1:11">
      <c r="A50" s="229"/>
      <c r="B50" s="23" t="s">
        <v>3</v>
      </c>
      <c r="C50" s="89">
        <f>+'4.2.1.1.2'!C62/'4.2.1.1.2'!C50-1</f>
        <v>-3.7497398372878799E-3</v>
      </c>
      <c r="D50" s="89">
        <f>+'4.2.1.1.2'!D62/'4.2.1.1.2'!D50-1</f>
        <v>3.0467366590736233E-3</v>
      </c>
      <c r="E50" s="89">
        <f>+'4.2.1.1.2'!E62/'4.2.1.1.2'!E50-1</f>
        <v>0.10198672710305967</v>
      </c>
      <c r="F50" s="89">
        <f>+'4.2.1.1.2'!F62/'4.2.1.1.2'!F50-1</f>
        <v>5.3951262109627196E-2</v>
      </c>
      <c r="G50" s="89">
        <f>+'4.2.1.1.2'!G62/'4.2.1.1.2'!G50-1</f>
        <v>-2.7212921629035991E-2</v>
      </c>
      <c r="H50" s="115"/>
      <c r="I50" s="157">
        <f>+'4.2.1.1.2'!I62/'4.2.1.1.2'!I50-1</f>
        <v>3.0205460235049886E-2</v>
      </c>
      <c r="J50" s="120">
        <f>+'4.2.1.1.2'!J62/'4.2.1.1.2'!J50-1</f>
        <v>4.7761418468573957E-2</v>
      </c>
      <c r="K50" s="157">
        <f>+'4.2.1.1.2'!K62/'4.2.1.1.2'!K50-1</f>
        <v>3.0455987460557887E-2</v>
      </c>
    </row>
    <row r="51" spans="1:11">
      <c r="A51" s="229"/>
      <c r="B51" s="23" t="s">
        <v>4</v>
      </c>
      <c r="C51" s="89">
        <f>+'4.2.1.1.2'!C63/'4.2.1.1.2'!C51-1</f>
        <v>0.13257055957371877</v>
      </c>
      <c r="D51" s="89">
        <f>+'4.2.1.1.2'!D63/'4.2.1.1.2'!D51-1</f>
        <v>0.12319755956620493</v>
      </c>
      <c r="E51" s="89">
        <f>+'4.2.1.1.2'!E63/'4.2.1.1.2'!E51-1</f>
        <v>0.20071359669352606</v>
      </c>
      <c r="F51" s="89">
        <f>+'4.2.1.1.2'!F63/'4.2.1.1.2'!F51-1</f>
        <v>0.20245765358224954</v>
      </c>
      <c r="G51" s="89">
        <f>+'4.2.1.1.2'!G63/'4.2.1.1.2'!G51-1</f>
        <v>0.13094814742867711</v>
      </c>
      <c r="H51" s="115"/>
      <c r="I51" s="157">
        <f>+'4.2.1.1.2'!I63/'4.2.1.1.2'!I51-1</f>
        <v>0.15850403429504856</v>
      </c>
      <c r="J51" s="120">
        <f>+'4.2.1.1.2'!J63/'4.2.1.1.2'!J51-1</f>
        <v>3.1176179997305375E-2</v>
      </c>
      <c r="K51" s="157">
        <f>+'4.2.1.1.2'!K63/'4.2.1.1.2'!K51-1</f>
        <v>0.15680370693174384</v>
      </c>
    </row>
    <row r="52" spans="1:11">
      <c r="A52" s="229"/>
      <c r="B52" s="23" t="s">
        <v>5</v>
      </c>
      <c r="C52" s="89">
        <f>+'4.2.1.1.2'!C64/'4.2.1.1.2'!C52-1</f>
        <v>2.4010936100580249E-3</v>
      </c>
      <c r="D52" s="89">
        <f>+'4.2.1.1.2'!D64/'4.2.1.1.2'!D52-1</f>
        <v>3.4313490909492206E-3</v>
      </c>
      <c r="E52" s="89">
        <f>+'4.2.1.1.2'!E64/'4.2.1.1.2'!E52-1</f>
        <v>0.10934490537220332</v>
      </c>
      <c r="F52" s="89">
        <f>+'4.2.1.1.2'!F64/'4.2.1.1.2'!F52-1</f>
        <v>5.2004198783326627E-2</v>
      </c>
      <c r="G52" s="89">
        <f>+'4.2.1.1.2'!G64/'4.2.1.1.2'!G52-1</f>
        <v>7.5782212296675588E-3</v>
      </c>
      <c r="H52" s="115"/>
      <c r="I52" s="157">
        <f>+'4.2.1.1.2'!I64/'4.2.1.1.2'!I52-1</f>
        <v>3.5259885351730524E-2</v>
      </c>
      <c r="J52" s="120">
        <f>+'4.2.1.1.2'!J64/'4.2.1.1.2'!J52-1</f>
        <v>-2.8852777532456075E-2</v>
      </c>
      <c r="K52" s="157">
        <f>+'4.2.1.1.2'!K64/'4.2.1.1.2'!K52-1</f>
        <v>3.446710445668355E-2</v>
      </c>
    </row>
    <row r="53" spans="1:11">
      <c r="A53" s="229"/>
      <c r="B53" s="23" t="s">
        <v>6</v>
      </c>
      <c r="C53" s="89">
        <f>+'4.2.1.1.2'!C65/'4.2.1.1.2'!C53-1</f>
        <v>9.9763594705841951E-2</v>
      </c>
      <c r="D53" s="89">
        <f>+'4.2.1.1.2'!D65/'4.2.1.1.2'!D53-1</f>
        <v>7.0749169941082046E-2</v>
      </c>
      <c r="E53" s="89">
        <f>+'4.2.1.1.2'!E65/'4.2.1.1.2'!E53-1</f>
        <v>0.1957523021757861</v>
      </c>
      <c r="F53" s="89">
        <f>+'4.2.1.1.2'!F65/'4.2.1.1.2'!F53-1</f>
        <v>0.25723594812698369</v>
      </c>
      <c r="G53" s="89">
        <f>+'4.2.1.1.2'!G65/'4.2.1.1.2'!G53-1</f>
        <v>0.10534206443513328</v>
      </c>
      <c r="H53" s="115"/>
      <c r="I53" s="157">
        <f>+'4.2.1.1.2'!I65/'4.2.1.1.2'!I53-1</f>
        <v>0.14453606117031215</v>
      </c>
      <c r="J53" s="120">
        <f>+'4.2.1.1.2'!J65/'4.2.1.1.2'!J53-1</f>
        <v>4.8956743955292925E-3</v>
      </c>
      <c r="K53" s="157">
        <f>+'4.2.1.1.2'!K65/'4.2.1.1.2'!K53-1</f>
        <v>0.14268689493222975</v>
      </c>
    </row>
    <row r="54" spans="1:11">
      <c r="A54" s="229"/>
      <c r="B54" s="23" t="s">
        <v>7</v>
      </c>
      <c r="C54" s="89">
        <f>+'4.2.1.1.2'!C66/'4.2.1.1.2'!C54-1</f>
        <v>8.5847303350959914E-2</v>
      </c>
      <c r="D54" s="89">
        <f>+'4.2.1.1.2'!D66/'4.2.1.1.2'!D54-1</f>
        <v>6.3406647453016607E-2</v>
      </c>
      <c r="E54" s="89">
        <f>+'4.2.1.1.2'!E66/'4.2.1.1.2'!E54-1</f>
        <v>0.17515602324396573</v>
      </c>
      <c r="F54" s="89">
        <f>+'4.2.1.1.2'!F66/'4.2.1.1.2'!F54-1</f>
        <v>0.23869131145452882</v>
      </c>
      <c r="G54" s="89">
        <f>+'4.2.1.1.2'!G66/'4.2.1.1.2'!G54-1</f>
        <v>8.8472075869336253E-2</v>
      </c>
      <c r="H54" s="115"/>
      <c r="I54" s="157">
        <f>+'4.2.1.1.2'!I66/'4.2.1.1.2'!I54-1</f>
        <v>0.12951626950966832</v>
      </c>
      <c r="J54" s="120">
        <f>+'4.2.1.1.2'!J66/'4.2.1.1.2'!J54-1</f>
        <v>-1.5110241485623455E-2</v>
      </c>
      <c r="K54" s="157">
        <f>+'4.2.1.1.2'!K66/'4.2.1.1.2'!K54-1</f>
        <v>0.12775914684929512</v>
      </c>
    </row>
    <row r="55" spans="1:11">
      <c r="A55" s="229"/>
      <c r="B55" s="23" t="s">
        <v>8</v>
      </c>
      <c r="C55" s="89">
        <f>+'4.2.1.1.2'!C67/'4.2.1.1.2'!C55-1</f>
        <v>6.072343487812093E-2</v>
      </c>
      <c r="D55" s="89">
        <f>+'4.2.1.1.2'!D67/'4.2.1.1.2'!D55-1</f>
        <v>3.0148815901919868E-2</v>
      </c>
      <c r="E55" s="89">
        <f>+'4.2.1.1.2'!E67/'4.2.1.1.2'!E55-1</f>
        <v>0.14425405382926759</v>
      </c>
      <c r="F55" s="89">
        <f>+'4.2.1.1.2'!F67/'4.2.1.1.2'!F55-1</f>
        <v>0.18732254506111534</v>
      </c>
      <c r="G55" s="89">
        <f>+'4.2.1.1.2'!G67/'4.2.1.1.2'!G55-1</f>
        <v>4.5297726507756764E-2</v>
      </c>
      <c r="H55" s="115"/>
      <c r="I55" s="157">
        <f>+'4.2.1.1.2'!I67/'4.2.1.1.2'!I55-1</f>
        <v>9.4866839023361349E-2</v>
      </c>
      <c r="J55" s="120">
        <f>+'4.2.1.1.2'!J67/'4.2.1.1.2'!J55-1</f>
        <v>8.0272222687083339E-2</v>
      </c>
      <c r="K55" s="157">
        <f>+'4.2.1.1.2'!K67/'4.2.1.1.2'!K55-1</f>
        <v>9.4689920447167841E-2</v>
      </c>
    </row>
    <row r="56" spans="1:11">
      <c r="A56" s="229"/>
      <c r="B56" s="23" t="s">
        <v>9</v>
      </c>
      <c r="C56" s="89">
        <f>+'4.2.1.1.2'!C68/'4.2.1.1.2'!C56-1</f>
        <v>0.20163695589427832</v>
      </c>
      <c r="D56" s="89">
        <f>+'4.2.1.1.2'!D68/'4.2.1.1.2'!D56-1</f>
        <v>0.18524584159710389</v>
      </c>
      <c r="E56" s="89">
        <f>+'4.2.1.1.2'!E68/'4.2.1.1.2'!E56-1</f>
        <v>0.28193661320538688</v>
      </c>
      <c r="F56" s="89">
        <f>+'4.2.1.1.2'!F68/'4.2.1.1.2'!F56-1</f>
        <v>0.3778563016616745</v>
      </c>
      <c r="G56" s="89">
        <f>+'4.2.1.1.2'!G68/'4.2.1.1.2'!G56-1</f>
        <v>0.20092002397742847</v>
      </c>
      <c r="H56" s="115"/>
      <c r="I56" s="157">
        <f>+'4.2.1.1.2'!I68/'4.2.1.1.2'!I56-1</f>
        <v>0.25120072408725225</v>
      </c>
      <c r="J56" s="120">
        <f>+'4.2.1.1.2'!J68/'4.2.1.1.2'!J56-1</f>
        <v>9.2491129590094978E-2</v>
      </c>
      <c r="K56" s="157">
        <f>+'4.2.1.1.2'!K68/'4.2.1.1.2'!K56-1</f>
        <v>0.24932579258062315</v>
      </c>
    </row>
    <row r="57" spans="1:11">
      <c r="A57" s="229"/>
      <c r="B57" s="23" t="s">
        <v>10</v>
      </c>
      <c r="C57" s="89">
        <f>+'4.2.1.1.2'!C69/'4.2.1.1.2'!C57-1</f>
        <v>8.0801052637042625E-2</v>
      </c>
      <c r="D57" s="89">
        <f>+'4.2.1.1.2'!D69/'4.2.1.1.2'!D57-1</f>
        <v>6.7290927484322305E-2</v>
      </c>
      <c r="E57" s="89">
        <f>+'4.2.1.1.2'!E69/'4.2.1.1.2'!E57-1</f>
        <v>0.16611486408940346</v>
      </c>
      <c r="F57" s="89">
        <f>+'4.2.1.1.2'!F69/'4.2.1.1.2'!F57-1</f>
        <v>0.1965963911189279</v>
      </c>
      <c r="G57" s="89">
        <f>+'4.2.1.1.2'!G69/'4.2.1.1.2'!G57-1</f>
        <v>8.6151137883492046E-2</v>
      </c>
      <c r="H57" s="115"/>
      <c r="I57" s="157">
        <f>+'4.2.1.1.2'!I69/'4.2.1.1.2'!I57-1</f>
        <v>0.11992061394182474</v>
      </c>
      <c r="J57" s="120">
        <f>+'4.2.1.1.2'!J69/'4.2.1.1.2'!J57-1</f>
        <v>-1.2168014748039635E-2</v>
      </c>
      <c r="K57" s="157">
        <f>+'4.2.1.1.2'!K69/'4.2.1.1.2'!K57-1</f>
        <v>0.1183842500078871</v>
      </c>
    </row>
    <row r="58" spans="1:11">
      <c r="A58" s="229"/>
      <c r="B58" s="23" t="s">
        <v>11</v>
      </c>
      <c r="C58" s="89">
        <f>+'4.2.1.1.2'!C70/'4.2.1.1.2'!C58-1</f>
        <v>6.5332743244520319E-2</v>
      </c>
      <c r="D58" s="89">
        <f>+'4.2.1.1.2'!D70/'4.2.1.1.2'!D58-1</f>
        <v>6.0648547861429591E-2</v>
      </c>
      <c r="E58" s="89">
        <f>+'4.2.1.1.2'!E70/'4.2.1.1.2'!E58-1</f>
        <v>0.12515912770108639</v>
      </c>
      <c r="F58" s="89">
        <f>+'4.2.1.1.2'!F70/'4.2.1.1.2'!F58-1</f>
        <v>0.26915603896390339</v>
      </c>
      <c r="G58" s="89">
        <f>+'4.2.1.1.2'!G70/'4.2.1.1.2'!G58-1</f>
        <v>0.10175257748158728</v>
      </c>
      <c r="H58" s="115"/>
      <c r="I58" s="157">
        <f>+'4.2.1.1.2'!I70/'4.2.1.1.2'!I58-1</f>
        <v>0.12339133745402497</v>
      </c>
      <c r="J58" s="120">
        <f>+'4.2.1.1.2'!J70/'4.2.1.1.2'!J58-1</f>
        <v>-0.11756262402188633</v>
      </c>
      <c r="K58" s="157">
        <f>+'4.2.1.1.2'!K70/'4.2.1.1.2'!K58-1</f>
        <v>0.12034826768010332</v>
      </c>
    </row>
    <row r="59" spans="1:11" ht="15" thickBot="1">
      <c r="A59" s="230"/>
      <c r="B59" s="55" t="s">
        <v>12</v>
      </c>
      <c r="C59" s="96">
        <f>+'4.2.1.1.2'!C71/'4.2.1.1.2'!C59-1</f>
        <v>0.12477298734332631</v>
      </c>
      <c r="D59" s="96">
        <f>+'4.2.1.1.2'!D71/'4.2.1.1.2'!D59-1</f>
        <v>0.1278309779851925</v>
      </c>
      <c r="E59" s="96">
        <f>+'4.2.1.1.2'!E71/'4.2.1.1.2'!E59-1</f>
        <v>0.17388168791070502</v>
      </c>
      <c r="F59" s="96">
        <f>+'4.2.1.1.2'!F71/'4.2.1.1.2'!F59-1</f>
        <v>0.4263192405723204</v>
      </c>
      <c r="G59" s="96">
        <f>+'4.2.1.1.2'!G71/'4.2.1.1.2'!G59-1</f>
        <v>0.15763689625178712</v>
      </c>
      <c r="H59" s="117"/>
      <c r="I59" s="158">
        <f>+'4.2.1.1.2'!I71/'4.2.1.1.2'!I59-1</f>
        <v>0.20034462925321916</v>
      </c>
      <c r="J59" s="121">
        <f>+'4.2.1.1.2'!J71/'4.2.1.1.2'!J59-1</f>
        <v>4.6319108663478215E-2</v>
      </c>
      <c r="K59" s="158">
        <f>+'4.2.1.1.2'!K71/'4.2.1.1.2'!K59-1</f>
        <v>0.19814816531262602</v>
      </c>
    </row>
    <row r="60" spans="1:11">
      <c r="A60" s="229" t="s">
        <v>49</v>
      </c>
      <c r="B60" s="91" t="s">
        <v>1</v>
      </c>
      <c r="C60" s="93">
        <f>+'4.2.1.1.2'!C72/'4.2.1.1.2'!C60-1</f>
        <v>0.12375831707145046</v>
      </c>
      <c r="D60" s="93">
        <f>+'4.2.1.1.2'!D72/'4.2.1.1.2'!D60-1</f>
        <v>0.12757817530332516</v>
      </c>
      <c r="E60" s="93">
        <f>+'4.2.1.1.2'!E72/'4.2.1.1.2'!E60-1</f>
        <v>0.20633680859055614</v>
      </c>
      <c r="F60" s="93">
        <f>+'4.2.1.1.2'!F72/'4.2.1.1.2'!F60-1</f>
        <v>0.41398358159940107</v>
      </c>
      <c r="G60" s="93">
        <f>+'4.2.1.1.2'!G72/'4.2.1.1.2'!G60-1</f>
        <v>0.18964021304758094</v>
      </c>
      <c r="H60" s="123"/>
      <c r="I60" s="159">
        <f>+'4.2.1.1.2'!I72/'4.2.1.1.2'!I60-1</f>
        <v>0.20230307132891601</v>
      </c>
      <c r="J60" s="125">
        <f>+'4.2.1.1.2'!J72/'4.2.1.1.2'!J60-1</f>
        <v>1.0354203898956804E-2</v>
      </c>
      <c r="K60" s="159">
        <f>+'4.2.1.1.2'!K72/'4.2.1.1.2'!K60-1</f>
        <v>0.19949749484662394</v>
      </c>
    </row>
    <row r="61" spans="1:11">
      <c r="A61" s="229"/>
      <c r="B61" s="23" t="s">
        <v>2</v>
      </c>
      <c r="C61" s="89">
        <f>+'4.2.1.1.2'!C73/'4.2.1.1.2'!C61-1</f>
        <v>0.15435780754083961</v>
      </c>
      <c r="D61" s="89">
        <f>+'4.2.1.1.2'!D73/'4.2.1.1.2'!D61-1</f>
        <v>0.13965564119688123</v>
      </c>
      <c r="E61" s="89">
        <f>+'4.2.1.1.2'!E73/'4.2.1.1.2'!E61-1</f>
        <v>0.18726275292807926</v>
      </c>
      <c r="F61" s="89">
        <f>+'4.2.1.1.2'!F73/'4.2.1.1.2'!F61-1</f>
        <v>0.42070672553238087</v>
      </c>
      <c r="G61" s="89">
        <f>+'4.2.1.1.2'!G73/'4.2.1.1.2'!G61-1</f>
        <v>0.22549135426511246</v>
      </c>
      <c r="H61" s="115"/>
      <c r="I61" s="157">
        <f>+'4.2.1.1.2'!I73/'4.2.1.1.2'!I61-1</f>
        <v>0.21706302098254415</v>
      </c>
      <c r="J61" s="120">
        <f>+'4.2.1.1.2'!J73/'4.2.1.1.2'!J61-1</f>
        <v>-1.0147871983914203E-2</v>
      </c>
      <c r="K61" s="157">
        <f>+'4.2.1.1.2'!K73/'4.2.1.1.2'!K61-1</f>
        <v>0.21384811711922369</v>
      </c>
    </row>
    <row r="62" spans="1:11">
      <c r="A62" s="229"/>
      <c r="B62" s="23" t="s">
        <v>3</v>
      </c>
      <c r="C62" s="89">
        <f>+'4.2.1.1.2'!C74/'4.2.1.1.2'!C62-1</f>
        <v>0.22183332480941287</v>
      </c>
      <c r="D62" s="89">
        <f>+'4.2.1.1.2'!D74/'4.2.1.1.2'!D62-1</f>
        <v>0.23874805935093302</v>
      </c>
      <c r="E62" s="89">
        <f>+'4.2.1.1.2'!E74/'4.2.1.1.2'!E62-1</f>
        <v>0.26335127150964177</v>
      </c>
      <c r="F62" s="89">
        <f>+'4.2.1.1.2'!F74/'4.2.1.1.2'!F62-1</f>
        <v>0.5100209153188866</v>
      </c>
      <c r="G62" s="89">
        <f>+'4.2.1.1.2'!G74/'4.2.1.1.2'!G62-1</f>
        <v>0.29388197674913052</v>
      </c>
      <c r="H62" s="115"/>
      <c r="I62" s="157">
        <f>+'4.2.1.1.2'!I74/'4.2.1.1.2'!I62-1</f>
        <v>0.30327450612365636</v>
      </c>
      <c r="J62" s="120">
        <f>+'4.2.1.1.2'!J74/'4.2.1.1.2'!J62-1</f>
        <v>3.9805489189623788E-3</v>
      </c>
      <c r="K62" s="157">
        <f>+'4.2.1.1.2'!K74/'4.2.1.1.2'!K62-1</f>
        <v>0.29893179147473981</v>
      </c>
    </row>
    <row r="63" spans="1:11">
      <c r="A63" s="229"/>
      <c r="B63" s="23" t="s">
        <v>4</v>
      </c>
      <c r="C63" s="89">
        <f>+'4.2.1.1.2'!C75/'4.2.1.1.2'!C63-1</f>
        <v>3.7152049748041094E-2</v>
      </c>
      <c r="D63" s="89">
        <f>+'4.2.1.1.2'!D75/'4.2.1.1.2'!D63-1</f>
        <v>7.7886624634968982E-2</v>
      </c>
      <c r="E63" s="89">
        <f>+'4.2.1.1.2'!E75/'4.2.1.1.2'!E63-1</f>
        <v>9.0110680362905038E-2</v>
      </c>
      <c r="F63" s="89">
        <f>+'4.2.1.1.2'!F75/'4.2.1.1.2'!F63-1</f>
        <v>0.25004258039037319</v>
      </c>
      <c r="G63" s="89">
        <f>+'4.2.1.1.2'!G75/'4.2.1.1.2'!G63-1</f>
        <v>8.5123359056512138E-2</v>
      </c>
      <c r="H63" s="115"/>
      <c r="I63" s="157">
        <f>+'4.2.1.1.2'!I75/'4.2.1.1.2'!I63-1</f>
        <v>0.11139982101315238</v>
      </c>
      <c r="J63" s="120">
        <f>+'4.2.1.1.2'!J75/'4.2.1.1.2'!J63-1</f>
        <v>-0.12578610873996132</v>
      </c>
      <c r="K63" s="157">
        <f>+'4.2.1.1.2'!K75/'4.2.1.1.2'!K63-1</f>
        <v>0.10857642857916794</v>
      </c>
    </row>
    <row r="64" spans="1:11">
      <c r="A64" s="229"/>
      <c r="B64" s="23" t="s">
        <v>5</v>
      </c>
      <c r="C64" s="89">
        <f>+'4.2.1.1.2'!C76/'4.2.1.1.2'!C64-1</f>
        <v>5.613817851345293E-2</v>
      </c>
      <c r="D64" s="89">
        <f>+'4.2.1.1.2'!D76/'4.2.1.1.2'!D64-1</f>
        <v>7.9377700836588794E-2</v>
      </c>
      <c r="E64" s="89">
        <f>+'4.2.1.1.2'!E76/'4.2.1.1.2'!E64-1</f>
        <v>8.9955481976357499E-2</v>
      </c>
      <c r="F64" s="89">
        <f>+'4.2.1.1.2'!F76/'4.2.1.1.2'!F64-1</f>
        <v>0.27937741164513308</v>
      </c>
      <c r="G64" s="89">
        <f>+'4.2.1.1.2'!G76/'4.2.1.1.2'!G64-1</f>
        <v>9.7905153891249652E-2</v>
      </c>
      <c r="H64" s="115"/>
      <c r="I64" s="157">
        <f>+'4.2.1.1.2'!I76/'4.2.1.1.2'!I64-1</f>
        <v>0.12271120643571365</v>
      </c>
      <c r="J64" s="120">
        <f>+'4.2.1.1.2'!J76/'4.2.1.1.2'!J64-1</f>
        <v>-8.1577439684257458E-2</v>
      </c>
      <c r="K64" s="157">
        <f>+'4.2.1.1.2'!K76/'4.2.1.1.2'!K64-1</f>
        <v>0.12033971272065758</v>
      </c>
    </row>
    <row r="65" spans="1:11">
      <c r="A65" s="229"/>
      <c r="B65" s="23" t="s">
        <v>6</v>
      </c>
      <c r="C65" s="89">
        <f>+'4.2.1.1.2'!C77/'4.2.1.1.2'!C65-1</f>
        <v>0.13285785929642269</v>
      </c>
      <c r="D65" s="89">
        <f>+'4.2.1.1.2'!D77/'4.2.1.1.2'!D65-1</f>
        <v>0.16107996559430204</v>
      </c>
      <c r="E65" s="89">
        <f>+'4.2.1.1.2'!E77/'4.2.1.1.2'!E65-1</f>
        <v>0.14609940981106551</v>
      </c>
      <c r="F65" s="89">
        <f>+'4.2.1.1.2'!F77/'4.2.1.1.2'!F65-1</f>
        <v>0.24523632118008121</v>
      </c>
      <c r="G65" s="89">
        <f>+'4.2.1.1.2'!G77/'4.2.1.1.2'!G65-1</f>
        <v>0.17361055367799572</v>
      </c>
      <c r="H65" s="115"/>
      <c r="I65" s="157">
        <f>+'4.2.1.1.2'!I77/'4.2.1.1.2'!I65-1</f>
        <v>0.17316299859444051</v>
      </c>
      <c r="J65" s="120">
        <f>+'4.2.1.1.2'!J77/'4.2.1.1.2'!J65-1</f>
        <v>-2.5751732617929846E-2</v>
      </c>
      <c r="K65" s="157">
        <f>+'4.2.1.1.2'!K77/'4.2.1.1.2'!K65-1</f>
        <v>0.17084653440965458</v>
      </c>
    </row>
    <row r="66" spans="1:11">
      <c r="A66" s="229"/>
      <c r="B66" s="23" t="s">
        <v>7</v>
      </c>
      <c r="C66" s="89">
        <f>+'4.2.1.1.2'!C78/'4.2.1.1.2'!C66-1</f>
        <v>7.8832029814042581E-2</v>
      </c>
      <c r="D66" s="89">
        <f>+'4.2.1.1.2'!D78/'4.2.1.1.2'!D66-1</f>
        <v>9.8310672149006129E-2</v>
      </c>
      <c r="E66" s="89">
        <f>+'4.2.1.1.2'!E78/'4.2.1.1.2'!E66-1</f>
        <v>8.6480356886397214E-2</v>
      </c>
      <c r="F66" s="89">
        <f>+'4.2.1.1.2'!F78/'4.2.1.1.2'!F66-1</f>
        <v>0.2092490898635877</v>
      </c>
      <c r="G66" s="89">
        <f>+'4.2.1.1.2'!G78/'4.2.1.1.2'!G66-1</f>
        <v>0.13021361383350238</v>
      </c>
      <c r="H66" s="115"/>
      <c r="I66" s="157">
        <f>+'4.2.1.1.2'!I78/'4.2.1.1.2'!I66-1</f>
        <v>0.11938171198643044</v>
      </c>
      <c r="J66" s="120">
        <f>+'4.2.1.1.2'!J78/'4.2.1.1.2'!J66-1</f>
        <v>4.5415607257748514E-2</v>
      </c>
      <c r="K66" s="157">
        <f>+'4.2.1.1.2'!K78/'4.2.1.1.2'!K66-1</f>
        <v>0.11859691345520229</v>
      </c>
    </row>
    <row r="67" spans="1:11">
      <c r="A67" s="229"/>
      <c r="B67" s="23" t="s">
        <v>8</v>
      </c>
      <c r="C67" s="89">
        <f>+'4.2.1.1.2'!C79/'4.2.1.1.2'!C67-1</f>
        <v>0.13244216566943212</v>
      </c>
      <c r="D67" s="89">
        <f>+'4.2.1.1.2'!D79/'4.2.1.1.2'!D67-1</f>
        <v>0.15812406355741171</v>
      </c>
      <c r="E67" s="89">
        <f>+'4.2.1.1.2'!E79/'4.2.1.1.2'!E67-1</f>
        <v>0.13032970947346123</v>
      </c>
      <c r="F67" s="89">
        <f>+'4.2.1.1.2'!F79/'4.2.1.1.2'!F67-1</f>
        <v>0.25061076080288736</v>
      </c>
      <c r="G67" s="89">
        <f>+'4.2.1.1.2'!G79/'4.2.1.1.2'!G67-1</f>
        <v>0.1936185238445467</v>
      </c>
      <c r="H67" s="115"/>
      <c r="I67" s="157">
        <f>+'4.2.1.1.2'!I79/'4.2.1.1.2'!I67-1</f>
        <v>0.17130517431661851</v>
      </c>
      <c r="J67" s="120">
        <f>+'4.2.1.1.2'!J79/'4.2.1.1.2'!J67-1</f>
        <v>-9.8551547855722843E-2</v>
      </c>
      <c r="K67" s="157">
        <f>+'4.2.1.1.2'!K79/'4.2.1.1.2'!K67-1</f>
        <v>0.16807700664778591</v>
      </c>
    </row>
    <row r="68" spans="1:11">
      <c r="A68" s="229"/>
      <c r="B68" s="23" t="s">
        <v>9</v>
      </c>
      <c r="C68" s="89">
        <f>+'4.2.1.1.2'!C80/'4.2.1.1.2'!C68-1</f>
        <v>9.9668420915217881E-2</v>
      </c>
      <c r="D68" s="89">
        <f>+'4.2.1.1.2'!D80/'4.2.1.1.2'!D68-1</f>
        <v>0.10283889251343581</v>
      </c>
      <c r="E68" s="89">
        <f>+'4.2.1.1.2'!E80/'4.2.1.1.2'!E68-1</f>
        <v>4.8875886936836865E-2</v>
      </c>
      <c r="F68" s="89">
        <f>+'4.2.1.1.2'!F80/'4.2.1.1.2'!F68-1</f>
        <v>0.17762485050536281</v>
      </c>
      <c r="G68" s="89">
        <f>+'4.2.1.1.2'!G80/'4.2.1.1.2'!G68-1</f>
        <v>0.12467047473198622</v>
      </c>
      <c r="H68" s="115"/>
      <c r="I68" s="157">
        <f>+'4.2.1.1.2'!I80/'4.2.1.1.2'!I68-1</f>
        <v>0.11000998836837939</v>
      </c>
      <c r="J68" s="120">
        <f>+'4.2.1.1.2'!J80/'4.2.1.1.2'!J68-1</f>
        <v>1.7628168629147956E-2</v>
      </c>
      <c r="K68" s="157">
        <f>+'4.2.1.1.2'!K80/'4.2.1.1.2'!K68-1</f>
        <v>0.10905563117553352</v>
      </c>
    </row>
    <row r="69" spans="1:11">
      <c r="A69" s="229"/>
      <c r="B69" s="23" t="s">
        <v>10</v>
      </c>
      <c r="C69" s="89">
        <f>+'4.2.1.1.2'!C81/'4.2.1.1.2'!C69-1</f>
        <v>4.2547510265886546E-2</v>
      </c>
      <c r="D69" s="89">
        <f>+'4.2.1.1.2'!D81/'4.2.1.1.2'!D69-1</f>
        <v>6.5185270566241238E-2</v>
      </c>
      <c r="E69" s="89">
        <f>+'4.2.1.1.2'!E81/'4.2.1.1.2'!E69-1</f>
        <v>2.2318730253277907E-2</v>
      </c>
      <c r="F69" s="89">
        <f>+'4.2.1.1.2'!F81/'4.2.1.1.2'!F69-1</f>
        <v>0.13393388065862855</v>
      </c>
      <c r="G69" s="89">
        <f>+'4.2.1.1.2'!G81/'4.2.1.1.2'!G69-1</f>
        <v>6.2460154008910251E-2</v>
      </c>
      <c r="H69" s="115"/>
      <c r="I69" s="157">
        <f>+'4.2.1.1.2'!I81/'4.2.1.1.2'!I69-1</f>
        <v>6.7207460293780885E-2</v>
      </c>
      <c r="J69" s="120">
        <f>+'4.2.1.1.2'!J81/'4.2.1.1.2'!J69-1</f>
        <v>-4.4556952983039189E-3</v>
      </c>
      <c r="K69" s="157">
        <f>+'4.2.1.1.2'!K81/'4.2.1.1.2'!K69-1</f>
        <v>6.6471224984978372E-2</v>
      </c>
    </row>
    <row r="70" spans="1:11">
      <c r="A70" s="229"/>
      <c r="B70" s="23" t="s">
        <v>11</v>
      </c>
      <c r="C70" s="89">
        <f>+'4.2.1.1.2'!C82/'4.2.1.1.2'!C70-1</f>
        <v>0.13788806873564541</v>
      </c>
      <c r="D70" s="89">
        <f>+'4.2.1.1.2'!D82/'4.2.1.1.2'!D70-1</f>
        <v>0.18696836766633851</v>
      </c>
      <c r="E70" s="89">
        <f>+'4.2.1.1.2'!E82/'4.2.1.1.2'!E70-1</f>
        <v>0.12187405841488186</v>
      </c>
      <c r="F70" s="89">
        <f>+'4.2.1.1.2'!F82/'4.2.1.1.2'!F70-1</f>
        <v>0.13337773416325627</v>
      </c>
      <c r="G70" s="89">
        <f>+'4.2.1.1.2'!G82/'4.2.1.1.2'!G70-1</f>
        <v>0.14308330837362537</v>
      </c>
      <c r="H70" s="115"/>
      <c r="I70" s="157">
        <f>+'4.2.1.1.2'!I82/'4.2.1.1.2'!I70-1</f>
        <v>0.14762499328212764</v>
      </c>
      <c r="J70" s="120">
        <f>+'4.2.1.1.2'!J82/'4.2.1.1.2'!J70-1</f>
        <v>0.23558476788773763</v>
      </c>
      <c r="K70" s="157">
        <f>+'4.2.1.1.2'!K82/'4.2.1.1.2'!K70-1</f>
        <v>0.14849996254110009</v>
      </c>
    </row>
    <row r="71" spans="1:11" ht="15" thickBot="1">
      <c r="A71" s="230"/>
      <c r="B71" s="55" t="s">
        <v>12</v>
      </c>
      <c r="C71" s="96">
        <f>+'4.2.1.1.2'!C83/'4.2.1.1.2'!C71-1</f>
        <v>9.5324098913582844E-2</v>
      </c>
      <c r="D71" s="96">
        <f>+'4.2.1.1.2'!D83/'4.2.1.1.2'!D71-1</f>
        <v>0.14514650222476599</v>
      </c>
      <c r="E71" s="96">
        <f>+'4.2.1.1.2'!E83/'4.2.1.1.2'!E71-1</f>
        <v>8.4571599227076799E-2</v>
      </c>
      <c r="F71" s="96">
        <f>+'4.2.1.1.2'!F83/'4.2.1.1.2'!F71-1</f>
        <v>3.5341806184030933E-2</v>
      </c>
      <c r="G71" s="96">
        <f>+'4.2.1.1.2'!G83/'4.2.1.1.2'!G71-1</f>
        <v>0.11269184748301764</v>
      </c>
      <c r="H71" s="117"/>
      <c r="I71" s="158">
        <f>+'4.2.1.1.2'!I83/'4.2.1.1.2'!I71-1</f>
        <v>9.3918235132216976E-2</v>
      </c>
      <c r="J71" s="121">
        <f>+'4.2.1.1.2'!J83/'4.2.1.1.2'!J71-1</f>
        <v>-7.3620146904511685E-3</v>
      </c>
      <c r="K71" s="158">
        <f>+'4.2.1.1.2'!K83/'4.2.1.1.2'!K71-1</f>
        <v>9.2656960136320077E-2</v>
      </c>
    </row>
    <row r="72" spans="1:11">
      <c r="A72" s="229" t="s">
        <v>50</v>
      </c>
      <c r="B72" s="91" t="s">
        <v>1</v>
      </c>
      <c r="C72" s="93">
        <f>+'4.2.1.1.2'!C84/'4.2.1.1.2'!C72-1</f>
        <v>1.2677689019534588E-2</v>
      </c>
      <c r="D72" s="93">
        <f>+'4.2.1.1.2'!D84/'4.2.1.1.2'!D72-1</f>
        <v>9.493017487725397E-2</v>
      </c>
      <c r="E72" s="93">
        <f>+'4.2.1.1.2'!E84/'4.2.1.1.2'!E72-1</f>
        <v>-1.1952145682696536E-3</v>
      </c>
      <c r="F72" s="93">
        <f>+'4.2.1.1.2'!F84/'4.2.1.1.2'!F72-1</f>
        <v>2.3283974048793343E-3</v>
      </c>
      <c r="G72" s="93">
        <f>+'4.2.1.1.2'!G84/'4.2.1.1.2'!G72-1</f>
        <v>1.7375325848359102E-2</v>
      </c>
      <c r="H72" s="123"/>
      <c r="I72" s="159">
        <f>+'4.2.1.1.2'!I84/'4.2.1.1.2'!I72-1</f>
        <v>3.074887931925474E-2</v>
      </c>
      <c r="J72" s="125">
        <f>+'4.2.1.1.2'!J84/'4.2.1.1.2'!J72-1</f>
        <v>5.6998048706317528E-2</v>
      </c>
      <c r="K72" s="159">
        <f>+'4.2.1.1.2'!K84/'4.2.1.1.2'!K72-1</f>
        <v>3.1072045891205935E-2</v>
      </c>
    </row>
    <row r="73" spans="1:11">
      <c r="A73" s="229"/>
      <c r="B73" s="23" t="s">
        <v>2</v>
      </c>
      <c r="C73" s="89">
        <f>+'4.2.1.1.2'!C85/'4.2.1.1.2'!C73-1</f>
        <v>-6.7916221174592062E-3</v>
      </c>
      <c r="D73" s="89">
        <f>+'4.2.1.1.2'!D85/'4.2.1.1.2'!D73-1</f>
        <v>0.10904310912618853</v>
      </c>
      <c r="E73" s="89">
        <f>+'4.2.1.1.2'!E85/'4.2.1.1.2'!E73-1</f>
        <v>3.718734406618962E-2</v>
      </c>
      <c r="F73" s="89">
        <f>+'4.2.1.1.2'!F85/'4.2.1.1.2'!F73-1</f>
        <v>6.6959187198532E-3</v>
      </c>
      <c r="G73" s="89">
        <f>+'4.2.1.1.2'!G85/'4.2.1.1.2'!G73-1</f>
        <v>4.2353577529959274E-2</v>
      </c>
      <c r="H73" s="115"/>
      <c r="I73" s="157">
        <f>+'4.2.1.1.2'!I85/'4.2.1.1.2'!I73-1</f>
        <v>4.1856763571937128E-2</v>
      </c>
      <c r="J73" s="120">
        <f>+'4.2.1.1.2'!J85/'4.2.1.1.2'!J73-1</f>
        <v>7.5307610110136647E-2</v>
      </c>
      <c r="K73" s="157">
        <f>+'4.2.1.1.2'!K85/'4.2.1.1.2'!K73-1</f>
        <v>4.2242732129635918E-2</v>
      </c>
    </row>
    <row r="74" spans="1:11">
      <c r="A74" s="229"/>
      <c r="B74" s="23" t="s">
        <v>3</v>
      </c>
      <c r="C74" s="89">
        <f>+'4.2.1.1.2'!C86/'4.2.1.1.2'!C74-1</f>
        <v>6.5294197184756486E-2</v>
      </c>
      <c r="D74" s="89">
        <f>+'4.2.1.1.2'!D86/'4.2.1.1.2'!D74-1</f>
        <v>0.11426628617291668</v>
      </c>
      <c r="E74" s="89">
        <f>+'4.2.1.1.2'!E86/'4.2.1.1.2'!E74-1</f>
        <v>4.0710053886890529E-2</v>
      </c>
      <c r="F74" s="89">
        <f>+'4.2.1.1.2'!F86/'4.2.1.1.2'!F74-1</f>
        <v>4.3314749573308609E-2</v>
      </c>
      <c r="G74" s="89">
        <f>+'4.2.1.1.2'!G86/'4.2.1.1.2'!G74-1</f>
        <v>7.2324388062075418E-2</v>
      </c>
      <c r="H74" s="115"/>
      <c r="I74" s="157">
        <f>+'4.2.1.1.2'!I86/'4.2.1.1.2'!I74-1</f>
        <v>6.8729811707475053E-2</v>
      </c>
      <c r="J74" s="120">
        <f>+'4.2.1.1.2'!J86/'4.2.1.1.2'!J74-1</f>
        <v>5.1836279930206564E-2</v>
      </c>
      <c r="K74" s="157">
        <f>+'4.2.1.1.2'!K86/'4.2.1.1.2'!K74-1</f>
        <v>6.8540349431171155E-2</v>
      </c>
    </row>
    <row r="75" spans="1:11">
      <c r="A75" s="229"/>
      <c r="B75" s="23" t="s">
        <v>4</v>
      </c>
      <c r="C75" s="89">
        <f>+'4.2.1.1.2'!C87/'4.2.1.1.2'!C75-1</f>
        <v>2.4299877999288899E-2</v>
      </c>
      <c r="D75" s="89">
        <f>+'4.2.1.1.2'!D87/'4.2.1.1.2'!D75-1</f>
        <v>7.52011449791119E-2</v>
      </c>
      <c r="E75" s="89">
        <f>+'4.2.1.1.2'!E87/'4.2.1.1.2'!E75-1</f>
        <v>4.6731175385725132E-2</v>
      </c>
      <c r="F75" s="89">
        <f>+'4.2.1.1.2'!F87/'4.2.1.1.2'!F75-1</f>
        <v>-6.470127270791215E-4</v>
      </c>
      <c r="G75" s="89">
        <f>+'4.2.1.1.2'!G87/'4.2.1.1.2'!G75-1</f>
        <v>2.7026216253132285E-2</v>
      </c>
      <c r="H75" s="115"/>
      <c r="I75" s="157">
        <f>+'4.2.1.1.2'!I87/'4.2.1.1.2'!I75-1</f>
        <v>3.7100748978200482E-2</v>
      </c>
      <c r="J75" s="120">
        <f>+'4.2.1.1.2'!J87/'4.2.1.1.2'!J75-1</f>
        <v>0.11446221292283165</v>
      </c>
      <c r="K75" s="157">
        <f>+'4.2.1.1.2'!K87/'4.2.1.1.2'!K75-1</f>
        <v>3.7826953697288168E-2</v>
      </c>
    </row>
    <row r="76" spans="1:11">
      <c r="A76" s="229"/>
      <c r="B76" s="23" t="s">
        <v>5</v>
      </c>
      <c r="C76" s="89">
        <f>+'4.2.1.1.2'!C88/'4.2.1.1.2'!C76-1</f>
        <v>4.6136415506089712E-2</v>
      </c>
      <c r="D76" s="89">
        <f>+'4.2.1.1.2'!D88/'4.2.1.1.2'!D76-1</f>
        <v>9.0989718300500622E-2</v>
      </c>
      <c r="E76" s="89">
        <f>+'4.2.1.1.2'!E88/'4.2.1.1.2'!E76-1</f>
        <v>4.8765860437318231E-2</v>
      </c>
      <c r="F76" s="89">
        <f>+'4.2.1.1.2'!F88/'4.2.1.1.2'!F76-1</f>
        <v>2.3646558085301805E-2</v>
      </c>
      <c r="G76" s="89">
        <f>+'4.2.1.1.2'!G88/'4.2.1.1.2'!G76-1</f>
        <v>4.6198912943799408E-2</v>
      </c>
      <c r="H76" s="115"/>
      <c r="I76" s="157">
        <f>+'4.2.1.1.2'!I88/'4.2.1.1.2'!I76-1</f>
        <v>5.3564331771540186E-2</v>
      </c>
      <c r="J76" s="120">
        <f>+'4.2.1.1.2'!J88/'4.2.1.1.2'!J76-1</f>
        <v>0.10789910141842207</v>
      </c>
      <c r="K76" s="157">
        <f>+'4.2.1.1.2'!K88/'4.2.1.1.2'!K76-1</f>
        <v>5.4081400639866883E-2</v>
      </c>
    </row>
    <row r="77" spans="1:11">
      <c r="A77" s="229"/>
      <c r="B77" s="23" t="s">
        <v>6</v>
      </c>
      <c r="C77" s="89">
        <f>+'4.2.1.1.2'!C89/'4.2.1.1.2'!C77-1</f>
        <v>-7.6370052800622812E-3</v>
      </c>
      <c r="D77" s="89">
        <f>+'4.2.1.1.2'!D89/'4.2.1.1.2'!D77-1</f>
        <v>4.6446076911180967E-2</v>
      </c>
      <c r="E77" s="89">
        <f>+'4.2.1.1.2'!E89/'4.2.1.1.2'!E77-1</f>
        <v>1.8391874264980457E-2</v>
      </c>
      <c r="F77" s="89">
        <f>+'4.2.1.1.2'!F89/'4.2.1.1.2'!F77-1</f>
        <v>1.816734416329413E-2</v>
      </c>
      <c r="G77" s="89">
        <f>+'4.2.1.1.2'!G89/'4.2.1.1.2'!G77-1</f>
        <v>-9.2238834019320315E-4</v>
      </c>
      <c r="H77" s="115"/>
      <c r="I77" s="157">
        <f>+'4.2.1.1.2'!I89/'4.2.1.1.2'!I77-1</f>
        <v>1.9985791461750946E-2</v>
      </c>
      <c r="J77" s="120">
        <f>+'4.2.1.1.2'!J89/'4.2.1.1.2'!J77-1</f>
        <v>-7.1088801242978894E-3</v>
      </c>
      <c r="K77" s="157">
        <f>+'4.2.1.1.2'!K89/'4.2.1.1.2'!K77-1</f>
        <v>1.9723241353770682E-2</v>
      </c>
    </row>
    <row r="78" spans="1:11">
      <c r="A78" s="229"/>
      <c r="B78" s="23" t="s">
        <v>7</v>
      </c>
      <c r="C78" s="89">
        <f>+'4.2.1.1.2'!C90/'4.2.1.1.2'!C78-1</f>
        <v>-5.3924438107918915E-2</v>
      </c>
      <c r="D78" s="89">
        <f>+'4.2.1.1.2'!D90/'4.2.1.1.2'!D78-1</f>
        <v>2.8279901466285562E-2</v>
      </c>
      <c r="E78" s="89">
        <f>+'4.2.1.1.2'!E90/'4.2.1.1.2'!E78-1</f>
        <v>-1.7305072780476105E-2</v>
      </c>
      <c r="F78" s="89">
        <f>+'4.2.1.1.2'!F90/'4.2.1.1.2'!F78-1</f>
        <v>7.0465769664638245E-3</v>
      </c>
      <c r="G78" s="89">
        <f>+'4.2.1.1.2'!G90/'4.2.1.1.2'!G78-1</f>
        <v>-3.5097008905071725E-2</v>
      </c>
      <c r="H78" s="115"/>
      <c r="I78" s="157">
        <f>+'4.2.1.1.2'!I90/'4.2.1.1.2'!I78-1</f>
        <v>-6.3220077741897862E-3</v>
      </c>
      <c r="J78" s="120">
        <f>+'4.2.1.1.2'!J90/'4.2.1.1.2'!J78-1</f>
        <v>-0.11018659367385986</v>
      </c>
      <c r="K78" s="157">
        <f>+'4.2.1.1.2'!K90/'4.2.1.1.2'!K78-1</f>
        <v>-7.3519391538021672E-3</v>
      </c>
    </row>
    <row r="79" spans="1:11">
      <c r="A79" s="229"/>
      <c r="B79" s="23" t="s">
        <v>8</v>
      </c>
      <c r="C79" s="89">
        <f>+'4.2.1.1.2'!C91/'4.2.1.1.2'!C79-1</f>
        <v>-1.4619027428591891E-2</v>
      </c>
      <c r="D79" s="89">
        <f>+'4.2.1.1.2'!D91/'4.2.1.1.2'!D79-1</f>
        <v>4.378745840969267E-2</v>
      </c>
      <c r="E79" s="89">
        <f>+'4.2.1.1.2'!E91/'4.2.1.1.2'!E79-1</f>
        <v>3.8787379111497877E-3</v>
      </c>
      <c r="F79" s="89">
        <f>+'4.2.1.1.2'!F91/'4.2.1.1.2'!F79-1</f>
        <v>6.3974512075572587E-2</v>
      </c>
      <c r="G79" s="89">
        <f>+'4.2.1.1.2'!G91/'4.2.1.1.2'!G79-1</f>
        <v>4.7693905553927163E-3</v>
      </c>
      <c r="H79" s="115"/>
      <c r="I79" s="157">
        <f>+'4.2.1.1.2'!I91/'4.2.1.1.2'!I79-1</f>
        <v>2.6781915573837134E-2</v>
      </c>
      <c r="J79" s="120">
        <f>+'4.2.1.1.2'!J91/'4.2.1.1.2'!J79-1</f>
        <v>3.1897424146951625E-2</v>
      </c>
      <c r="K79" s="157">
        <f>+'4.2.1.1.2'!K91/'4.2.1.1.2'!K79-1</f>
        <v>2.6829141565040571E-2</v>
      </c>
    </row>
    <row r="80" spans="1:11">
      <c r="A80" s="229"/>
      <c r="B80" s="23" t="s">
        <v>9</v>
      </c>
      <c r="C80" s="89">
        <f>+'4.2.1.1.2'!C92/'4.2.1.1.2'!C80-1</f>
        <v>-4.6039138966258442E-2</v>
      </c>
      <c r="D80" s="89">
        <f>+'4.2.1.1.2'!D92/'4.2.1.1.2'!D80-1</f>
        <v>3.2470215700319827E-2</v>
      </c>
      <c r="E80" s="89">
        <f>+'4.2.1.1.2'!E92/'4.2.1.1.2'!E80-1</f>
        <v>4.2917088889918853E-2</v>
      </c>
      <c r="F80" s="89">
        <f>+'4.2.1.1.2'!F92/'4.2.1.1.2'!F80-1</f>
        <v>4.4801340664666567E-2</v>
      </c>
      <c r="G80" s="89">
        <f>+'4.2.1.1.2'!G92/'4.2.1.1.2'!G80-1</f>
        <v>-1.3384778844137468E-2</v>
      </c>
      <c r="H80" s="115"/>
      <c r="I80" s="157">
        <f>+'4.2.1.1.2'!I92/'4.2.1.1.2'!I80-1</f>
        <v>1.941603762051658E-2</v>
      </c>
      <c r="J80" s="120">
        <f>+'4.2.1.1.2'!J92/'4.2.1.1.2'!J80-1</f>
        <v>-7.3628611714151471E-2</v>
      </c>
      <c r="K80" s="157">
        <f>+'4.2.1.1.2'!K92/'4.2.1.1.2'!K80-1</f>
        <v>1.8534072052578177E-2</v>
      </c>
    </row>
    <row r="81" spans="1:11">
      <c r="A81" s="229"/>
      <c r="B81" s="23" t="s">
        <v>10</v>
      </c>
      <c r="C81" s="89">
        <f>+'4.2.1.1.2'!C93/'4.2.1.1.2'!C81-1</f>
        <v>-8.8545967246553281E-2</v>
      </c>
      <c r="D81" s="89">
        <f>+'4.2.1.1.2'!D93/'4.2.1.1.2'!D81-1</f>
        <v>-2.7892519434988272E-2</v>
      </c>
      <c r="E81" s="89">
        <f>+'4.2.1.1.2'!E93/'4.2.1.1.2'!E81-1</f>
        <v>-1.9353136081597389E-2</v>
      </c>
      <c r="F81" s="89">
        <f>+'4.2.1.1.2'!F93/'4.2.1.1.2'!F81-1</f>
        <v>2.9378377488682883E-2</v>
      </c>
      <c r="G81" s="89">
        <f>+'4.2.1.1.2'!G93/'4.2.1.1.2'!G81-1</f>
        <v>-4.5477351600785587E-2</v>
      </c>
      <c r="H81" s="115"/>
      <c r="I81" s="157">
        <f>+'4.2.1.1.2'!I93/'4.2.1.1.2'!I81-1</f>
        <v>-2.4785486123613976E-2</v>
      </c>
      <c r="J81" s="120">
        <f>+'4.2.1.1.2'!J93/'4.2.1.1.2'!J81-1</f>
        <v>-9.6526672197681407E-2</v>
      </c>
      <c r="K81" s="157">
        <f>+'4.2.1.1.2'!K93/'4.2.1.1.2'!K81-1</f>
        <v>-2.5473505574940769E-2</v>
      </c>
    </row>
    <row r="82" spans="1:11">
      <c r="A82" s="229"/>
      <c r="B82" s="23" t="s">
        <v>11</v>
      </c>
      <c r="C82" s="89">
        <f>+'4.2.1.1.2'!C94/'4.2.1.1.2'!C82-1</f>
        <v>-2.2973963221978533E-2</v>
      </c>
      <c r="D82" s="89">
        <f>+'4.2.1.1.2'!D94/'4.2.1.1.2'!D82-1</f>
        <v>5.2741382402077264E-4</v>
      </c>
      <c r="E82" s="89">
        <f>+'4.2.1.1.2'!E94/'4.2.1.1.2'!E82-1</f>
        <v>3.2155213438324282E-2</v>
      </c>
      <c r="F82" s="89">
        <f>+'4.2.1.1.2'!F94/'4.2.1.1.2'!F82-1</f>
        <v>0.11113580372805565</v>
      </c>
      <c r="G82" s="89">
        <f>+'4.2.1.1.2'!G94/'4.2.1.1.2'!G82-1</f>
        <v>3.5008422234699577E-2</v>
      </c>
      <c r="H82" s="115"/>
      <c r="I82" s="157">
        <f>+'4.2.1.1.2'!I94/'4.2.1.1.2'!I82-1</f>
        <v>3.1855337983033749E-2</v>
      </c>
      <c r="J82" s="120">
        <f>+'4.2.1.1.2'!J94/'4.2.1.1.2'!J82-1</f>
        <v>-0.14782120645611252</v>
      </c>
      <c r="K82" s="157">
        <f>+'4.2.1.1.2'!K94/'4.2.1.1.2'!K82-1</f>
        <v>2.9932504686186912E-2</v>
      </c>
    </row>
    <row r="83" spans="1:11" ht="15" thickBot="1">
      <c r="A83" s="230"/>
      <c r="B83" s="55" t="s">
        <v>12</v>
      </c>
      <c r="C83" s="96">
        <f>+'4.2.1.1.2'!C95/'4.2.1.1.2'!C83-1</f>
        <v>-4.1980067069986027E-2</v>
      </c>
      <c r="D83" s="96">
        <f>+'4.2.1.1.2'!D95/'4.2.1.1.2'!D83-1</f>
        <v>-1.0501967204286977E-2</v>
      </c>
      <c r="E83" s="96">
        <f>+'4.2.1.1.2'!E95/'4.2.1.1.2'!E83-1</f>
        <v>1.1019861463035685E-2</v>
      </c>
      <c r="F83" s="96">
        <f>+'4.2.1.1.2'!F95/'4.2.1.1.2'!F83-1</f>
        <v>0.10671377689945771</v>
      </c>
      <c r="G83" s="96">
        <f>+'4.2.1.1.2'!G95/'4.2.1.1.2'!G83-1</f>
        <v>1.9329664126446433E-2</v>
      </c>
      <c r="H83" s="117"/>
      <c r="I83" s="158">
        <f>+'4.2.1.1.2'!I95/'4.2.1.1.2'!I83-1</f>
        <v>1.7076376878687904E-2</v>
      </c>
      <c r="J83" s="121">
        <f>+'4.2.1.1.2'!J95/'4.2.1.1.2'!J83-1</f>
        <v>-0.15260300385630199</v>
      </c>
      <c r="K83" s="158">
        <f>+'4.2.1.1.2'!K95/'4.2.1.1.2'!K83-1</f>
        <v>1.5156730886248582E-2</v>
      </c>
    </row>
    <row r="84" spans="1:11">
      <c r="A84" s="229" t="s">
        <v>51</v>
      </c>
      <c r="B84" s="91" t="s">
        <v>1</v>
      </c>
      <c r="C84" s="93">
        <f>+'4.2.1.1.2'!C96/'4.2.1.1.2'!C84-1</f>
        <v>-4.8885378127605739E-2</v>
      </c>
      <c r="D84" s="93">
        <f>+'4.2.1.1.2'!D96/'4.2.1.1.2'!D84-1</f>
        <v>-4.8523891615413817E-2</v>
      </c>
      <c r="E84" s="93">
        <f>+'4.2.1.1.2'!E96/'4.2.1.1.2'!E84-1</f>
        <v>-2.3577230577882302E-2</v>
      </c>
      <c r="F84" s="93">
        <f>+'4.2.1.1.2'!F96/'4.2.1.1.2'!F84-1</f>
        <v>5.4410661023532869E-2</v>
      </c>
      <c r="G84" s="93">
        <f>+'4.2.1.1.2'!G96/'4.2.1.1.2'!G84-1</f>
        <v>3.1247792465121105E-3</v>
      </c>
      <c r="H84" s="123"/>
      <c r="I84" s="159">
        <f>+'4.2.1.1.2'!I96/'4.2.1.1.2'!I84-1</f>
        <v>-1.76820933776487E-2</v>
      </c>
      <c r="J84" s="125">
        <f>+'4.2.1.1.2'!J96/'4.2.1.1.2'!J84-1</f>
        <v>-0.18237745203811062</v>
      </c>
      <c r="K84" s="159">
        <f>+'4.2.1.1.2'!K96/'4.2.1.1.2'!K84-1</f>
        <v>-1.9760724374910721E-2</v>
      </c>
    </row>
    <row r="85" spans="1:11">
      <c r="A85" s="229"/>
      <c r="B85" s="23" t="s">
        <v>2</v>
      </c>
      <c r="C85" s="89">
        <f>+'4.2.1.1.2'!C97/'4.2.1.1.2'!C85-1</f>
        <v>2.431053477223255E-2</v>
      </c>
      <c r="D85" s="89">
        <f>+'4.2.1.1.2'!D97/'4.2.1.1.2'!D85-1</f>
        <v>-6.3243651198695572E-3</v>
      </c>
      <c r="E85" s="89">
        <f>+'4.2.1.1.2'!E97/'4.2.1.1.2'!E85-1</f>
        <v>1.3313385389998267E-2</v>
      </c>
      <c r="F85" s="89">
        <f>+'4.2.1.1.2'!F97/'4.2.1.1.2'!F85-1</f>
        <v>0.1043539365766577</v>
      </c>
      <c r="G85" s="89">
        <f>+'4.2.1.1.2'!G97/'4.2.1.1.2'!G85-1</f>
        <v>1.0438386545698952E-2</v>
      </c>
      <c r="H85" s="115"/>
      <c r="I85" s="157">
        <f>+'4.2.1.1.2'!I97/'4.2.1.1.2'!I85-1</f>
        <v>3.03664912777315E-2</v>
      </c>
      <c r="J85" s="120">
        <f>+'4.2.1.1.2'!J97/'4.2.1.1.2'!J85-1</f>
        <v>-0.1617275204895855</v>
      </c>
      <c r="K85" s="157">
        <f>+'4.2.1.1.2'!K97/'4.2.1.1.2'!K85-1</f>
        <v>2.8079721284718584E-2</v>
      </c>
    </row>
    <row r="86" spans="1:11">
      <c r="A86" s="229"/>
      <c r="B86" s="23" t="s">
        <v>3</v>
      </c>
      <c r="C86" s="89">
        <f>+'4.2.1.1.2'!C98/'4.2.1.1.2'!C86-1</f>
        <v>-4.7758901525975839E-2</v>
      </c>
      <c r="D86" s="89">
        <f>+'4.2.1.1.2'!D98/'4.2.1.1.2'!D86-1</f>
        <v>-3.2351239567026902E-2</v>
      </c>
      <c r="E86" s="89">
        <f>+'4.2.1.1.2'!E98/'4.2.1.1.2'!E86-1</f>
        <v>-1.4669659602004281E-2</v>
      </c>
      <c r="F86" s="89">
        <f>+'4.2.1.1.2'!F98/'4.2.1.1.2'!F86-1</f>
        <v>7.04493055535238E-2</v>
      </c>
      <c r="G86" s="89">
        <f>+'4.2.1.1.2'!G98/'4.2.1.1.2'!G86-1</f>
        <v>-7.0921142476067622E-2</v>
      </c>
      <c r="H86" s="115"/>
      <c r="I86" s="157">
        <f>+'4.2.1.1.2'!I98/'4.2.1.1.2'!I86-1</f>
        <v>-9.3209976719927923E-3</v>
      </c>
      <c r="J86" s="120">
        <f>+'4.2.1.1.2'!J98/'4.2.1.1.2'!J86-1</f>
        <v>-0.19240208814664994</v>
      </c>
      <c r="K86" s="157">
        <f>+'4.2.1.1.2'!K98/'4.2.1.1.2'!K86-1</f>
        <v>-1.1342168439808509E-2</v>
      </c>
    </row>
    <row r="87" spans="1:11">
      <c r="A87" s="229"/>
      <c r="B87" s="23" t="s">
        <v>4</v>
      </c>
      <c r="C87" s="89">
        <f>+'4.2.1.1.2'!C99/'4.2.1.1.2'!C87-1</f>
        <v>-0.13630290668777134</v>
      </c>
      <c r="D87" s="89">
        <f>+'4.2.1.1.2'!D99/'4.2.1.1.2'!D87-1</f>
        <v>-0.11672297474325066</v>
      </c>
      <c r="E87" s="89">
        <f>+'4.2.1.1.2'!E99/'4.2.1.1.2'!E87-1</f>
        <v>-6.9877080206060982E-2</v>
      </c>
      <c r="F87" s="89">
        <f>+'4.2.1.1.2'!F99/'4.2.1.1.2'!F87-1</f>
        <v>9.4520896852923197E-3</v>
      </c>
      <c r="G87" s="89">
        <f>+'4.2.1.1.2'!G99/'4.2.1.1.2'!G87-1</f>
        <v>-0.14094007697561528</v>
      </c>
      <c r="H87" s="115"/>
      <c r="I87" s="157">
        <f>+'4.2.1.1.2'!I99/'4.2.1.1.2'!I87-1</f>
        <v>-8.1758477238967342E-2</v>
      </c>
      <c r="J87" s="120">
        <f>+'4.2.1.1.2'!J99/'4.2.1.1.2'!J87-1</f>
        <v>-0.21496517750976729</v>
      </c>
      <c r="K87" s="157">
        <f>+'4.2.1.1.2'!K99/'4.2.1.1.2'!K87-1</f>
        <v>-8.3101244858189038E-2</v>
      </c>
    </row>
    <row r="88" spans="1:11">
      <c r="A88" s="229"/>
      <c r="B88" s="23" t="s">
        <v>5</v>
      </c>
      <c r="C88" s="89">
        <f>+'4.2.1.1.2'!C100/'4.2.1.1.2'!C88-1</f>
        <v>-5.3965445829161185E-2</v>
      </c>
      <c r="D88" s="89">
        <f>+'4.2.1.1.2'!D100/'4.2.1.1.2'!D88-1</f>
        <v>-3.4455795319756399E-2</v>
      </c>
      <c r="E88" s="89">
        <f>+'4.2.1.1.2'!E100/'4.2.1.1.2'!E88-1</f>
        <v>1.3567830521533208E-2</v>
      </c>
      <c r="F88" s="89">
        <f>+'4.2.1.1.2'!F100/'4.2.1.1.2'!F88-1</f>
        <v>0.17619503431213746</v>
      </c>
      <c r="G88" s="89">
        <f>+'4.2.1.1.2'!G100/'4.2.1.1.2'!G88-1</f>
        <v>-2.6767086498651005E-2</v>
      </c>
      <c r="H88" s="115"/>
      <c r="I88" s="157">
        <f>+'4.2.1.1.2'!I100/'4.2.1.1.2'!I88-1</f>
        <v>2.4069599442289924E-2</v>
      </c>
      <c r="J88" s="120">
        <f>+'4.2.1.1.2'!J100/'4.2.1.1.2'!J88-1</f>
        <v>-0.14940633392766967</v>
      </c>
      <c r="K88" s="157">
        <f>+'4.2.1.1.2'!K100/'4.2.1.1.2'!K88-1</f>
        <v>2.2334454122711289E-2</v>
      </c>
    </row>
    <row r="89" spans="1:11">
      <c r="A89" s="229"/>
      <c r="B89" s="23" t="s">
        <v>6</v>
      </c>
      <c r="C89" s="89">
        <f>+'4.2.1.1.2'!C101/'4.2.1.1.2'!C89-1</f>
        <v>-4.1959521598279537E-2</v>
      </c>
      <c r="D89" s="89">
        <f>+'4.2.1.1.2'!D101/'4.2.1.1.2'!D89-1</f>
        <v>-2.9167136223994139E-2</v>
      </c>
      <c r="E89" s="89">
        <f>+'4.2.1.1.2'!E101/'4.2.1.1.2'!E89-1</f>
        <v>-7.4020784047352794E-3</v>
      </c>
      <c r="F89" s="89">
        <f>+'4.2.1.1.2'!F101/'4.2.1.1.2'!F89-1</f>
        <v>0.15569571047252539</v>
      </c>
      <c r="G89" s="89">
        <f>+'4.2.1.1.2'!G101/'4.2.1.1.2'!G89-1</f>
        <v>-2.5906381040247672E-2</v>
      </c>
      <c r="H89" s="115"/>
      <c r="I89" s="157">
        <f>+'4.2.1.1.2'!I101/'4.2.1.1.2'!I89-1</f>
        <v>1.9342403589639456E-2</v>
      </c>
      <c r="J89" s="120">
        <f>+'4.2.1.1.2'!J101/'4.2.1.1.2'!J89-1</f>
        <v>-0.14304148530488037</v>
      </c>
      <c r="K89" s="157">
        <f>+'4.2.1.1.2'!K101/'4.2.1.1.2'!K89-1</f>
        <v>1.7810291439521952E-2</v>
      </c>
    </row>
    <row r="90" spans="1:11">
      <c r="A90" s="229"/>
      <c r="B90" s="23" t="s">
        <v>7</v>
      </c>
      <c r="C90" s="89">
        <f>+'4.2.1.1.2'!C102/'4.2.1.1.2'!C90-1</f>
        <v>-4.8504581178654638E-2</v>
      </c>
      <c r="D90" s="89">
        <f>+'4.2.1.1.2'!D102/'4.2.1.1.2'!D90-1</f>
        <v>-3.7874362769037662E-2</v>
      </c>
      <c r="E90" s="89">
        <f>+'4.2.1.1.2'!E102/'4.2.1.1.2'!E90-1</f>
        <v>-3.4770686267618922E-3</v>
      </c>
      <c r="F90" s="89">
        <f>+'4.2.1.1.2'!F102/'4.2.1.1.2'!F90-1</f>
        <v>0.11192116844695765</v>
      </c>
      <c r="G90" s="89">
        <f>+'4.2.1.1.2'!G102/'4.2.1.1.2'!G90-1</f>
        <v>-2.0888035250254178E-2</v>
      </c>
      <c r="H90" s="115"/>
      <c r="I90" s="157">
        <f>+'4.2.1.1.2'!I102/'4.2.1.1.2'!I90-1</f>
        <v>5.8768320592208489E-3</v>
      </c>
      <c r="J90" s="120">
        <f>+'4.2.1.1.2'!J102/'4.2.1.1.2'!J90-1</f>
        <v>-9.2403097737436823E-2</v>
      </c>
      <c r="K90" s="157">
        <f>+'4.2.1.1.2'!K102/'4.2.1.1.2'!K90-1</f>
        <v>5.0032387882346097E-3</v>
      </c>
    </row>
    <row r="91" spans="1:11">
      <c r="A91" s="229"/>
      <c r="B91" s="23" t="s">
        <v>8</v>
      </c>
      <c r="C91" s="89">
        <f>+'4.2.1.1.2'!C103/'4.2.1.1.2'!C91-1</f>
        <v>2.3635647404618432E-4</v>
      </c>
      <c r="D91" s="89">
        <f>+'4.2.1.1.2'!D103/'4.2.1.1.2'!D91-1</f>
        <v>8.3741063048867748E-3</v>
      </c>
      <c r="E91" s="89">
        <f>+'4.2.1.1.2'!E103/'4.2.1.1.2'!E91-1</f>
        <v>4.1422062453376096E-2</v>
      </c>
      <c r="F91" s="89">
        <f>+'4.2.1.1.2'!F103/'4.2.1.1.2'!F91-1</f>
        <v>0.15880229080536856</v>
      </c>
      <c r="G91" s="89">
        <f>+'4.2.1.1.2'!G103/'4.2.1.1.2'!G91-1</f>
        <v>2.62081211614551E-3</v>
      </c>
      <c r="H91" s="115"/>
      <c r="I91" s="157">
        <f>+'4.2.1.1.2'!I103/'4.2.1.1.2'!I91-1</f>
        <v>5.2161378416453408E-2</v>
      </c>
      <c r="J91" s="120">
        <f>+'4.2.1.1.2'!J103/'4.2.1.1.2'!J91-1</f>
        <v>0.17759037036351688</v>
      </c>
      <c r="K91" s="157">
        <f>+'4.2.1.1.2'!K103/'4.2.1.1.2'!K91-1</f>
        <v>5.3325044937679422E-2</v>
      </c>
    </row>
    <row r="92" spans="1:11">
      <c r="A92" s="229"/>
      <c r="B92" s="23" t="s">
        <v>9</v>
      </c>
      <c r="C92" s="89">
        <f>+'4.2.1.1.2'!C104/'4.2.1.1.2'!C92-1</f>
        <v>-7.4908328968046112E-2</v>
      </c>
      <c r="D92" s="89">
        <f>+'4.2.1.1.2'!D104/'4.2.1.1.2'!D92-1</f>
        <v>-8.540935703658481E-2</v>
      </c>
      <c r="E92" s="89">
        <f>+'4.2.1.1.2'!E104/'4.2.1.1.2'!E92-1</f>
        <v>-2.7678171155131714E-2</v>
      </c>
      <c r="F92" s="89">
        <f>+'4.2.1.1.2'!F104/'4.2.1.1.2'!F92-1</f>
        <v>9.09036562367187E-2</v>
      </c>
      <c r="G92" s="89">
        <f>+'4.2.1.1.2'!G104/'4.2.1.1.2'!G92-1</f>
        <v>-5.378793588288211E-2</v>
      </c>
      <c r="H92" s="115"/>
      <c r="I92" s="157">
        <f>+'4.2.1.1.2'!I104/'4.2.1.1.2'!I92-1</f>
        <v>-2.4034258767940964E-2</v>
      </c>
      <c r="J92" s="120">
        <f>+'4.2.1.1.2'!J104/'4.2.1.1.2'!J92-1</f>
        <v>0.29310094899398909</v>
      </c>
      <c r="K92" s="157">
        <f>+'4.2.1.1.2'!K104/'4.2.1.1.2'!K92-1</f>
        <v>-2.1300159631015725E-2</v>
      </c>
    </row>
    <row r="93" spans="1:11">
      <c r="A93" s="229"/>
      <c r="B93" s="23" t="s">
        <v>10</v>
      </c>
      <c r="C93" s="89">
        <f>+'4.2.1.1.2'!C105/'4.2.1.1.2'!C93-1</f>
        <v>-1.0319487929810189E-2</v>
      </c>
      <c r="D93" s="89">
        <f>+'4.2.1.1.2'!D105/'4.2.1.1.2'!D93-1</f>
        <v>-2.0003655277615828E-2</v>
      </c>
      <c r="E93" s="89">
        <f>+'4.2.1.1.2'!E105/'4.2.1.1.2'!E93-1</f>
        <v>5.6260309250297791E-3</v>
      </c>
      <c r="F93" s="89">
        <f>+'4.2.1.1.2'!F105/'4.2.1.1.2'!F93-1</f>
        <v>0.16224906185643939</v>
      </c>
      <c r="G93" s="89">
        <f>+'4.2.1.1.2'!G105/'4.2.1.1.2'!G93-1</f>
        <v>1.4789085417736825E-3</v>
      </c>
      <c r="H93" s="115"/>
      <c r="I93" s="157">
        <f>+'4.2.1.1.2'!I105/'4.2.1.1.2'!I93-1</f>
        <v>3.5784763750631221E-2</v>
      </c>
      <c r="J93" s="120">
        <f>+'4.2.1.1.2'!J105/'4.2.1.1.2'!J93-1</f>
        <v>0.4353596974104168</v>
      </c>
      <c r="K93" s="157">
        <f>+'4.2.1.1.2'!K105/'4.2.1.1.2'!K93-1</f>
        <v>3.9337410981652443E-2</v>
      </c>
    </row>
    <row r="94" spans="1:11">
      <c r="A94" s="229"/>
      <c r="B94" s="23" t="s">
        <v>11</v>
      </c>
      <c r="C94" s="89">
        <f>+'4.2.1.1.2'!C106/'4.2.1.1.2'!C94-1</f>
        <v>-9.4470031508904873E-2</v>
      </c>
      <c r="D94" s="89">
        <f>+'4.2.1.1.2'!D106/'4.2.1.1.2'!D94-1</f>
        <v>-0.10347935606312364</v>
      </c>
      <c r="E94" s="89">
        <f>+'4.2.1.1.2'!E106/'4.2.1.1.2'!E94-1</f>
        <v>-6.3684468369171632E-2</v>
      </c>
      <c r="F94" s="89">
        <f>+'4.2.1.1.2'!F106/'4.2.1.1.2'!F94-1</f>
        <v>6.6546053610519573E-2</v>
      </c>
      <c r="G94" s="89">
        <f>+'4.2.1.1.2'!G106/'4.2.1.1.2'!G94-1</f>
        <v>-7.4710596347832947E-2</v>
      </c>
      <c r="H94" s="115"/>
      <c r="I94" s="157">
        <f>+'4.2.1.1.2'!I106/'4.2.1.1.2'!I94-1</f>
        <v>-4.732955738903899E-2</v>
      </c>
      <c r="J94" s="120">
        <f>+'4.2.1.1.2'!J106/'4.2.1.1.2'!J94-1</f>
        <v>0.35103199124429763</v>
      </c>
      <c r="K94" s="157">
        <f>+'4.2.1.1.2'!K106/'4.2.1.1.2'!K94-1</f>
        <v>-4.3802198756888733E-2</v>
      </c>
    </row>
    <row r="95" spans="1:11" ht="15" thickBot="1">
      <c r="A95" s="230"/>
      <c r="B95" s="55" t="s">
        <v>12</v>
      </c>
      <c r="C95" s="96">
        <f>+'4.2.1.1.2'!C107/'4.2.1.1.2'!C95-1</f>
        <v>-9.0223763040663818E-2</v>
      </c>
      <c r="D95" s="96">
        <f>+'4.2.1.1.2'!D107/'4.2.1.1.2'!D95-1</f>
        <v>-0.10033094254999619</v>
      </c>
      <c r="E95" s="96">
        <f>+'4.2.1.1.2'!E107/'4.2.1.1.2'!E95-1</f>
        <v>-8.415401597896166E-2</v>
      </c>
      <c r="F95" s="96">
        <f>+'4.2.1.1.2'!F107/'4.2.1.1.2'!F95-1</f>
        <v>4.4604891641043753E-2</v>
      </c>
      <c r="G95" s="96">
        <f>+'4.2.1.1.2'!G107/'4.2.1.1.2'!G95-1</f>
        <v>-8.0184467054411179E-2</v>
      </c>
      <c r="H95" s="117"/>
      <c r="I95" s="158">
        <f>+'4.2.1.1.2'!I107/'4.2.1.1.2'!I95-1</f>
        <v>-5.7503792480346871E-2</v>
      </c>
      <c r="J95" s="121">
        <f>+'4.2.1.1.2'!J107/'4.2.1.1.2'!J95-1</f>
        <v>0.31618314820913551</v>
      </c>
      <c r="K95" s="158">
        <f>+'4.2.1.1.2'!K107/'4.2.1.1.2'!K95-1</f>
        <v>-5.3974774927606939E-2</v>
      </c>
    </row>
    <row r="96" spans="1:11">
      <c r="A96" s="229" t="s">
        <v>52</v>
      </c>
      <c r="B96" s="91" t="s">
        <v>1</v>
      </c>
      <c r="C96" s="93">
        <f>+'4.2.1.1.2'!C108/'4.2.1.1.2'!C96-1</f>
        <v>-2.5305285437089542E-2</v>
      </c>
      <c r="D96" s="93">
        <f>+'4.2.1.1.2'!D108/'4.2.1.1.2'!D96-1</f>
        <v>-2.9042213821717788E-2</v>
      </c>
      <c r="E96" s="93">
        <f>+'4.2.1.1.2'!E108/'4.2.1.1.2'!E96-1</f>
        <v>-1.2165423586853241E-2</v>
      </c>
      <c r="F96" s="93">
        <f>+'4.2.1.1.2'!F108/'4.2.1.1.2'!F96-1</f>
        <v>0.16844610618072542</v>
      </c>
      <c r="G96" s="93">
        <f>+'4.2.1.1.2'!G108/'4.2.1.1.2'!G96-1</f>
        <v>-1.8189500479906529E-2</v>
      </c>
      <c r="H96" s="123"/>
      <c r="I96" s="159">
        <f>+'4.2.1.1.2'!I108/'4.2.1.1.2'!I96-1</f>
        <v>2.0639112866870812E-2</v>
      </c>
      <c r="J96" s="125">
        <f>+'4.2.1.1.2'!J108/'4.2.1.1.2'!J96-1</f>
        <v>0.60346829623026577</v>
      </c>
      <c r="K96" s="159">
        <f>+'4.2.1.1.2'!K108/'4.2.1.1.2'!K96-1</f>
        <v>2.6774727700480838E-2</v>
      </c>
    </row>
    <row r="97" spans="1:11">
      <c r="A97" s="229"/>
      <c r="B97" s="23" t="s">
        <v>2</v>
      </c>
      <c r="C97" s="89">
        <f>+'4.2.1.1.2'!C109/'4.2.1.1.2'!C97-1</f>
        <v>-0.10268138987626585</v>
      </c>
      <c r="D97" s="89">
        <f>+'4.2.1.1.2'!D109/'4.2.1.1.2'!D97-1</f>
        <v>-0.10358795094800044</v>
      </c>
      <c r="E97" s="89">
        <f>+'4.2.1.1.2'!E109/'4.2.1.1.2'!E97-1</f>
        <v>-7.074091989803355E-2</v>
      </c>
      <c r="F97" s="89">
        <f>+'4.2.1.1.2'!F109/'4.2.1.1.2'!F97-1</f>
        <v>3.0885157783551831E-2</v>
      </c>
      <c r="G97" s="89">
        <f>+'4.2.1.1.2'!G109/'4.2.1.1.2'!G97-1</f>
        <v>-0.10055466336721763</v>
      </c>
      <c r="H97" s="115"/>
      <c r="I97" s="157">
        <f>+'4.2.1.1.2'!I109/'4.2.1.1.2'!I97-1</f>
        <v>-6.2682266557589017E-2</v>
      </c>
      <c r="J97" s="120">
        <f>+'4.2.1.1.2'!J109/'4.2.1.1.2'!J97-1</f>
        <v>0.3946795462414685</v>
      </c>
      <c r="K97" s="157">
        <f>+'4.2.1.1.2'!K109/'4.2.1.1.2'!K97-1</f>
        <v>-5.8242838991704016E-2</v>
      </c>
    </row>
    <row r="98" spans="1:11">
      <c r="A98" s="229"/>
      <c r="B98" s="23" t="s">
        <v>3</v>
      </c>
      <c r="C98" s="89">
        <f>+'4.2.1.1.2'!C110/'4.2.1.1.2'!C98-1</f>
        <v>-0.12935091592899439</v>
      </c>
      <c r="D98" s="89">
        <f>+'4.2.1.1.2'!D110/'4.2.1.1.2'!D98-1</f>
        <v>-0.10912114988230692</v>
      </c>
      <c r="E98" s="89">
        <f>+'4.2.1.1.2'!E110/'4.2.1.1.2'!E98-1</f>
        <v>-6.0827231878734844E-2</v>
      </c>
      <c r="F98" s="89">
        <f>+'4.2.1.1.2'!F110/'4.2.1.1.2'!F98-1</f>
        <v>2.3384027625217296E-2</v>
      </c>
      <c r="G98" s="89">
        <f>+'4.2.1.1.2'!G110/'4.2.1.1.2'!G98-1</f>
        <v>-7.8374790865092803E-2</v>
      </c>
      <c r="H98" s="115"/>
      <c r="I98" s="157">
        <f>+'4.2.1.1.2'!I110/'4.2.1.1.2'!I98-1</f>
        <v>-6.5839388310665825E-2</v>
      </c>
      <c r="J98" s="120">
        <f>+'4.2.1.1.2'!J110/'4.2.1.1.2'!J98-1</f>
        <v>0.3130518709166501</v>
      </c>
      <c r="K98" s="157">
        <f>+'4.2.1.1.2'!K110/'4.2.1.1.2'!K98-1</f>
        <v>-6.2422559024752577E-2</v>
      </c>
    </row>
    <row r="99" spans="1:11">
      <c r="A99" s="229"/>
      <c r="B99" s="23" t="s">
        <v>4</v>
      </c>
      <c r="C99" s="89">
        <f>+'4.2.1.1.2'!C111/'4.2.1.1.2'!C99-1</f>
        <v>-6.047367060634723E-2</v>
      </c>
      <c r="D99" s="89">
        <f>+'4.2.1.1.2'!D111/'4.2.1.1.2'!D99-1</f>
        <v>-6.4633733205994637E-2</v>
      </c>
      <c r="E99" s="89">
        <f>+'4.2.1.1.2'!E111/'4.2.1.1.2'!E99-1</f>
        <v>-5.8889097318923E-2</v>
      </c>
      <c r="F99" s="89">
        <f>+'4.2.1.1.2'!F111/'4.2.1.1.2'!F99-1</f>
        <v>9.8351771697003487E-2</v>
      </c>
      <c r="G99" s="89">
        <f>+'4.2.1.1.2'!G111/'4.2.1.1.2'!G99-1</f>
        <v>-2.4998245673686581E-2</v>
      </c>
      <c r="H99" s="115"/>
      <c r="I99" s="157">
        <f>+'4.2.1.1.2'!I111/'4.2.1.1.2'!I99-1</f>
        <v>-1.6437129755855762E-2</v>
      </c>
      <c r="J99" s="120">
        <f>+'4.2.1.1.2'!J111/'4.2.1.1.2'!J99-1</f>
        <v>0.40849120529333716</v>
      </c>
      <c r="K99" s="157">
        <f>+'4.2.1.1.2'!K111/'4.2.1.1.2'!K99-1</f>
        <v>-1.276973196094755E-2</v>
      </c>
    </row>
    <row r="100" spans="1:11">
      <c r="A100" s="229"/>
      <c r="B100" s="23" t="s">
        <v>5</v>
      </c>
      <c r="C100" s="89">
        <f>+'4.2.1.1.2'!C112/'4.2.1.1.2'!C100-1</f>
        <v>-5.5925774054597421E-2</v>
      </c>
      <c r="D100" s="89">
        <f>+'4.2.1.1.2'!D112/'4.2.1.1.2'!D100-1</f>
        <v>-7.1470745762055587E-2</v>
      </c>
      <c r="E100" s="89">
        <f>+'4.2.1.1.2'!E112/'4.2.1.1.2'!E100-1</f>
        <v>-7.6397087039568157E-2</v>
      </c>
      <c r="F100" s="89">
        <f>+'4.2.1.1.2'!F112/'4.2.1.1.2'!F100-1</f>
        <v>1.5336036869590508E-2</v>
      </c>
      <c r="G100" s="89">
        <f>+'4.2.1.1.2'!G112/'4.2.1.1.2'!G100-1</f>
        <v>-3.5240619269087947E-3</v>
      </c>
      <c r="H100" s="115"/>
      <c r="I100" s="157">
        <f>+'4.2.1.1.2'!I112/'4.2.1.1.2'!I100-1</f>
        <v>-4.0669044324675885E-2</v>
      </c>
      <c r="J100" s="120">
        <f>+'4.2.1.1.2'!J112/'4.2.1.1.2'!J100-1</f>
        <v>0.23266174577740428</v>
      </c>
      <c r="K100" s="157">
        <f>+'4.2.1.1.2'!K112/'4.2.1.1.2'!K100-1</f>
        <v>-3.839439567213343E-2</v>
      </c>
    </row>
    <row r="101" spans="1:11">
      <c r="A101" s="229"/>
      <c r="B101" s="23" t="s">
        <v>6</v>
      </c>
      <c r="C101" s="89">
        <f>+'4.2.1.1.2'!C113/'4.2.1.1.2'!C101-1</f>
        <v>-8.4126770032321163E-2</v>
      </c>
      <c r="D101" s="89">
        <f>+'4.2.1.1.2'!D113/'4.2.1.1.2'!D101-1</f>
        <v>-0.10459850506581847</v>
      </c>
      <c r="E101" s="89">
        <f>+'4.2.1.1.2'!E113/'4.2.1.1.2'!E101-1</f>
        <v>-0.10521609271463961</v>
      </c>
      <c r="F101" s="89">
        <f>+'4.2.1.1.2'!F113/'4.2.1.1.2'!F101-1</f>
        <v>-3.0304616575733023E-2</v>
      </c>
      <c r="G101" s="89">
        <f>+'4.2.1.1.2'!G113/'4.2.1.1.2'!G101-1</f>
        <v>9.6066754111541197E-3</v>
      </c>
      <c r="H101" s="115"/>
      <c r="I101" s="157">
        <f>+'4.2.1.1.2'!I113/'4.2.1.1.2'!I101-1</f>
        <v>-7.2388403620020858E-2</v>
      </c>
      <c r="J101" s="120">
        <f>+'4.2.1.1.2'!J113/'4.2.1.1.2'!J101-1</f>
        <v>0.31019215642206999</v>
      </c>
      <c r="K101" s="157">
        <f>+'4.2.1.1.2'!K113/'4.2.1.1.2'!K101-1</f>
        <v>-6.9349174248594991E-2</v>
      </c>
    </row>
    <row r="102" spans="1:11">
      <c r="A102" s="229"/>
      <c r="B102" s="23" t="s">
        <v>7</v>
      </c>
      <c r="C102" s="89">
        <f>+'4.2.1.1.2'!C114/'4.2.1.1.2'!C102-1</f>
        <v>-9.1793226898912561E-2</v>
      </c>
      <c r="D102" s="89">
        <f>+'4.2.1.1.2'!D114/'4.2.1.1.2'!D102-1</f>
        <v>-0.12225861551572315</v>
      </c>
      <c r="E102" s="89">
        <f>+'4.2.1.1.2'!E114/'4.2.1.1.2'!E102-1</f>
        <v>-0.12600232389465427</v>
      </c>
      <c r="F102" s="89">
        <f>+'4.2.1.1.2'!F114/'4.2.1.1.2'!F102-1</f>
        <v>-4.9742467041818506E-2</v>
      </c>
      <c r="G102" s="89">
        <f>+'4.2.1.1.2'!G114/'4.2.1.1.2'!G102-1</f>
        <v>-7.9588756477606437E-2</v>
      </c>
      <c r="H102" s="115"/>
      <c r="I102" s="157">
        <f>+'4.2.1.1.2'!I114/'4.2.1.1.2'!I102-1</f>
        <v>-9.5179329878867791E-2</v>
      </c>
      <c r="J102" s="120">
        <f>+'4.2.1.1.2'!J114/'4.2.1.1.2'!J102-1</f>
        <v>0.38564373802520446</v>
      </c>
      <c r="K102" s="157">
        <f>+'4.2.1.1.2'!K114/'4.2.1.1.2'!K102-1</f>
        <v>-9.1319614491605305E-2</v>
      </c>
    </row>
    <row r="103" spans="1:11">
      <c r="A103" s="229"/>
      <c r="B103" s="23" t="s">
        <v>8</v>
      </c>
      <c r="C103" s="89">
        <f>+'4.2.1.1.2'!C115/'4.2.1.1.2'!C103-1</f>
        <v>-0.10546375511984685</v>
      </c>
      <c r="D103" s="89">
        <f>+'4.2.1.1.2'!D115/'4.2.1.1.2'!D103-1</f>
        <v>-0.11906953027885214</v>
      </c>
      <c r="E103" s="89">
        <f>+'4.2.1.1.2'!E115/'4.2.1.1.2'!E103-1</f>
        <v>-0.11069258965143114</v>
      </c>
      <c r="F103" s="89">
        <f>+'4.2.1.1.2'!F115/'4.2.1.1.2'!F103-1</f>
        <v>-5.6419995524322197E-2</v>
      </c>
      <c r="G103" s="89">
        <f>+'4.2.1.1.2'!G115/'4.2.1.1.2'!G103-1</f>
        <v>-8.4958310510620194E-2</v>
      </c>
      <c r="H103" s="115"/>
      <c r="I103" s="157">
        <f>+'4.2.1.1.2'!I115/'4.2.1.1.2'!I103-1</f>
        <v>-9.4914037062056256E-2</v>
      </c>
      <c r="J103" s="120">
        <f>+'4.2.1.1.2'!J115/'4.2.1.1.2'!J103-1</f>
        <v>-1.1038871756594792E-2</v>
      </c>
      <c r="K103" s="157">
        <f>+'4.2.1.1.2'!K115/'4.2.1.1.2'!K103-1</f>
        <v>-9.4044083978003568E-2</v>
      </c>
    </row>
    <row r="104" spans="1:11">
      <c r="A104" s="229"/>
      <c r="B104" s="23" t="s">
        <v>9</v>
      </c>
      <c r="C104" s="89">
        <f>+'4.2.1.1.2'!C116/'4.2.1.1.2'!C104-1</f>
        <v>-0.10694567573523006</v>
      </c>
      <c r="D104" s="89">
        <f>+'4.2.1.1.2'!D116/'4.2.1.1.2'!D104-1</f>
        <v>-0.11981013088359593</v>
      </c>
      <c r="E104" s="89">
        <f>+'4.2.1.1.2'!E116/'4.2.1.1.2'!E104-1</f>
        <v>-0.12430546295061562</v>
      </c>
      <c r="F104" s="89">
        <f>+'4.2.1.1.2'!F116/'4.2.1.1.2'!F104-1</f>
        <v>-6.2099799875607209E-2</v>
      </c>
      <c r="G104" s="89">
        <f>+'4.2.1.1.2'!G116/'4.2.1.1.2'!G104-1</f>
        <v>-8.7320842866912329E-2</v>
      </c>
      <c r="H104" s="115"/>
      <c r="I104" s="157">
        <f>+'4.2.1.1.2'!I116/'4.2.1.1.2'!I104-1</f>
        <v>-9.9728770163400537E-2</v>
      </c>
      <c r="J104" s="120">
        <f>+'4.2.1.1.2'!J116/'4.2.1.1.2'!J104-1</f>
        <v>-0.14677802066401358</v>
      </c>
      <c r="K104" s="157">
        <f>+'4.2.1.1.2'!K116/'4.2.1.1.2'!K104-1</f>
        <v>-0.10026469689634498</v>
      </c>
    </row>
    <row r="105" spans="1:11">
      <c r="A105" s="229"/>
      <c r="B105" s="23" t="s">
        <v>10</v>
      </c>
      <c r="C105" s="89">
        <f>+'4.2.1.1.2'!C117/'4.2.1.1.2'!C105-1</f>
        <v>-7.5595063160789455E-2</v>
      </c>
      <c r="D105" s="89">
        <f>+'4.2.1.1.2'!D117/'4.2.1.1.2'!D105-1</f>
        <v>-7.7211255458631944E-2</v>
      </c>
      <c r="E105" s="89">
        <f>+'4.2.1.1.2'!E117/'4.2.1.1.2'!E105-1</f>
        <v>-8.7980236332949269E-2</v>
      </c>
      <c r="F105" s="89">
        <f>+'4.2.1.1.2'!F117/'4.2.1.1.2'!F105-1</f>
        <v>-2.9772961640743723E-2</v>
      </c>
      <c r="G105" s="89">
        <f>+'4.2.1.1.2'!G117/'4.2.1.1.2'!G105-1</f>
        <v>-5.6459002659226321E-2</v>
      </c>
      <c r="H105" s="115"/>
      <c r="I105" s="157">
        <f>+'4.2.1.1.2'!I117/'4.2.1.1.2'!I105-1</f>
        <v>-6.3903235039690087E-2</v>
      </c>
      <c r="J105" s="120">
        <f>+'4.2.1.1.2'!J117/'4.2.1.1.2'!J105-1</f>
        <v>-0.10698588022920852</v>
      </c>
      <c r="K105" s="157">
        <f>+'4.2.1.1.2'!K117/'4.2.1.1.2'!K105-1</f>
        <v>-6.4432240795398776E-2</v>
      </c>
    </row>
    <row r="106" spans="1:11">
      <c r="A106" s="229"/>
      <c r="B106" s="23" t="s">
        <v>11</v>
      </c>
      <c r="C106" s="89">
        <f>+'4.2.1.1.2'!C118/'4.2.1.1.2'!C106-1</f>
        <v>-4.6828577392694859E-2</v>
      </c>
      <c r="D106" s="89">
        <f>+'4.2.1.1.2'!D118/'4.2.1.1.2'!D106-1</f>
        <v>-4.4369107315812006E-2</v>
      </c>
      <c r="E106" s="89">
        <f>+'4.2.1.1.2'!E118/'4.2.1.1.2'!E106-1</f>
        <v>-8.1067579419227376E-2</v>
      </c>
      <c r="F106" s="89">
        <f>+'4.2.1.1.2'!F118/'4.2.1.1.2'!F106-1</f>
        <v>-5.6787979591869098E-3</v>
      </c>
      <c r="G106" s="89">
        <f>+'4.2.1.1.2'!G118/'4.2.1.1.2'!G106-1</f>
        <v>-4.431201463908141E-2</v>
      </c>
      <c r="H106" s="115"/>
      <c r="I106" s="157">
        <f>+'4.2.1.1.2'!I118/'4.2.1.1.2'!I106-1</f>
        <v>-4.0975443299096415E-2</v>
      </c>
      <c r="J106" s="120">
        <f>+'4.2.1.1.2'!J118/'4.2.1.1.2'!J106-1</f>
        <v>-0.16368556885798269</v>
      </c>
      <c r="K106" s="157">
        <f>+'4.2.1.1.2'!K118/'4.2.1.1.2'!K106-1</f>
        <v>-4.2510662869285398E-2</v>
      </c>
    </row>
    <row r="107" spans="1:11" ht="15" thickBot="1">
      <c r="A107" s="230"/>
      <c r="B107" s="55" t="s">
        <v>12</v>
      </c>
      <c r="C107" s="96">
        <f>+'4.2.1.1.2'!C119/'4.2.1.1.2'!C107-1</f>
        <v>-0.17330613867516631</v>
      </c>
      <c r="D107" s="96">
        <f>+'4.2.1.1.2'!D119/'4.2.1.1.2'!D107-1</f>
        <v>-0.17821298923709183</v>
      </c>
      <c r="E107" s="96">
        <f>+'4.2.1.1.2'!E119/'4.2.1.1.2'!E107-1</f>
        <v>-0.21234288533389656</v>
      </c>
      <c r="F107" s="96">
        <f>+'4.2.1.1.2'!F119/'4.2.1.1.2'!F107-1</f>
        <v>-9.0409775341619092E-2</v>
      </c>
      <c r="G107" s="96">
        <f>+'4.2.1.1.2'!G119/'4.2.1.1.2'!G107-1</f>
        <v>-0.12493452542219818</v>
      </c>
      <c r="H107" s="117"/>
      <c r="I107" s="158">
        <f>+'4.2.1.1.2'!I119/'4.2.1.1.2'!I107-1</f>
        <v>-0.15646865302330437</v>
      </c>
      <c r="J107" s="121">
        <f>+'4.2.1.1.2'!J119/'4.2.1.1.2'!J107-1</f>
        <v>-0.24665334703208464</v>
      </c>
      <c r="K107" s="158">
        <f>+'4.2.1.1.2'!K119/'4.2.1.1.2'!K107-1</f>
        <v>-0.15765358206304048</v>
      </c>
    </row>
    <row r="108" spans="1:11">
      <c r="A108" s="229" t="s">
        <v>53</v>
      </c>
      <c r="B108" s="91" t="s">
        <v>1</v>
      </c>
      <c r="C108" s="93">
        <f>+'4.2.1.1.2'!C120/'4.2.1.1.2'!C108-1</f>
        <v>-8.5226146961661087E-2</v>
      </c>
      <c r="D108" s="93">
        <f>+'4.2.1.1.2'!D120/'4.2.1.1.2'!D108-1</f>
        <v>-0.10269443184322924</v>
      </c>
      <c r="E108" s="93">
        <f>+'4.2.1.1.2'!E120/'4.2.1.1.2'!E108-1</f>
        <v>-0.14256122845522357</v>
      </c>
      <c r="F108" s="93">
        <f>+'4.2.1.1.2'!F120/'4.2.1.1.2'!F108-1</f>
        <v>-5.2197450116637789E-3</v>
      </c>
      <c r="G108" s="93">
        <f>+'4.2.1.1.2'!G120/'4.2.1.1.2'!G108-1</f>
        <v>-5.8886816812508957E-2</v>
      </c>
      <c r="H108" s="123"/>
      <c r="I108" s="159">
        <f>+'4.2.1.1.2'!I120/'4.2.1.1.2'!I108-1</f>
        <v>-8.0371786391551958E-2</v>
      </c>
      <c r="J108" s="125">
        <f>+'4.2.1.1.2'!J120/'4.2.1.1.2'!J108-1</f>
        <v>-0.30831660065028876</v>
      </c>
      <c r="K108" s="159">
        <f>+'4.2.1.1.2'!K120/'4.2.1.1.2'!K108-1</f>
        <v>-8.4119200800760185E-2</v>
      </c>
    </row>
    <row r="109" spans="1:11">
      <c r="A109" s="229"/>
      <c r="B109" s="23" t="s">
        <v>2</v>
      </c>
      <c r="C109" s="89">
        <f>+'4.2.1.1.2'!C121/'4.2.1.1.2'!C109-1</f>
        <v>-9.9222079988497969E-2</v>
      </c>
      <c r="D109" s="89">
        <f>+'4.2.1.1.2'!D121/'4.2.1.1.2'!D109-1</f>
        <v>-9.467882465029609E-2</v>
      </c>
      <c r="E109" s="89">
        <f>+'4.2.1.1.2'!E121/'4.2.1.1.2'!E109-1</f>
        <v>-0.15227015066177385</v>
      </c>
      <c r="F109" s="89">
        <f>+'4.2.1.1.2'!F121/'4.2.1.1.2'!F109-1</f>
        <v>-1.0834347073410355E-2</v>
      </c>
      <c r="G109" s="89">
        <f>+'4.2.1.1.2'!G121/'4.2.1.1.2'!G109-1</f>
        <v>-4.9804916610212913E-2</v>
      </c>
      <c r="H109" s="115"/>
      <c r="I109" s="157">
        <f>+'4.2.1.1.2'!I121/'4.2.1.1.2'!I109-1</f>
        <v>-8.2144236631154E-2</v>
      </c>
      <c r="J109" s="120">
        <f>+'4.2.1.1.2'!J121/'4.2.1.1.2'!J109-1</f>
        <v>-0.25485583963105718</v>
      </c>
      <c r="K109" s="157">
        <f>+'4.2.1.1.2'!K121/'4.2.1.1.2'!K109-1</f>
        <v>-8.4626935746130338E-2</v>
      </c>
    </row>
    <row r="110" spans="1:11">
      <c r="A110" s="229"/>
      <c r="B110" s="23" t="s">
        <v>3</v>
      </c>
      <c r="C110" s="89">
        <f>+'4.2.1.1.2'!C122/'4.2.1.1.2'!C110-1</f>
        <v>-0.17745515710523774</v>
      </c>
      <c r="D110" s="89">
        <f>+'4.2.1.1.2'!D122/'4.2.1.1.2'!D110-1</f>
        <v>-0.1792501271188861</v>
      </c>
      <c r="E110" s="89">
        <f>+'4.2.1.1.2'!E122/'4.2.1.1.2'!E110-1</f>
        <v>-0.23619110736938742</v>
      </c>
      <c r="F110" s="89">
        <f>+'4.2.1.1.2'!F122/'4.2.1.1.2'!F110-1</f>
        <v>-0.13255518959741874</v>
      </c>
      <c r="G110" s="89">
        <f>+'4.2.1.1.2'!G122/'4.2.1.1.2'!G110-1</f>
        <v>-0.16704725226740735</v>
      </c>
      <c r="H110" s="115"/>
      <c r="I110" s="157">
        <f>+'4.2.1.1.2'!I122/'4.2.1.1.2'!I110-1</f>
        <v>-0.1763628726348152</v>
      </c>
      <c r="J110" s="120">
        <f>+'4.2.1.1.2'!J122/'4.2.1.1.2'!J110-1</f>
        <v>-0.13976455865113135</v>
      </c>
      <c r="K110" s="157">
        <f>+'4.2.1.1.2'!K122/'4.2.1.1.2'!K110-1</f>
        <v>-0.17590065713319303</v>
      </c>
    </row>
    <row r="111" spans="1:11">
      <c r="A111" s="229"/>
      <c r="B111" s="23" t="s">
        <v>4</v>
      </c>
      <c r="C111" s="89">
        <f>+'4.2.1.1.2'!C123/'4.2.1.1.2'!C111-1</f>
        <v>-4.4665048416007935E-2</v>
      </c>
      <c r="D111" s="89">
        <f>+'4.2.1.1.2'!D123/'4.2.1.1.2'!D111-1</f>
        <v>-3.4251108786191087E-2</v>
      </c>
      <c r="E111" s="89">
        <f>+'4.2.1.1.2'!E123/'4.2.1.1.2'!E111-1</f>
        <v>-0.12510010187169784</v>
      </c>
      <c r="F111" s="89">
        <f>+'4.2.1.1.2'!F123/'4.2.1.1.2'!F111-1</f>
        <v>2.0879879881401608E-2</v>
      </c>
      <c r="G111" s="89">
        <f>+'4.2.1.1.2'!G123/'4.2.1.1.2'!G111-1</f>
        <v>-6.1176397262977522E-3</v>
      </c>
      <c r="H111" s="115"/>
      <c r="I111" s="157">
        <f>+'4.2.1.1.2'!I123/'4.2.1.1.2'!I111-1</f>
        <v>-3.5865823170919131E-2</v>
      </c>
      <c r="J111" s="120">
        <f>+'4.2.1.1.2'!J123/'4.2.1.1.2'!J111-1</f>
        <v>-3.6021103272624311E-3</v>
      </c>
      <c r="K111" s="157">
        <f>+'4.2.1.1.2'!K123/'4.2.1.1.2'!K111-1</f>
        <v>-3.5468547153148067E-2</v>
      </c>
    </row>
    <row r="112" spans="1:11">
      <c r="A112" s="229"/>
      <c r="B112" s="23" t="s">
        <v>5</v>
      </c>
      <c r="C112" s="89">
        <f>+'4.2.1.1.2'!C124/'4.2.1.1.2'!C112-1</f>
        <v>-0.10039572921795281</v>
      </c>
      <c r="D112" s="89">
        <f>+'4.2.1.1.2'!D124/'4.2.1.1.2'!D112-1</f>
        <v>-7.2014670597821628E-2</v>
      </c>
      <c r="E112" s="89">
        <f>+'4.2.1.1.2'!E124/'4.2.1.1.2'!E112-1</f>
        <v>-0.14289789053094082</v>
      </c>
      <c r="F112" s="89">
        <f>+'4.2.1.1.2'!F124/'4.2.1.1.2'!F112-1</f>
        <v>-3.8338701483187743E-2</v>
      </c>
      <c r="G112" s="89">
        <f>+'4.2.1.1.2'!G124/'4.2.1.1.2'!G112-1</f>
        <v>-0.1074508687787098</v>
      </c>
      <c r="H112" s="115"/>
      <c r="I112" s="157">
        <f>+'4.2.1.1.2'!I124/'4.2.1.1.2'!I112-1</f>
        <v>-8.3260285780226484E-2</v>
      </c>
      <c r="J112" s="120">
        <f>+'4.2.1.1.2'!J124/'4.2.1.1.2'!J112-1</f>
        <v>-3.9193456960077699E-2</v>
      </c>
      <c r="K112" s="157">
        <f>+'4.2.1.1.2'!K124/'4.2.1.1.2'!K112-1</f>
        <v>-8.279019200725779E-2</v>
      </c>
    </row>
    <row r="113" spans="1:11">
      <c r="A113" s="229"/>
      <c r="B113" s="23" t="s">
        <v>6</v>
      </c>
      <c r="C113" s="89">
        <f>+'4.2.1.1.2'!C125/'4.2.1.1.2'!C113-1</f>
        <v>-0.14949486482265728</v>
      </c>
      <c r="D113" s="89">
        <f>+'4.2.1.1.2'!D125/'4.2.1.1.2'!D113-1</f>
        <v>-0.11176349087904724</v>
      </c>
      <c r="E113" s="89">
        <f>+'4.2.1.1.2'!E125/'4.2.1.1.2'!E113-1</f>
        <v>-0.15273233327670122</v>
      </c>
      <c r="F113" s="89">
        <f>+'4.2.1.1.2'!F125/'4.2.1.1.2'!F113-1</f>
        <v>-0.10804068376848119</v>
      </c>
      <c r="G113" s="89">
        <f>+'4.2.1.1.2'!G125/'4.2.1.1.2'!G113-1</f>
        <v>-0.18444300306614558</v>
      </c>
      <c r="H113" s="115"/>
      <c r="I113" s="157">
        <f>+'4.2.1.1.2'!I125/'4.2.1.1.2'!I113-1</f>
        <v>-0.13040978678352355</v>
      </c>
      <c r="J113" s="120">
        <f>+'4.2.1.1.2'!J125/'4.2.1.1.2'!J113-1</f>
        <v>-6.7786507024375164E-2</v>
      </c>
      <c r="K113" s="157">
        <f>+'4.2.1.1.2'!K125/'4.2.1.1.2'!K113-1</f>
        <v>-0.12970942149039377</v>
      </c>
    </row>
    <row r="114" spans="1:11">
      <c r="A114" s="229"/>
      <c r="B114" s="23" t="s">
        <v>7</v>
      </c>
      <c r="C114" s="89">
        <f>+'4.2.1.1.2'!C126/'4.2.1.1.2'!C114-1</f>
        <v>-6.4272892548918215E-2</v>
      </c>
      <c r="D114" s="89">
        <f>+'4.2.1.1.2'!D126/'4.2.1.1.2'!D114-1</f>
        <v>-2.356999505949231E-2</v>
      </c>
      <c r="E114" s="89">
        <f>+'4.2.1.1.2'!E126/'4.2.1.1.2'!E114-1</f>
        <v>-8.3868320981059452E-2</v>
      </c>
      <c r="F114" s="89">
        <f>+'4.2.1.1.2'!F126/'4.2.1.1.2'!F114-1</f>
        <v>4.1213834446480746E-3</v>
      </c>
      <c r="G114" s="89">
        <f>+'4.2.1.1.2'!G126/'4.2.1.1.2'!G114-1</f>
        <v>-2.5718745813539834E-2</v>
      </c>
      <c r="H114" s="115"/>
      <c r="I114" s="157">
        <f>+'4.2.1.1.2'!I126/'4.2.1.1.2'!I114-1</f>
        <v>-3.4672765025158481E-2</v>
      </c>
      <c r="J114" s="120">
        <f>+'4.2.1.1.2'!J126/'4.2.1.1.2'!J114-1</f>
        <v>-3.9853703566657184E-2</v>
      </c>
      <c r="K114" s="157">
        <f>+'4.2.1.1.2'!K126/'4.2.1.1.2'!K114-1</f>
        <v>-3.4736183947293275E-2</v>
      </c>
    </row>
    <row r="115" spans="1:11">
      <c r="A115" s="229"/>
      <c r="B115" s="23" t="s">
        <v>8</v>
      </c>
      <c r="C115" s="89">
        <f>+'4.2.1.1.2'!C127/'4.2.1.1.2'!C115-1</f>
        <v>-0.13439616835358736</v>
      </c>
      <c r="D115" s="89">
        <f>+'4.2.1.1.2'!D127/'4.2.1.1.2'!D115-1</f>
        <v>-7.6923559751833293E-2</v>
      </c>
      <c r="E115" s="89">
        <f>+'4.2.1.1.2'!E127/'4.2.1.1.2'!E115-1</f>
        <v>-0.1363098578001507</v>
      </c>
      <c r="F115" s="89">
        <f>+'4.2.1.1.2'!F127/'4.2.1.1.2'!F115-1</f>
        <v>-7.0194936226742999E-2</v>
      </c>
      <c r="G115" s="89">
        <f>+'4.2.1.1.2'!G127/'4.2.1.1.2'!G115-1</f>
        <v>-0.10618122320843626</v>
      </c>
      <c r="H115" s="115"/>
      <c r="I115" s="157">
        <f>+'4.2.1.1.2'!I127/'4.2.1.1.2'!I115-1</f>
        <v>-9.8372365393911143E-2</v>
      </c>
      <c r="J115" s="120">
        <f>+'4.2.1.1.2'!J127/'4.2.1.1.2'!J115-1</f>
        <v>-6.987229140598572E-3</v>
      </c>
      <c r="K115" s="157">
        <f>+'4.2.1.1.2'!K127/'4.2.1.1.2'!K115-1</f>
        <v>-9.7337675605365992E-2</v>
      </c>
    </row>
    <row r="116" spans="1:11">
      <c r="A116" s="229"/>
      <c r="B116" s="23" t="s">
        <v>9</v>
      </c>
      <c r="C116" s="89">
        <f>+'4.2.1.1.2'!C128/'4.2.1.1.2'!C116-1</f>
        <v>-9.2815422672319903E-2</v>
      </c>
      <c r="D116" s="89">
        <f>+'4.2.1.1.2'!D128/'4.2.1.1.2'!D116-1</f>
        <v>-4.2501690135228976E-2</v>
      </c>
      <c r="E116" s="89">
        <f>+'4.2.1.1.2'!E128/'4.2.1.1.2'!E116-1</f>
        <v>-0.12426319990920642</v>
      </c>
      <c r="F116" s="89">
        <f>+'4.2.1.1.2'!F128/'4.2.1.1.2'!F116-1</f>
        <v>-3.0244292428063368E-2</v>
      </c>
      <c r="G116" s="89">
        <f>+'4.2.1.1.2'!G128/'4.2.1.1.2'!G116-1</f>
        <v>-8.8947311365361048E-2</v>
      </c>
      <c r="H116" s="115"/>
      <c r="I116" s="157">
        <f>+'4.2.1.1.2'!I128/'4.2.1.1.2'!I116-1</f>
        <v>-6.6805040094530477E-2</v>
      </c>
      <c r="J116" s="120">
        <f>+'4.2.1.1.2'!J128/'4.2.1.1.2'!J116-1</f>
        <v>8.6670900212406643E-3</v>
      </c>
      <c r="K116" s="157">
        <f>+'4.2.1.1.2'!K128/'4.2.1.1.2'!K116-1</f>
        <v>-6.5989798007126232E-2</v>
      </c>
    </row>
    <row r="117" spans="1:11">
      <c r="A117" s="229"/>
      <c r="B117" s="23" t="s">
        <v>10</v>
      </c>
      <c r="C117" s="89">
        <f>+'4.2.1.1.2'!C129/'4.2.1.1.2'!C117-1</f>
        <v>-0.11914942395390526</v>
      </c>
      <c r="D117" s="89">
        <f>+'4.2.1.1.2'!D129/'4.2.1.1.2'!D117-1</f>
        <v>-7.4164190279862652E-2</v>
      </c>
      <c r="E117" s="89">
        <f>+'4.2.1.1.2'!E129/'4.2.1.1.2'!E117-1</f>
        <v>-0.13510029410046887</v>
      </c>
      <c r="F117" s="89">
        <f>+'4.2.1.1.2'!F129/'4.2.1.1.2'!F117-1</f>
        <v>-7.2849248211725004E-2</v>
      </c>
      <c r="G117" s="89">
        <f>+'4.2.1.1.2'!G129/'4.2.1.1.2'!G117-1</f>
        <v>-0.11274182391869203</v>
      </c>
      <c r="H117" s="115"/>
      <c r="I117" s="157">
        <f>+'4.2.1.1.2'!I129/'4.2.1.1.2'!I117-1</f>
        <v>-9.5955963228597785E-2</v>
      </c>
      <c r="J117" s="120">
        <f>+'4.2.1.1.2'!J129/'4.2.1.1.2'!J117-1</f>
        <v>-9.5960221816041358E-2</v>
      </c>
      <c r="K117" s="157">
        <f>+'4.2.1.1.2'!K129/'4.2.1.1.2'!K117-1</f>
        <v>-9.5956013140794605E-2</v>
      </c>
    </row>
    <row r="118" spans="1:11">
      <c r="A118" s="229"/>
      <c r="B118" s="23" t="s">
        <v>11</v>
      </c>
      <c r="C118" s="89">
        <f>+'4.2.1.1.2'!C130/'4.2.1.1.2'!C118-1</f>
        <v>-0.13871591728065991</v>
      </c>
      <c r="D118" s="89">
        <f>+'4.2.1.1.2'!D130/'4.2.1.1.2'!D118-1</f>
        <v>-7.5453170764156807E-2</v>
      </c>
      <c r="E118" s="89">
        <f>+'4.2.1.1.2'!E130/'4.2.1.1.2'!E118-1</f>
        <v>-0.12586597395228083</v>
      </c>
      <c r="F118" s="89">
        <f>+'4.2.1.1.2'!F130/'4.2.1.1.2'!F118-1</f>
        <v>-8.8430642172493856E-2</v>
      </c>
      <c r="G118" s="89">
        <f>+'4.2.1.1.2'!G130/'4.2.1.1.2'!G118-1</f>
        <v>-0.13407068757851659</v>
      </c>
      <c r="H118" s="115"/>
      <c r="I118" s="157">
        <f>+'4.2.1.1.2'!I130/'4.2.1.1.2'!I118-1</f>
        <v>-0.10390161846355705</v>
      </c>
      <c r="J118" s="120">
        <f>+'4.2.1.1.2'!J130/'4.2.1.1.2'!J118-1</f>
        <v>-6.1899149218867189E-2</v>
      </c>
      <c r="K118" s="157">
        <f>+'4.2.1.1.2'!K130/'4.2.1.1.2'!K118-1</f>
        <v>-0.1034426312738701</v>
      </c>
    </row>
    <row r="119" spans="1:11" ht="15" thickBot="1">
      <c r="A119" s="230"/>
      <c r="B119" s="55" t="s">
        <v>12</v>
      </c>
      <c r="C119" s="96">
        <f>+'4.2.1.1.2'!C131/'4.2.1.1.2'!C119-1</f>
        <v>-4.1697652654084649E-3</v>
      </c>
      <c r="D119" s="96">
        <f>+'4.2.1.1.2'!D131/'4.2.1.1.2'!D119-1</f>
        <v>8.1664901026833325E-2</v>
      </c>
      <c r="E119" s="96">
        <f>+'4.2.1.1.2'!E131/'4.2.1.1.2'!E119-1</f>
        <v>6.1199358530182657E-2</v>
      </c>
      <c r="F119" s="96">
        <f>+'4.2.1.1.2'!F131/'4.2.1.1.2'!F119-1</f>
        <v>2.4146395938476228E-2</v>
      </c>
      <c r="G119" s="96">
        <f>+'4.2.1.1.2'!G131/'4.2.1.1.2'!G119-1</f>
        <v>-4.1150649493615132E-2</v>
      </c>
      <c r="H119" s="117"/>
      <c r="I119" s="158">
        <f>+'4.2.1.1.2'!I131/'4.2.1.1.2'!I119-1</f>
        <v>3.7536515983259688E-2</v>
      </c>
      <c r="J119" s="121">
        <f>+'4.2.1.1.2'!J131/'4.2.1.1.2'!J119-1</f>
        <v>0.18883705481830404</v>
      </c>
      <c r="K119" s="158">
        <f>+'4.2.1.1.2'!K131/'4.2.1.1.2'!K119-1</f>
        <v>3.9314402807569371E-2</v>
      </c>
    </row>
    <row r="120" spans="1:11">
      <c r="A120" s="229" t="s">
        <v>54</v>
      </c>
      <c r="B120" s="91" t="s">
        <v>1</v>
      </c>
      <c r="C120" s="93">
        <f>+'4.2.1.1.2'!C132/'4.2.1.1.2'!C120-1</f>
        <v>-0.10280879715207125</v>
      </c>
      <c r="D120" s="93">
        <f>+'4.2.1.1.2'!D132/'4.2.1.1.2'!D120-1</f>
        <v>-1.0879432037578018E-2</v>
      </c>
      <c r="E120" s="93">
        <f>+'4.2.1.1.2'!E132/'4.2.1.1.2'!E120-1</f>
        <v>-3.1960345467485496E-2</v>
      </c>
      <c r="F120" s="93">
        <f>+'4.2.1.1.2'!F132/'4.2.1.1.2'!F120-1</f>
        <v>-7.6491081808725436E-2</v>
      </c>
      <c r="G120" s="93">
        <f>+'4.2.1.1.2'!G132/'4.2.1.1.2'!G120-1</f>
        <v>-0.10586836105724406</v>
      </c>
      <c r="H120" s="123"/>
      <c r="I120" s="159">
        <f>+'4.2.1.1.2'!I132/'4.2.1.1.2'!I120-1</f>
        <v>-5.6246009792146223E-2</v>
      </c>
      <c r="J120" s="125">
        <f>+'4.2.1.1.2'!J132/'4.2.1.1.2'!J120-1</f>
        <v>0.1238538901638131</v>
      </c>
      <c r="K120" s="159">
        <f>+'4.2.1.1.2'!K132/'4.2.1.1.2'!K120-1</f>
        <v>-5.4009947614900411E-2</v>
      </c>
    </row>
    <row r="121" spans="1:11">
      <c r="A121" s="229"/>
      <c r="B121" s="23" t="s">
        <v>2</v>
      </c>
      <c r="C121" s="89">
        <f>+'4.2.1.1.2'!C133/'4.2.1.1.2'!C121-1</f>
        <v>-6.1826731386318001E-2</v>
      </c>
      <c r="D121" s="89">
        <f>+'4.2.1.1.2'!D133/'4.2.1.1.2'!D121-1</f>
        <v>1.4814443163073898E-2</v>
      </c>
      <c r="E121" s="89">
        <f>+'4.2.1.1.2'!E133/'4.2.1.1.2'!E121-1</f>
        <v>-1.2227552752201665E-2</v>
      </c>
      <c r="F121" s="89">
        <f>+'4.2.1.1.2'!F133/'4.2.1.1.2'!F121-1</f>
        <v>-3.0607499535522997E-2</v>
      </c>
      <c r="G121" s="89">
        <f>+'4.2.1.1.2'!G133/'4.2.1.1.2'!G121-1</f>
        <v>-6.951742273776107E-2</v>
      </c>
      <c r="H121" s="115"/>
      <c r="I121" s="157">
        <f>+'4.2.1.1.2'!I133/'4.2.1.1.2'!I121-1</f>
        <v>-2.2609017865542258E-2</v>
      </c>
      <c r="J121" s="120">
        <f>+'4.2.1.1.2'!J133/'4.2.1.1.2'!J121-1</f>
        <v>0.15731993110653075</v>
      </c>
      <c r="K121" s="157">
        <f>+'4.2.1.1.2'!K133/'4.2.1.1.2'!K121-1</f>
        <v>-2.0503563702529037E-2</v>
      </c>
    </row>
    <row r="122" spans="1:11">
      <c r="A122" s="229"/>
      <c r="B122" s="23" t="s">
        <v>3</v>
      </c>
      <c r="C122" s="89">
        <f>+'4.2.1.1.2'!C134/'4.2.1.1.2'!C122-1</f>
        <v>-5.6818499273662004E-3</v>
      </c>
      <c r="D122" s="89">
        <f>+'4.2.1.1.2'!D134/'4.2.1.1.2'!D122-1</f>
        <v>6.0421146879335641E-2</v>
      </c>
      <c r="E122" s="89">
        <f>+'4.2.1.1.2'!E134/'4.2.1.1.2'!E122-1</f>
        <v>1.6238399063033704E-2</v>
      </c>
      <c r="F122" s="89">
        <f>+'4.2.1.1.2'!F134/'4.2.1.1.2'!F122-1</f>
        <v>3.7829738945262648E-2</v>
      </c>
      <c r="G122" s="89">
        <f>+'4.2.1.1.2'!G134/'4.2.1.1.2'!G122-1</f>
        <v>3.8053987160646674E-3</v>
      </c>
      <c r="H122" s="115"/>
      <c r="I122" s="157">
        <f>+'4.2.1.1.2'!I134/'4.2.1.1.2'!I122-1</f>
        <v>3.0174999366311184E-2</v>
      </c>
      <c r="J122" s="120">
        <f>+'4.2.1.1.2'!J134/'4.2.1.1.2'!J122-1</f>
        <v>9.2966596702174664E-2</v>
      </c>
      <c r="K122" s="157">
        <f>+'4.2.1.1.2'!K134/'4.2.1.1.2'!K122-1</f>
        <v>3.1002794220694296E-2</v>
      </c>
    </row>
    <row r="123" spans="1:11">
      <c r="A123" s="229"/>
      <c r="B123" s="23" t="s">
        <v>4</v>
      </c>
      <c r="C123" s="89">
        <f>+'4.2.1.1.2'!C135/'4.2.1.1.2'!C123-1</f>
        <v>-1.1925825385156519E-2</v>
      </c>
      <c r="D123" s="89">
        <f>+'4.2.1.1.2'!D135/'4.2.1.1.2'!D123-1</f>
        <v>5.7194572584033265E-2</v>
      </c>
      <c r="E123" s="89">
        <f>+'4.2.1.1.2'!E135/'4.2.1.1.2'!E123-1</f>
        <v>4.7735037572669725E-2</v>
      </c>
      <c r="F123" s="89">
        <f>+'4.2.1.1.2'!F135/'4.2.1.1.2'!F123-1</f>
        <v>-6.4079304261038805E-3</v>
      </c>
      <c r="G123" s="89">
        <f>+'4.2.1.1.2'!G135/'4.2.1.1.2'!G123-1</f>
        <v>-3.4590596320857703E-2</v>
      </c>
      <c r="H123" s="115"/>
      <c r="I123" s="157">
        <f>+'4.2.1.1.2'!I135/'4.2.1.1.2'!I123-1</f>
        <v>1.753142076052816E-2</v>
      </c>
      <c r="J123" s="120">
        <f>+'4.2.1.1.2'!J135/'4.2.1.1.2'!J123-1</f>
        <v>-8.3338743183588582E-3</v>
      </c>
      <c r="K123" s="157">
        <f>+'4.2.1.1.2'!K135/'4.2.1.1.2'!K123-1</f>
        <v>1.7202408677846392E-2</v>
      </c>
    </row>
    <row r="124" spans="1:11">
      <c r="A124" s="229"/>
      <c r="B124" s="23" t="s">
        <v>5</v>
      </c>
      <c r="C124" s="89">
        <f>+'4.2.1.1.2'!C136/'4.2.1.1.2'!C124-1</f>
        <v>-3.174872727206679E-2</v>
      </c>
      <c r="D124" s="89">
        <f>+'4.2.1.1.2'!D136/'4.2.1.1.2'!D124-1</f>
        <v>4.0783279815727935E-2</v>
      </c>
      <c r="E124" s="89">
        <f>+'4.2.1.1.2'!E136/'4.2.1.1.2'!E124-1</f>
        <v>1.3503532950145392E-2</v>
      </c>
      <c r="F124" s="89">
        <f>+'4.2.1.1.2'!F136/'4.2.1.1.2'!F124-1</f>
        <v>-1.4942169478050715E-2</v>
      </c>
      <c r="G124" s="89">
        <f>+'4.2.1.1.2'!G136/'4.2.1.1.2'!G124-1</f>
        <v>-3.112507918085694E-2</v>
      </c>
      <c r="H124" s="115"/>
      <c r="I124" s="157">
        <f>+'4.2.1.1.2'!I136/'4.2.1.1.2'!I124-1</f>
        <v>1.3020807876611418E-3</v>
      </c>
      <c r="J124" s="120">
        <f>+'4.2.1.1.2'!J136/'4.2.1.1.2'!J124-1</f>
        <v>6.2053363497238667E-2</v>
      </c>
      <c r="K124" s="157">
        <f>+'4.2.1.1.2'!K136/'4.2.1.1.2'!K124-1</f>
        <v>1.9809645383406238E-3</v>
      </c>
    </row>
    <row r="125" spans="1:11">
      <c r="A125" s="229"/>
      <c r="B125" s="23" t="s">
        <v>6</v>
      </c>
      <c r="C125" s="89">
        <f>+'4.2.1.1.2'!C137/'4.2.1.1.2'!C125-1</f>
        <v>4.4193244607060533E-2</v>
      </c>
      <c r="D125" s="89">
        <f>+'4.2.1.1.2'!D137/'4.2.1.1.2'!D125-1</f>
        <v>0.10515006611834155</v>
      </c>
      <c r="E125" s="89">
        <f>+'4.2.1.1.2'!E137/'4.2.1.1.2'!E125-1</f>
        <v>6.1722348073124822E-2</v>
      </c>
      <c r="F125" s="89">
        <f>+'4.2.1.1.2'!F137/'4.2.1.1.2'!F125-1</f>
        <v>8.4970685586241324E-2</v>
      </c>
      <c r="G125" s="89">
        <f>+'4.2.1.1.2'!G137/'4.2.1.1.2'!G125-1</f>
        <v>4.0016751754945679E-2</v>
      </c>
      <c r="H125" s="115"/>
      <c r="I125" s="157">
        <f>+'4.2.1.1.2'!I137/'4.2.1.1.2'!I125-1</f>
        <v>7.6190171809356944E-2</v>
      </c>
      <c r="J125" s="120">
        <f>+'4.2.1.1.2'!J137/'4.2.1.1.2'!J125-1</f>
        <v>8.7091328128953371E-2</v>
      </c>
      <c r="K125" s="157">
        <f>+'4.2.1.1.2'!K137/'4.2.1.1.2'!K125-1</f>
        <v>7.6320762577736012E-2</v>
      </c>
    </row>
    <row r="126" spans="1:11">
      <c r="A126" s="229"/>
      <c r="B126" s="23" t="s">
        <v>7</v>
      </c>
      <c r="C126" s="89">
        <f>+'4.2.1.1.2'!C138/'4.2.1.1.2'!C126-1</f>
        <v>-1.662520757703001E-2</v>
      </c>
      <c r="D126" s="89">
        <f>+'4.2.1.1.2'!D138/'4.2.1.1.2'!D126-1</f>
        <v>4.1407941550441807E-2</v>
      </c>
      <c r="E126" s="89">
        <f>+'4.2.1.1.2'!E138/'4.2.1.1.2'!E126-1</f>
        <v>2.1019809321256133E-2</v>
      </c>
      <c r="F126" s="89">
        <f>+'4.2.1.1.2'!F138/'4.2.1.1.2'!F126-1</f>
        <v>-5.8530826796006075E-3</v>
      </c>
      <c r="G126" s="89">
        <f>+'4.2.1.1.2'!G138/'4.2.1.1.2'!G126-1</f>
        <v>-3.5772138923754859E-2</v>
      </c>
      <c r="H126" s="115"/>
      <c r="I126" s="157">
        <f>+'4.2.1.1.2'!I138/'4.2.1.1.2'!I126-1</f>
        <v>8.6315557461433823E-3</v>
      </c>
      <c r="J126" s="120">
        <f>+'4.2.1.1.2'!J138/'4.2.1.1.2'!J126-1</f>
        <v>3.8964410746956446E-2</v>
      </c>
      <c r="K126" s="157">
        <f>+'4.2.1.1.2'!K138/'4.2.1.1.2'!K126-1</f>
        <v>9.0008861743806623E-3</v>
      </c>
    </row>
    <row r="127" spans="1:11">
      <c r="A127" s="229"/>
      <c r="B127" s="23" t="s">
        <v>8</v>
      </c>
      <c r="C127" s="89">
        <f>+'4.2.1.1.2'!C139/'4.2.1.1.2'!C127-1</f>
        <v>-1.9756192453152632E-2</v>
      </c>
      <c r="D127" s="89">
        <f>+'4.2.1.1.2'!D139/'4.2.1.1.2'!D127-1</f>
        <v>6.3079560171525051E-2</v>
      </c>
      <c r="E127" s="89">
        <f>+'4.2.1.1.2'!E139/'4.2.1.1.2'!E127-1</f>
        <v>-5.5520671360476115E-3</v>
      </c>
      <c r="F127" s="89">
        <f>+'4.2.1.1.2'!F139/'4.2.1.1.2'!F127-1</f>
        <v>-7.0229738674255637E-3</v>
      </c>
      <c r="G127" s="89">
        <f>+'4.2.1.1.2'!G139/'4.2.1.1.2'!G127-1</f>
        <v>1.518014139855195E-3</v>
      </c>
      <c r="H127" s="115"/>
      <c r="I127" s="157">
        <f>+'4.2.1.1.2'!I139/'4.2.1.1.2'!I127-1</f>
        <v>1.1028945811264901E-2</v>
      </c>
      <c r="J127" s="120">
        <f>+'4.2.1.1.2'!J139/'4.2.1.1.2'!J127-1</f>
        <v>1.121662813117541E-2</v>
      </c>
      <c r="K127" s="157">
        <f>+'4.2.1.1.2'!K139/'4.2.1.1.2'!K127-1</f>
        <v>1.103128350428495E-2</v>
      </c>
    </row>
    <row r="128" spans="1:11">
      <c r="A128" s="229"/>
      <c r="B128" s="23" t="s">
        <v>9</v>
      </c>
      <c r="C128" s="89">
        <f>+'4.2.1.1.2'!C140/'4.2.1.1.2'!C128-1</f>
        <v>3.6253451576411022E-2</v>
      </c>
      <c r="D128" s="89">
        <f>+'4.2.1.1.2'!D140/'4.2.1.1.2'!D128-1</f>
        <v>0.14544461617527782</v>
      </c>
      <c r="E128" s="89">
        <f>+'4.2.1.1.2'!E140/'4.2.1.1.2'!E128-1</f>
        <v>5.5567980489511948E-2</v>
      </c>
      <c r="F128" s="89">
        <f>+'4.2.1.1.2'!F140/'4.2.1.1.2'!F128-1</f>
        <v>4.4487753838171162E-2</v>
      </c>
      <c r="G128" s="89">
        <f>+'4.2.1.1.2'!G140/'4.2.1.1.2'!G128-1</f>
        <v>4.7057027459661338E-2</v>
      </c>
      <c r="H128" s="115"/>
      <c r="I128" s="157">
        <f>+'4.2.1.1.2'!I140/'4.2.1.1.2'!I128-1</f>
        <v>7.2738356142269867E-2</v>
      </c>
      <c r="J128" s="120">
        <f>+'4.2.1.1.2'!J140/'4.2.1.1.2'!J128-1</f>
        <v>6.1016698941445124E-2</v>
      </c>
      <c r="K128" s="157">
        <f>+'4.2.1.1.2'!K140/'4.2.1.1.2'!K128-1</f>
        <v>7.2601619398871442E-2</v>
      </c>
    </row>
    <row r="129" spans="1:11">
      <c r="A129" s="229"/>
      <c r="B129" s="23" t="s">
        <v>10</v>
      </c>
      <c r="C129" s="89">
        <f>+'4.2.1.1.2'!C141/'4.2.1.1.2'!C129-1</f>
        <v>5.1405062080492225E-2</v>
      </c>
      <c r="D129" s="89">
        <f>+'4.2.1.1.2'!D141/'4.2.1.1.2'!D129-1</f>
        <v>0.14414078131380936</v>
      </c>
      <c r="E129" s="89">
        <f>+'4.2.1.1.2'!E141/'4.2.1.1.2'!E129-1</f>
        <v>6.4387519115309599E-2</v>
      </c>
      <c r="F129" s="89">
        <f>+'4.2.1.1.2'!F141/'4.2.1.1.2'!F129-1</f>
        <v>5.4345089434966853E-2</v>
      </c>
      <c r="G129" s="89">
        <f>+'4.2.1.1.2'!G141/'4.2.1.1.2'!G129-1</f>
        <v>4.5871894361955157E-2</v>
      </c>
      <c r="H129" s="115"/>
      <c r="I129" s="157">
        <f>+'4.2.1.1.2'!I141/'4.2.1.1.2'!I129-1</f>
        <v>7.9615714071339383E-2</v>
      </c>
      <c r="J129" s="120">
        <f>+'4.2.1.1.2'!J141/'4.2.1.1.2'!J129-1</f>
        <v>7.1509346675119545E-2</v>
      </c>
      <c r="K129" s="157">
        <f>+'4.2.1.1.2'!K141/'4.2.1.1.2'!K129-1</f>
        <v>7.9520704933573105E-2</v>
      </c>
    </row>
    <row r="130" spans="1:11">
      <c r="A130" s="229"/>
      <c r="B130" s="23" t="s">
        <v>11</v>
      </c>
      <c r="C130" s="89">
        <f>+'4.2.1.1.2'!C142/'4.2.1.1.2'!C130-1</f>
        <v>1.8718551524450344E-3</v>
      </c>
      <c r="D130" s="89">
        <f>+'4.2.1.1.2'!D142/'4.2.1.1.2'!D130-1</f>
        <v>8.0328988600018025E-2</v>
      </c>
      <c r="E130" s="89">
        <f>+'4.2.1.1.2'!E142/'4.2.1.1.2'!E130-1</f>
        <v>2.2240358940285754E-2</v>
      </c>
      <c r="F130" s="89">
        <f>+'4.2.1.1.2'!F142/'4.2.1.1.2'!F130-1</f>
        <v>-1.2424777598286751E-2</v>
      </c>
      <c r="G130" s="89">
        <f>+'4.2.1.1.2'!G142/'4.2.1.1.2'!G130-1</f>
        <v>6.0951274403535649E-3</v>
      </c>
      <c r="H130" s="115"/>
      <c r="I130" s="157">
        <f>+'4.2.1.1.2'!I142/'4.2.1.1.2'!I130-1</f>
        <v>2.3129378095957609E-2</v>
      </c>
      <c r="J130" s="120">
        <f>+'4.2.1.1.2'!J142/'4.2.1.1.2'!J130-1</f>
        <v>7.667917011234815E-2</v>
      </c>
      <c r="K130" s="157">
        <f>+'4.2.1.1.2'!K142/'4.2.1.1.2'!K130-1</f>
        <v>2.3741665007604329E-2</v>
      </c>
    </row>
    <row r="131" spans="1:11" ht="15" thickBot="1">
      <c r="A131" s="230"/>
      <c r="B131" s="55" t="s">
        <v>12</v>
      </c>
      <c r="C131" s="96">
        <f>+'4.2.1.1.2'!C143/'4.2.1.1.2'!C131-1</f>
        <v>6.1657404654094528E-2</v>
      </c>
      <c r="D131" s="96">
        <f>+'4.2.1.1.2'!D143/'4.2.1.1.2'!D131-1</f>
        <v>0.140782962697793</v>
      </c>
      <c r="E131" s="96">
        <f>+'4.2.1.1.2'!E143/'4.2.1.1.2'!E131-1</f>
        <v>7.8176946258043278E-2</v>
      </c>
      <c r="F131" s="96">
        <f>+'4.2.1.1.2'!F143/'4.2.1.1.2'!F131-1</f>
        <v>4.5724822938065346E-2</v>
      </c>
      <c r="G131" s="96">
        <f>+'4.2.1.1.2'!G143/'4.2.1.1.2'!G131-1</f>
        <v>4.2658381349425678E-2</v>
      </c>
      <c r="H131" s="117"/>
      <c r="I131" s="158">
        <f>+'4.2.1.1.2'!I143/'4.2.1.1.2'!I131-1</f>
        <v>8.1370238993630828E-2</v>
      </c>
      <c r="J131" s="121">
        <f>+'4.2.1.1.2'!J143/'4.2.1.1.2'!J131-1</f>
        <v>-4.9438059559337111E-2</v>
      </c>
      <c r="K131" s="158">
        <f>+'4.2.1.1.2'!K143/'4.2.1.1.2'!K131-1</f>
        <v>7.9612014520295427E-2</v>
      </c>
    </row>
    <row r="132" spans="1:11">
      <c r="A132" s="229" t="s">
        <v>55</v>
      </c>
      <c r="B132" s="91" t="s">
        <v>1</v>
      </c>
      <c r="C132" s="93">
        <f>+'4.2.1.1.2'!C144/'4.2.1.1.2'!C132-1</f>
        <v>-8.3328029869110809E-3</v>
      </c>
      <c r="D132" s="93">
        <f>+'4.2.1.1.2'!D144/'4.2.1.1.2'!D132-1</f>
        <v>8.8912987921424325E-2</v>
      </c>
      <c r="E132" s="93">
        <f>+'4.2.1.1.2'!E144/'4.2.1.1.2'!E132-1</f>
        <v>2.7410583831170454E-2</v>
      </c>
      <c r="F132" s="93">
        <f>+'4.2.1.1.2'!F144/'4.2.1.1.2'!F132-1</f>
        <v>-1.6517745298391451E-2</v>
      </c>
      <c r="G132" s="93">
        <f>+'4.2.1.1.2'!G144/'4.2.1.1.2'!G132-1</f>
        <v>-3.1778920827878809E-2</v>
      </c>
      <c r="H132" s="123"/>
      <c r="I132" s="159">
        <f>+'4.2.1.1.2'!I144/'4.2.1.1.2'!I132-1</f>
        <v>2.29682221472296E-2</v>
      </c>
      <c r="J132" s="125">
        <f>+'4.2.1.1.2'!J144/'4.2.1.1.2'!J132-1</f>
        <v>-3.0483530236519063E-2</v>
      </c>
      <c r="K132" s="159">
        <f>+'4.2.1.1.2'!K144/'4.2.1.1.2'!K132-1</f>
        <v>2.2179805772634564E-2</v>
      </c>
    </row>
    <row r="133" spans="1:11">
      <c r="A133" s="229"/>
      <c r="B133" s="23" t="s">
        <v>2</v>
      </c>
      <c r="C133" s="89">
        <f>+'4.2.1.1.2'!C145/'4.2.1.1.2'!C133-1</f>
        <v>7.141404285550057E-2</v>
      </c>
      <c r="D133" s="89">
        <f>+'4.2.1.1.2'!D145/'4.2.1.1.2'!D133-1</f>
        <v>0.16594157938084275</v>
      </c>
      <c r="E133" s="89">
        <f>+'4.2.1.1.2'!E145/'4.2.1.1.2'!E133-1</f>
        <v>8.7518602197088624E-2</v>
      </c>
      <c r="F133" s="89">
        <f>+'4.2.1.1.2'!F145/'4.2.1.1.2'!F133-1</f>
        <v>5.7350231360658643E-2</v>
      </c>
      <c r="G133" s="89">
        <f>+'4.2.1.1.2'!G145/'4.2.1.1.2'!G133-1</f>
        <v>6.3397962859158552E-2</v>
      </c>
      <c r="H133" s="115"/>
      <c r="I133" s="157">
        <f>+'4.2.1.1.2'!I145/'4.2.1.1.2'!I133-1</f>
        <v>9.6475588453696526E-2</v>
      </c>
      <c r="J133" s="120">
        <f>+'4.2.1.1.2'!J145/'4.2.1.1.2'!J133-1</f>
        <v>1.8463580295104975E-2</v>
      </c>
      <c r="K133" s="157">
        <f>+'4.2.1.1.2'!K145/'4.2.1.1.2'!K133-1</f>
        <v>9.5396997489531454E-2</v>
      </c>
    </row>
    <row r="134" spans="1:11">
      <c r="A134" s="229"/>
      <c r="B134" s="23" t="s">
        <v>3</v>
      </c>
      <c r="C134" s="89">
        <f>+'4.2.1.1.2'!C146/'4.2.1.1.2'!C134-1</f>
        <v>0.16905930970928318</v>
      </c>
      <c r="D134" s="89">
        <f>+'4.2.1.1.2'!D146/'4.2.1.1.2'!D134-1</f>
        <v>0.26943218075886199</v>
      </c>
      <c r="E134" s="89">
        <f>+'4.2.1.1.2'!E146/'4.2.1.1.2'!E134-1</f>
        <v>0.17770963384806326</v>
      </c>
      <c r="F134" s="89">
        <f>+'4.2.1.1.2'!F146/'4.2.1.1.2'!F134-1</f>
        <v>0.16196521592729152</v>
      </c>
      <c r="G134" s="89">
        <f>+'4.2.1.1.2'!G146/'4.2.1.1.2'!G134-1</f>
        <v>0.17202608134324393</v>
      </c>
      <c r="H134" s="115"/>
      <c r="I134" s="157">
        <f>+'4.2.1.1.2'!I146/'4.2.1.1.2'!I134-1</f>
        <v>0.19651574862211496</v>
      </c>
      <c r="J134" s="120">
        <f>+'4.2.1.1.2'!J146/'4.2.1.1.2'!J134-1</f>
        <v>-6.1701419653846568E-2</v>
      </c>
      <c r="K134" s="157">
        <f>+'4.2.1.1.2'!K146/'4.2.1.1.2'!K134-1</f>
        <v>0.19290702724333508</v>
      </c>
    </row>
    <row r="135" spans="1:11">
      <c r="A135" s="229"/>
      <c r="B135" s="23" t="s">
        <v>4</v>
      </c>
      <c r="C135" s="89">
        <f>+'4.2.1.1.2'!C147/'4.2.1.1.2'!C135-1</f>
        <v>-7.3066531209404428E-2</v>
      </c>
      <c r="D135" s="89">
        <f>+'4.2.1.1.2'!D147/'4.2.1.1.2'!D135-1</f>
        <v>-7.7550558714123419E-3</v>
      </c>
      <c r="E135" s="89">
        <f>+'4.2.1.1.2'!E147/'4.2.1.1.2'!E135-1</f>
        <v>-6.4272383078071149E-2</v>
      </c>
      <c r="F135" s="89">
        <f>+'4.2.1.1.2'!F147/'4.2.1.1.2'!F135-1</f>
        <v>-8.441852026458474E-2</v>
      </c>
      <c r="G135" s="89">
        <f>+'4.2.1.1.2'!G147/'4.2.1.1.2'!G135-1</f>
        <v>-6.4106381020799352E-2</v>
      </c>
      <c r="H135" s="115"/>
      <c r="I135" s="157">
        <f>+'4.2.1.1.2'!I147/'4.2.1.1.2'!I135-1</f>
        <v>-5.6228989181684286E-2</v>
      </c>
      <c r="J135" s="120">
        <f>+'4.2.1.1.2'!J147/'4.2.1.1.2'!J135-1</f>
        <v>-0.20648909619082689</v>
      </c>
      <c r="K135" s="157">
        <f>+'4.2.1.1.2'!K147/'4.2.1.1.2'!K135-1</f>
        <v>-5.8092346752779189E-2</v>
      </c>
    </row>
    <row r="136" spans="1:11">
      <c r="A136" s="229"/>
      <c r="B136" s="23" t="s">
        <v>5</v>
      </c>
      <c r="C136" s="89">
        <f>+'4.2.1.1.2'!C148/'4.2.1.1.2'!C136-1</f>
        <v>1.8138896678630001E-3</v>
      </c>
      <c r="D136" s="89">
        <f>+'4.2.1.1.2'!D148/'4.2.1.1.2'!D136-1</f>
        <v>8.0770762570546939E-2</v>
      </c>
      <c r="E136" s="89">
        <f>+'4.2.1.1.2'!E148/'4.2.1.1.2'!E136-1</f>
        <v>1.0342362008465722E-2</v>
      </c>
      <c r="F136" s="89">
        <f>+'4.2.1.1.2'!F148/'4.2.1.1.2'!F136-1</f>
        <v>3.4334592154479093E-3</v>
      </c>
      <c r="G136" s="89">
        <f>+'4.2.1.1.2'!G148/'4.2.1.1.2'!G136-1</f>
        <v>-9.1472183264595941E-4</v>
      </c>
      <c r="H136" s="115"/>
      <c r="I136" s="157">
        <f>+'4.2.1.1.2'!I148/'4.2.1.1.2'!I136-1</f>
        <v>2.569179152244816E-2</v>
      </c>
      <c r="J136" s="120">
        <f>+'4.2.1.1.2'!J148/'4.2.1.1.2'!J136-1</f>
        <v>-6.9065757818765006E-2</v>
      </c>
      <c r="K136" s="157">
        <f>+'4.2.1.1.2'!K148/'4.2.1.1.2'!K136-1</f>
        <v>2.4569409634734196E-2</v>
      </c>
    </row>
    <row r="137" spans="1:11">
      <c r="A137" s="229"/>
      <c r="B137" s="23" t="s">
        <v>6</v>
      </c>
      <c r="C137" s="89">
        <f>+'4.2.1.1.2'!C149/'4.2.1.1.2'!C137-1</f>
        <v>7.2422097232997196E-2</v>
      </c>
      <c r="D137" s="89">
        <f>+'4.2.1.1.2'!D149/'4.2.1.1.2'!D137-1</f>
        <v>0.16749823157012678</v>
      </c>
      <c r="E137" s="89">
        <f>+'4.2.1.1.2'!E149/'4.2.1.1.2'!E137-1</f>
        <v>8.6539254709205871E-3</v>
      </c>
      <c r="F137" s="89">
        <f>+'4.2.1.1.2'!F149/'4.2.1.1.2'!F137-1</f>
        <v>7.8545343320726158E-2</v>
      </c>
      <c r="G137" s="89">
        <f>+'4.2.1.1.2'!G149/'4.2.1.1.2'!G137-1</f>
        <v>7.7810034783875937E-2</v>
      </c>
      <c r="H137" s="115"/>
      <c r="I137" s="157">
        <f>+'4.2.1.1.2'!I149/'4.2.1.1.2'!I137-1</f>
        <v>8.9361925318319102E-2</v>
      </c>
      <c r="J137" s="120">
        <f>+'4.2.1.1.2'!J149/'4.2.1.1.2'!J137-1</f>
        <v>-2.8094095542775865E-2</v>
      </c>
      <c r="K137" s="157">
        <f>+'4.2.1.1.2'!K149/'4.2.1.1.2'!K137-1</f>
        <v>8.7940776667761789E-2</v>
      </c>
    </row>
    <row r="138" spans="1:11">
      <c r="A138" s="229"/>
      <c r="B138" s="23" t="s">
        <v>7</v>
      </c>
      <c r="C138" s="89">
        <f>+'4.2.1.1.2'!C150/'4.2.1.1.2'!C138-1</f>
        <v>4.9144159115558139E-2</v>
      </c>
      <c r="D138" s="89">
        <f>+'4.2.1.1.2'!D150/'4.2.1.1.2'!D138-1</f>
        <v>0.12783871094126886</v>
      </c>
      <c r="E138" s="89">
        <f>+'4.2.1.1.2'!E150/'4.2.1.1.2'!E138-1</f>
        <v>1.2401083932900514E-2</v>
      </c>
      <c r="F138" s="89">
        <f>+'4.2.1.1.2'!F150/'4.2.1.1.2'!F138-1</f>
        <v>5.1209380676639604E-2</v>
      </c>
      <c r="G138" s="89">
        <f>+'4.2.1.1.2'!G150/'4.2.1.1.2'!G138-1</f>
        <v>2.6674648445840887E-2</v>
      </c>
      <c r="H138" s="115"/>
      <c r="I138" s="157">
        <f>+'4.2.1.1.2'!I150/'4.2.1.1.2'!I138-1</f>
        <v>6.3804515722775346E-2</v>
      </c>
      <c r="J138" s="120">
        <f>+'4.2.1.1.2'!J150/'4.2.1.1.2'!J138-1</f>
        <v>-5.7178109577060043E-2</v>
      </c>
      <c r="K138" s="157">
        <f>+'4.2.1.1.2'!K150/'4.2.1.1.2'!K138-1</f>
        <v>6.2287696134626813E-2</v>
      </c>
    </row>
    <row r="139" spans="1:11">
      <c r="A139" s="229"/>
      <c r="B139" s="23" t="s">
        <v>8</v>
      </c>
      <c r="C139" s="89">
        <f>+'4.2.1.1.2'!C151/'4.2.1.1.2'!C139-1</f>
        <v>7.7702187064344841E-2</v>
      </c>
      <c r="D139" s="89">
        <f>+'4.2.1.1.2'!D151/'4.2.1.1.2'!D139-1</f>
        <v>0.1077567473841472</v>
      </c>
      <c r="E139" s="89">
        <f>+'4.2.1.1.2'!E151/'4.2.1.1.2'!E139-1</f>
        <v>5.1688011796483968E-2</v>
      </c>
      <c r="F139" s="89">
        <f>+'4.2.1.1.2'!F151/'4.2.1.1.2'!F139-1</f>
        <v>6.2870240646152542E-2</v>
      </c>
      <c r="G139" s="89">
        <f>+'4.2.1.1.2'!G151/'4.2.1.1.2'!G139-1</f>
        <v>8.9491723388273048E-2</v>
      </c>
      <c r="H139" s="115"/>
      <c r="I139" s="157">
        <f>+'4.2.1.1.2'!I151/'4.2.1.1.2'!I139-1</f>
        <v>7.7840773331582014E-2</v>
      </c>
      <c r="J139" s="120">
        <f>+'4.2.1.1.2'!J151/'4.2.1.1.2'!J139-1</f>
        <v>-3.1896040191463304E-2</v>
      </c>
      <c r="K139" s="157">
        <f>+'4.2.1.1.2'!K151/'4.2.1.1.2'!K139-1</f>
        <v>7.6473686591600476E-2</v>
      </c>
    </row>
    <row r="140" spans="1:11">
      <c r="A140" s="229"/>
      <c r="B140" s="23" t="s">
        <v>9</v>
      </c>
      <c r="C140" s="89">
        <f>+'4.2.1.1.2'!C152/'4.2.1.1.2'!C140-1</f>
        <v>4.884799546358054E-2</v>
      </c>
      <c r="D140" s="89">
        <f>+'4.2.1.1.2'!D152/'4.2.1.1.2'!D140-1</f>
        <v>9.32741624267166E-2</v>
      </c>
      <c r="E140" s="89">
        <f>+'4.2.1.1.2'!E152/'4.2.1.1.2'!E140-1</f>
        <v>5.274037942260601E-2</v>
      </c>
      <c r="F140" s="89">
        <f>+'4.2.1.1.2'!F152/'4.2.1.1.2'!F140-1</f>
        <v>5.8166381266169465E-2</v>
      </c>
      <c r="G140" s="89">
        <f>+'4.2.1.1.2'!G152/'4.2.1.1.2'!G140-1</f>
        <v>7.8252143652024042E-2</v>
      </c>
      <c r="H140" s="115"/>
      <c r="I140" s="157">
        <f>+'4.2.1.1.2'!I152/'4.2.1.1.2'!I140-1</f>
        <v>6.7198479764187358E-2</v>
      </c>
      <c r="J140" s="120">
        <f>+'4.2.1.1.2'!J152/'4.2.1.1.2'!J140-1</f>
        <v>-5.0538738864085442E-3</v>
      </c>
      <c r="K140" s="157">
        <f>+'4.2.1.1.2'!K152/'4.2.1.1.2'!K140-1</f>
        <v>6.6364737176705102E-2</v>
      </c>
    </row>
    <row r="141" spans="1:11">
      <c r="A141" s="229"/>
      <c r="B141" s="23" t="s">
        <v>10</v>
      </c>
      <c r="C141" s="89">
        <f>+'4.2.1.1.2'!C153/'4.2.1.1.2'!C141-1</f>
        <v>-1.4990145949699052E-2</v>
      </c>
      <c r="D141" s="89">
        <f>+'4.2.1.1.2'!D153/'4.2.1.1.2'!D141-1</f>
        <v>3.7613558618312393E-2</v>
      </c>
      <c r="E141" s="89">
        <f>+'4.2.1.1.2'!E153/'4.2.1.1.2'!E141-1</f>
        <v>1.9902740961807996E-3</v>
      </c>
      <c r="F141" s="89">
        <f>+'4.2.1.1.2'!F153/'4.2.1.1.2'!F141-1</f>
        <v>-1.2603710348153552E-2</v>
      </c>
      <c r="G141" s="89">
        <f>+'4.2.1.1.2'!G153/'4.2.1.1.2'!G141-1</f>
        <v>1.2289558574035242E-2</v>
      </c>
      <c r="H141" s="115"/>
      <c r="I141" s="157">
        <f>+'4.2.1.1.2'!I153/'4.2.1.1.2'!I141-1</f>
        <v>5.8598142890349258E-3</v>
      </c>
      <c r="J141" s="120">
        <f>+'4.2.1.1.2'!J153/'4.2.1.1.2'!J141-1</f>
        <v>-8.3711112710177504E-3</v>
      </c>
      <c r="K141" s="157">
        <f>+'4.2.1.1.2'!K153/'4.2.1.1.2'!K141-1</f>
        <v>5.694261223076813E-3</v>
      </c>
    </row>
    <row r="142" spans="1:11">
      <c r="A142" s="229"/>
      <c r="B142" s="23" t="s">
        <v>11</v>
      </c>
      <c r="C142" s="89">
        <f>+'4.2.1.1.2'!C154/'4.2.1.1.2'!C142-1</f>
        <v>9.5549192686489537E-2</v>
      </c>
      <c r="D142" s="89">
        <f>+'4.2.1.1.2'!D154/'4.2.1.1.2'!D142-1</f>
        <v>0.14033543389446113</v>
      </c>
      <c r="E142" s="89">
        <f>+'4.2.1.1.2'!E154/'4.2.1.1.2'!E142-1</f>
        <v>8.4984153054930456E-2</v>
      </c>
      <c r="F142" s="89">
        <f>+'4.2.1.1.2'!F154/'4.2.1.1.2'!F142-1</f>
        <v>0.11217923824165243</v>
      </c>
      <c r="G142" s="89">
        <f>+'4.2.1.1.2'!G154/'4.2.1.1.2'!G142-1</f>
        <v>0.12815330857787566</v>
      </c>
      <c r="H142" s="115"/>
      <c r="I142" s="157">
        <f>+'4.2.1.1.2'!I154/'4.2.1.1.2'!I142-1</f>
        <v>0.11358171109015514</v>
      </c>
      <c r="J142" s="120">
        <f>+'4.2.1.1.2'!J154/'4.2.1.1.2'!J142-1</f>
        <v>2.6963030858539572E-2</v>
      </c>
      <c r="K142" s="157">
        <f>+'4.2.1.1.2'!K154/'4.2.1.1.2'!K142-1</f>
        <v>0.11254010219010135</v>
      </c>
    </row>
    <row r="143" spans="1:11" ht="15" thickBot="1">
      <c r="A143" s="230"/>
      <c r="B143" s="55" t="s">
        <v>12</v>
      </c>
      <c r="C143" s="96">
        <f>+'4.2.1.1.2'!C155/'4.2.1.1.2'!C143-1</f>
        <v>-2.948943765318901E-2</v>
      </c>
      <c r="D143" s="96">
        <f>+'4.2.1.1.2'!D155/'4.2.1.1.2'!D143-1</f>
        <v>1.4817618186422798E-2</v>
      </c>
      <c r="E143" s="96">
        <f>+'4.2.1.1.2'!E155/'4.2.1.1.2'!E143-1</f>
        <v>-2.1558834705129204E-2</v>
      </c>
      <c r="F143" s="96">
        <f>+'4.2.1.1.2'!F155/'4.2.1.1.2'!F143-1</f>
        <v>-1.2848685850790575E-2</v>
      </c>
      <c r="G143" s="96">
        <f>+'4.2.1.1.2'!G155/'4.2.1.1.2'!G143-1</f>
        <v>8.5052096236959418E-3</v>
      </c>
      <c r="H143" s="117"/>
      <c r="I143" s="158">
        <f>+'4.2.1.1.2'!I155/'4.2.1.1.2'!I143-1</f>
        <v>-7.6095768668863473E-3</v>
      </c>
      <c r="J143" s="121">
        <f>+'4.2.1.1.2'!J155/'4.2.1.1.2'!J143-1</f>
        <v>9.7837510465095479E-2</v>
      </c>
      <c r="K143" s="158">
        <f>+'4.2.1.1.2'!K155/'4.2.1.1.2'!K143-1</f>
        <v>-6.3616580743965923E-3</v>
      </c>
    </row>
    <row r="144" spans="1:11">
      <c r="A144" s="229" t="s">
        <v>56</v>
      </c>
      <c r="B144" s="91" t="s">
        <v>1</v>
      </c>
      <c r="C144" s="93">
        <f>+'4.2.1.1.2'!C156/'4.2.1.1.2'!C144-1</f>
        <v>3.7496095939349106E-2</v>
      </c>
      <c r="D144" s="93">
        <f>+'4.2.1.1.2'!D156/'4.2.1.1.2'!D144-1</f>
        <v>5.8265151309133678E-2</v>
      </c>
      <c r="E144" s="93">
        <f>+'4.2.1.1.2'!E156/'4.2.1.1.2'!E144-1</f>
        <v>3.7725400716880575E-2</v>
      </c>
      <c r="F144" s="93">
        <f>+'4.2.1.1.2'!F156/'4.2.1.1.2'!F144-1</f>
        <v>2.4862084183451261E-2</v>
      </c>
      <c r="G144" s="93">
        <f>+'4.2.1.1.2'!G156/'4.2.1.1.2'!G144-1</f>
        <v>8.3727046957618123E-2</v>
      </c>
      <c r="H144" s="123"/>
      <c r="I144" s="159">
        <f>+'4.2.1.1.2'!I156/'4.2.1.1.2'!I144-1</f>
        <v>4.3425957178943708E-2</v>
      </c>
      <c r="J144" s="125">
        <f>+'4.2.1.1.2'!J156/'4.2.1.1.2'!J144-1</f>
        <v>5.2358028166280102E-2</v>
      </c>
      <c r="K144" s="159">
        <f>+'4.2.1.1.2'!K156/'4.2.1.1.2'!K144-1</f>
        <v>4.355091796486743E-2</v>
      </c>
    </row>
    <row r="145" spans="1:11">
      <c r="A145" s="229"/>
      <c r="B145" s="23" t="s">
        <v>2</v>
      </c>
      <c r="C145" s="89">
        <f>+'4.2.1.1.2'!C157/'4.2.1.1.2'!C145-1</f>
        <v>-0.18234951240324615</v>
      </c>
      <c r="D145" s="89">
        <f>+'4.2.1.1.2'!D157/'4.2.1.1.2'!D145-1</f>
        <v>-0.15945277887694553</v>
      </c>
      <c r="E145" s="89">
        <f>+'4.2.1.1.2'!E157/'4.2.1.1.2'!E145-1</f>
        <v>-0.18301916308416899</v>
      </c>
      <c r="F145" s="89">
        <f>+'4.2.1.1.2'!F157/'4.2.1.1.2'!F145-1</f>
        <v>-0.17933445285080929</v>
      </c>
      <c r="G145" s="89">
        <f>+'4.2.1.1.2'!G157/'4.2.1.1.2'!G145-1</f>
        <v>-0.16209306870167806</v>
      </c>
      <c r="H145" s="115"/>
      <c r="I145" s="157">
        <f>+'4.2.1.1.2'!I157/'4.2.1.1.2'!I145-1</f>
        <v>-0.17356995044384427</v>
      </c>
      <c r="J145" s="120">
        <f>+'4.2.1.1.2'!J157/'4.2.1.1.2'!J145-1</f>
        <v>-0.1536449350350696</v>
      </c>
      <c r="K145" s="157">
        <f>+'4.2.1.1.2'!K157/'4.2.1.1.2'!K145-1</f>
        <v>-0.17331381602419282</v>
      </c>
    </row>
    <row r="146" spans="1:11">
      <c r="A146" s="229"/>
      <c r="B146" s="23" t="s">
        <v>3</v>
      </c>
      <c r="C146" s="89">
        <f>+'4.2.1.1.2'!C158/'4.2.1.1.2'!C146-1</f>
        <v>-2.8911706656172376E-2</v>
      </c>
      <c r="D146" s="89">
        <f>+'4.2.1.1.2'!D158/'4.2.1.1.2'!D146-1</f>
        <v>-7.6043980691828938E-3</v>
      </c>
      <c r="E146" s="89">
        <f>+'4.2.1.1.2'!E158/'4.2.1.1.2'!E146-1</f>
        <v>-1.6121863488934851E-2</v>
      </c>
      <c r="F146" s="89">
        <f>+'4.2.1.1.2'!F158/'4.2.1.1.2'!F146-1</f>
        <v>-3.2041300456287614E-2</v>
      </c>
      <c r="G146" s="89">
        <f>+'4.2.1.1.2'!G158/'4.2.1.1.2'!G146-1</f>
        <v>-1.4149313608542435E-3</v>
      </c>
      <c r="H146" s="115"/>
      <c r="I146" s="157">
        <f>+'4.2.1.1.2'!I158/'4.2.1.1.2'!I146-1</f>
        <v>-1.9422295454583183E-2</v>
      </c>
      <c r="J146" s="120">
        <f>+'4.2.1.1.2'!J158/'4.2.1.1.2'!J146-1</f>
        <v>0.12083132154317489</v>
      </c>
      <c r="K146" s="157">
        <f>+'4.2.1.1.2'!K158/'4.2.1.1.2'!K146-1</f>
        <v>-1.7880535466335834E-2</v>
      </c>
    </row>
    <row r="147" spans="1:11">
      <c r="A147" s="229"/>
      <c r="B147" s="23" t="s">
        <v>4</v>
      </c>
      <c r="C147" s="89">
        <f>+'4.2.1.1.2'!C159/'4.2.1.1.2'!C147-1</f>
        <v>0.19302892647222958</v>
      </c>
      <c r="D147" s="89">
        <f>+'4.2.1.1.2'!D159/'4.2.1.1.2'!D147-1</f>
        <v>0.23121205908742026</v>
      </c>
      <c r="E147" s="89">
        <f>+'4.2.1.1.2'!E159/'4.2.1.1.2'!E147-1</f>
        <v>0.17844196270998536</v>
      </c>
      <c r="F147" s="89">
        <f>+'4.2.1.1.2'!F159/'4.2.1.1.2'!F147-1</f>
        <v>0.20689194825045831</v>
      </c>
      <c r="G147" s="89">
        <f>+'4.2.1.1.2'!G159/'4.2.1.1.2'!G147-1</f>
        <v>0.24233245170677775</v>
      </c>
      <c r="H147" s="115"/>
      <c r="I147" s="157">
        <f>+'4.2.1.1.2'!I159/'4.2.1.1.2'!I147-1</f>
        <v>0.20883522418595857</v>
      </c>
      <c r="J147" s="120">
        <f>+'4.2.1.1.2'!J159/'4.2.1.1.2'!J147-1</f>
        <v>0.24375328706520505</v>
      </c>
      <c r="K147" s="157">
        <f>+'4.2.1.1.2'!K159/'4.2.1.1.2'!K147-1</f>
        <v>0.20920001779775599</v>
      </c>
    </row>
    <row r="148" spans="1:11">
      <c r="A148" s="229"/>
      <c r="B148" s="23" t="s">
        <v>5</v>
      </c>
      <c r="C148" s="89">
        <f>+'4.2.1.1.2'!C160/'4.2.1.1.2'!C148-1</f>
        <v>9.4003563166630943E-2</v>
      </c>
      <c r="D148" s="89">
        <f>+'4.2.1.1.2'!D160/'4.2.1.1.2'!D148-1</f>
        <v>0.1119218531856121</v>
      </c>
      <c r="E148" s="89">
        <f>+'4.2.1.1.2'!E160/'4.2.1.1.2'!E148-1</f>
        <v>0.10040326301828384</v>
      </c>
      <c r="F148" s="89">
        <f>+'4.2.1.1.2'!F160/'4.2.1.1.2'!F148-1</f>
        <v>9.8615034901418763E-2</v>
      </c>
      <c r="G148" s="89">
        <f>+'4.2.1.1.2'!G160/'4.2.1.1.2'!G148-1</f>
        <v>0.13472299508090901</v>
      </c>
      <c r="H148" s="115"/>
      <c r="I148" s="157">
        <f>+'4.2.1.1.2'!I160/'4.2.1.1.2'!I148-1</f>
        <v>0.10449976263243999</v>
      </c>
      <c r="J148" s="120">
        <f>+'4.2.1.1.2'!J160/'4.2.1.1.2'!J148-1</f>
        <v>8.3584580596532732E-2</v>
      </c>
      <c r="K148" s="157">
        <f>+'4.2.1.1.2'!K160/'4.2.1.1.2'!K148-1</f>
        <v>0.10427466750284475</v>
      </c>
    </row>
    <row r="149" spans="1:11">
      <c r="A149" s="229"/>
      <c r="B149" s="23" t="s">
        <v>6</v>
      </c>
      <c r="C149" s="89">
        <f>+'4.2.1.1.2'!C161/'4.2.1.1.2'!C149-1</f>
        <v>4.4801659008121719E-2</v>
      </c>
      <c r="D149" s="89">
        <f>+'4.2.1.1.2'!D161/'4.2.1.1.2'!D149-1</f>
        <v>5.4977220935036319E-2</v>
      </c>
      <c r="E149" s="89">
        <f>+'4.2.1.1.2'!E161/'4.2.1.1.2'!E149-1</f>
        <v>0.12107594300591606</v>
      </c>
      <c r="F149" s="89">
        <f>+'4.2.1.1.2'!F161/'4.2.1.1.2'!F149-1</f>
        <v>4.0349919913249543E-2</v>
      </c>
      <c r="G149" s="89">
        <f>+'4.2.1.1.2'!G161/'4.2.1.1.2'!G149-1</f>
        <v>8.6182075147433368E-2</v>
      </c>
      <c r="H149" s="115"/>
      <c r="I149" s="157">
        <f>+'4.2.1.1.2'!I161/'4.2.1.1.2'!I149-1</f>
        <v>6.2450865518579368E-2</v>
      </c>
      <c r="J149" s="120">
        <f>+'4.2.1.1.2'!J161/'4.2.1.1.2'!J149-1</f>
        <v>-8.2725950695361483E-5</v>
      </c>
      <c r="K149" s="157">
        <f>+'4.2.1.1.2'!K161/'4.2.1.1.2'!K149-1</f>
        <v>6.1774943551357264E-2</v>
      </c>
    </row>
    <row r="150" spans="1:11">
      <c r="A150" s="229"/>
      <c r="B150" s="23" t="s">
        <v>7</v>
      </c>
      <c r="C150" s="89">
        <f>+'4.2.1.1.2'!C162/'4.2.1.1.2'!C150-1</f>
        <v>1.8234567103582178E-2</v>
      </c>
      <c r="D150" s="89">
        <f>+'4.2.1.1.2'!D162/'4.2.1.1.2'!D150-1</f>
        <v>4.3896046737404548E-2</v>
      </c>
      <c r="E150" s="89">
        <f>+'4.2.1.1.2'!E162/'4.2.1.1.2'!E150-1</f>
        <v>4.7999926952332128E-2</v>
      </c>
      <c r="F150" s="89">
        <f>+'4.2.1.1.2'!F162/'4.2.1.1.2'!F150-1</f>
        <v>1.7970843623038357E-2</v>
      </c>
      <c r="G150" s="89">
        <f>+'4.2.1.1.2'!G162/'4.2.1.1.2'!G150-1</f>
        <v>7.4930606054078641E-2</v>
      </c>
      <c r="H150" s="115"/>
      <c r="I150" s="157">
        <f>+'4.2.1.1.2'!I162/'4.2.1.1.2'!I150-1</f>
        <v>3.4997758241764432E-2</v>
      </c>
      <c r="J150" s="120">
        <f>+'4.2.1.1.2'!J162/'4.2.1.1.2'!J150-1</f>
        <v>2.5394669272947201E-2</v>
      </c>
      <c r="K150" s="157">
        <f>+'4.2.1.1.2'!K162/'4.2.1.1.2'!K150-1</f>
        <v>3.489089966572001E-2</v>
      </c>
    </row>
    <row r="151" spans="1:11">
      <c r="A151" s="229"/>
      <c r="B151" s="23" t="s">
        <v>8</v>
      </c>
      <c r="C151" s="89">
        <f>+'4.2.1.1.2'!C163/'4.2.1.1.2'!C151-1</f>
        <v>7.170166192412486E-2</v>
      </c>
      <c r="D151" s="89">
        <f>+'4.2.1.1.2'!D163/'4.2.1.1.2'!D151-1</f>
        <v>0.10279108738469822</v>
      </c>
      <c r="E151" s="89">
        <f>+'4.2.1.1.2'!E163/'4.2.1.1.2'!E151-1</f>
        <v>6.851804993466204E-2</v>
      </c>
      <c r="F151" s="89">
        <f>+'4.2.1.1.2'!F163/'4.2.1.1.2'!F151-1</f>
        <v>0.10254882249449793</v>
      </c>
      <c r="G151" s="89">
        <f>+'4.2.1.1.2'!G163/'4.2.1.1.2'!G151-1</f>
        <v>0.12161233213398193</v>
      </c>
      <c r="H151" s="115"/>
      <c r="I151" s="157">
        <f>+'4.2.1.1.2'!I163/'4.2.1.1.2'!I151-1</f>
        <v>9.2880246163647318E-2</v>
      </c>
      <c r="J151" s="120">
        <f>+'4.2.1.1.2'!J163/'4.2.1.1.2'!J151-1</f>
        <v>3.9595140707808785E-3</v>
      </c>
      <c r="K151" s="157">
        <f>+'4.2.1.1.2'!K163/'4.2.1.1.2'!K151-1</f>
        <v>9.1884003047698615E-2</v>
      </c>
    </row>
    <row r="152" spans="1:11">
      <c r="A152" s="229"/>
      <c r="B152" s="23" t="s">
        <v>9</v>
      </c>
      <c r="C152" s="89">
        <f>+'4.2.1.1.2'!C164/'4.2.1.1.2'!C152-1</f>
        <v>3.7149862307690462E-2</v>
      </c>
      <c r="D152" s="89">
        <f>+'4.2.1.1.2'!D164/'4.2.1.1.2'!D152-1</f>
        <v>7.0154740544683181E-2</v>
      </c>
      <c r="E152" s="89">
        <f>+'4.2.1.1.2'!E164/'4.2.1.1.2'!E152-1</f>
        <v>4.7564215837154977E-2</v>
      </c>
      <c r="F152" s="89">
        <f>+'4.2.1.1.2'!F164/'4.2.1.1.2'!F152-1</f>
        <v>5.2689447514009613E-2</v>
      </c>
      <c r="G152" s="89">
        <f>+'4.2.1.1.2'!G164/'4.2.1.1.2'!G152-1</f>
        <v>8.5282139391336109E-2</v>
      </c>
      <c r="H152" s="115"/>
      <c r="I152" s="157">
        <f>+'4.2.1.1.2'!I164/'4.2.1.1.2'!I152-1</f>
        <v>5.6739646227790708E-2</v>
      </c>
      <c r="J152" s="120">
        <f>+'4.2.1.1.2'!J164/'4.2.1.1.2'!J152-1</f>
        <v>-2.9399667670236718E-2</v>
      </c>
      <c r="K152" s="157">
        <f>+'4.2.1.1.2'!K164/'4.2.1.1.2'!K152-1</f>
        <v>5.5812228944347453E-2</v>
      </c>
    </row>
    <row r="153" spans="1:11">
      <c r="A153" s="229"/>
      <c r="B153" s="23" t="s">
        <v>10</v>
      </c>
      <c r="C153" s="89">
        <f>+'4.2.1.1.2'!C165/'4.2.1.1.2'!C153-1</f>
        <v>2.0057983301414728E-2</v>
      </c>
      <c r="D153" s="89">
        <f>+'4.2.1.1.2'!D165/'4.2.1.1.2'!D153-1</f>
        <v>2.9841771370428205E-2</v>
      </c>
      <c r="E153" s="89">
        <f>+'4.2.1.1.2'!E165/'4.2.1.1.2'!E153-1</f>
        <v>3.7649027663944068E-2</v>
      </c>
      <c r="F153" s="89">
        <f>+'4.2.1.1.2'!F165/'4.2.1.1.2'!F153-1</f>
        <v>2.3702488200489036E-2</v>
      </c>
      <c r="G153" s="89">
        <f>+'4.2.1.1.2'!G165/'4.2.1.1.2'!G153-1</f>
        <v>7.2499646591915212E-2</v>
      </c>
      <c r="H153" s="115"/>
      <c r="I153" s="157">
        <f>+'4.2.1.1.2'!I165/'4.2.1.1.2'!I153-1</f>
        <v>3.0797240855380714E-2</v>
      </c>
      <c r="J153" s="120">
        <f>+'4.2.1.1.2'!J165/'4.2.1.1.2'!J153-1</f>
        <v>-6.3845484011416986E-2</v>
      </c>
      <c r="K153" s="157">
        <f>+'4.2.1.1.2'!K165/'4.2.1.1.2'!K153-1</f>
        <v>2.9711629155318553E-2</v>
      </c>
    </row>
    <row r="154" spans="1:11">
      <c r="A154" s="229"/>
      <c r="B154" s="23" t="s">
        <v>11</v>
      </c>
      <c r="C154" s="89">
        <f>+'4.2.1.1.2'!C166/'4.2.1.1.2'!C154-1</f>
        <v>-1.4862090072351619E-2</v>
      </c>
      <c r="D154" s="89">
        <f>+'4.2.1.1.2'!D166/'4.2.1.1.2'!D154-1</f>
        <v>3.9871917826987291E-2</v>
      </c>
      <c r="E154" s="89">
        <f>+'4.2.1.1.2'!E166/'4.2.1.1.2'!E154-1</f>
        <v>3.2641386712740861E-2</v>
      </c>
      <c r="F154" s="89">
        <f>+'4.2.1.1.2'!F166/'4.2.1.1.2'!F154-1</f>
        <v>-1.4745280605174882E-2</v>
      </c>
      <c r="G154" s="89">
        <f>+'4.2.1.1.2'!G166/'4.2.1.1.2'!G154-1</f>
        <v>2.7855010246931933E-2</v>
      </c>
      <c r="H154" s="115"/>
      <c r="I154" s="157">
        <f>+'4.2.1.1.2'!I166/'4.2.1.1.2'!I154-1</f>
        <v>1.3036411907908052E-2</v>
      </c>
      <c r="J154" s="120">
        <f>+'4.2.1.1.2'!J166/'4.2.1.1.2'!J154-1</f>
        <v>-0.11017726540225614</v>
      </c>
      <c r="K154" s="157">
        <f>+'4.2.1.1.2'!K166/'4.2.1.1.2'!K154-1</f>
        <v>1.1668710875861077E-2</v>
      </c>
    </row>
    <row r="155" spans="1:11" ht="15" thickBot="1">
      <c r="A155" s="230"/>
      <c r="B155" s="55" t="s">
        <v>12</v>
      </c>
      <c r="C155" s="96">
        <f>+'4.2.1.1.2'!C167/'4.2.1.1.2'!C155-1</f>
        <v>0.11209008156461375</v>
      </c>
      <c r="D155" s="96">
        <f>+'4.2.1.1.2'!D167/'4.2.1.1.2'!D155-1</f>
        <v>0.1371834039270734</v>
      </c>
      <c r="E155" s="96">
        <f>+'4.2.1.1.2'!E167/'4.2.1.1.2'!E155-1</f>
        <v>0.1229436958712129</v>
      </c>
      <c r="F155" s="96">
        <f>+'4.2.1.1.2'!F167/'4.2.1.1.2'!F155-1</f>
        <v>0.12470075369805422</v>
      </c>
      <c r="G155" s="96">
        <f>+'4.2.1.1.2'!G167/'4.2.1.1.2'!G155-1</f>
        <v>0.17342758269494385</v>
      </c>
      <c r="H155" s="117"/>
      <c r="I155" s="158">
        <f>+'4.2.1.1.2'!I167/'4.2.1.1.2'!I155-1</f>
        <v>0.1292834556960929</v>
      </c>
      <c r="J155" s="121">
        <f>+'4.2.1.1.2'!J167/'4.2.1.1.2'!J155-1</f>
        <v>1.3252151902841902E-2</v>
      </c>
      <c r="K155" s="158">
        <f>+'4.2.1.1.2'!K167/'4.2.1.1.2'!K155-1</f>
        <v>0.12776627735912283</v>
      </c>
    </row>
    <row r="156" spans="1:11">
      <c r="A156" s="229" t="s">
        <v>57</v>
      </c>
      <c r="B156" s="91" t="s">
        <v>1</v>
      </c>
      <c r="C156" s="93">
        <f>+'4.2.1.1.2'!C168/'4.2.1.1.2'!C156-1</f>
        <v>0.10754407307367164</v>
      </c>
      <c r="D156" s="93">
        <f>+'4.2.1.1.2'!D168/'4.2.1.1.2'!D156-1</f>
        <v>0.14103153790474021</v>
      </c>
      <c r="E156" s="93">
        <f>+'4.2.1.1.2'!E168/'4.2.1.1.2'!E156-1</f>
        <v>0.12384034371922104</v>
      </c>
      <c r="F156" s="93">
        <f>+'4.2.1.1.2'!F168/'4.2.1.1.2'!F156-1</f>
        <v>0.15597167036681547</v>
      </c>
      <c r="G156" s="93">
        <f>+'4.2.1.1.2'!G168/'4.2.1.1.2'!G156-1</f>
        <v>0.16902161322447329</v>
      </c>
      <c r="H156" s="123"/>
      <c r="I156" s="159">
        <f>+'4.2.1.1.2'!I168/'4.2.1.1.2'!I156-1</f>
        <v>0.13771662256638129</v>
      </c>
      <c r="J156" s="125">
        <f>+'4.2.1.1.2'!J168/'4.2.1.1.2'!J156-1</f>
        <v>2.8425047613338084E-2</v>
      </c>
      <c r="K156" s="159">
        <f>+'4.2.1.1.2'!K168/'4.2.1.1.2'!K156-1</f>
        <v>0.13617471570670436</v>
      </c>
    </row>
    <row r="157" spans="1:11">
      <c r="A157" s="229"/>
      <c r="B157" s="23" t="s">
        <v>2</v>
      </c>
      <c r="C157" s="89">
        <f>+'4.2.1.1.2'!C169/'4.2.1.1.2'!C157-1</f>
        <v>0.29548516856168683</v>
      </c>
      <c r="D157" s="89">
        <f>+'4.2.1.1.2'!D169/'4.2.1.1.2'!D157-1</f>
        <v>0.33064926392047789</v>
      </c>
      <c r="E157" s="89">
        <f>+'4.2.1.1.2'!E169/'4.2.1.1.2'!E157-1</f>
        <v>0.34126149967966302</v>
      </c>
      <c r="F157" s="89">
        <f>+'4.2.1.1.2'!F169/'4.2.1.1.2'!F157-1</f>
        <v>0.33676616693498351</v>
      </c>
      <c r="G157" s="89">
        <f>+'4.2.1.1.2'!G169/'4.2.1.1.2'!G157-1</f>
        <v>0.4098883171992469</v>
      </c>
      <c r="H157" s="115"/>
      <c r="I157" s="157">
        <f>+'4.2.1.1.2'!I169/'4.2.1.1.2'!I157-1</f>
        <v>0.3339411705200348</v>
      </c>
      <c r="J157" s="120">
        <f>+'4.2.1.1.2'!J169/'4.2.1.1.2'!J157-1</f>
        <v>0.18329201055146105</v>
      </c>
      <c r="K157" s="157">
        <f>+'4.2.1.1.2'!K169/'4.2.1.1.2'!K157-1</f>
        <v>0.33195851204917393</v>
      </c>
    </row>
    <row r="158" spans="1:11">
      <c r="A158" s="229"/>
      <c r="B158" s="23" t="s">
        <v>3</v>
      </c>
      <c r="C158" s="89">
        <f>+'4.2.1.1.2'!C170/'4.2.1.1.2'!C158-1</f>
        <v>8.0309687494296345E-2</v>
      </c>
      <c r="D158" s="89">
        <f>+'4.2.1.1.2'!D170/'4.2.1.1.2'!D158-1</f>
        <v>0.10879725031072907</v>
      </c>
      <c r="E158" s="89">
        <f>+'4.2.1.1.2'!E170/'4.2.1.1.2'!E158-1</f>
        <v>0.11407059433720557</v>
      </c>
      <c r="F158" s="89">
        <f>+'4.2.1.1.2'!F170/'4.2.1.1.2'!F158-1</f>
        <v>0.11994652044966347</v>
      </c>
      <c r="G158" s="89">
        <f>+'4.2.1.1.2'!G170/'4.2.1.1.2'!G158-1</f>
        <v>0.18550965082068194</v>
      </c>
      <c r="H158" s="115"/>
      <c r="I158" s="157">
        <f>+'4.2.1.1.2'!I170/'4.2.1.1.2'!I158-1</f>
        <v>0.11367266157363698</v>
      </c>
      <c r="J158" s="120">
        <f>+'4.2.1.1.2'!J170/'4.2.1.1.2'!J158-1</f>
        <v>-7.9705393494868826E-2</v>
      </c>
      <c r="K158" s="157">
        <f>+'4.2.1.1.2'!K170/'4.2.1.1.2'!K158-1</f>
        <v>0.11124668932290493</v>
      </c>
    </row>
    <row r="159" spans="1:11">
      <c r="A159" s="229"/>
      <c r="B159" s="23" t="s">
        <v>4</v>
      </c>
      <c r="C159" s="89">
        <f>+'4.2.1.1.2'!C171/'4.2.1.1.2'!C159-1</f>
        <v>-0.13888945204186076</v>
      </c>
      <c r="D159" s="89">
        <f>+'4.2.1.1.2'!D171/'4.2.1.1.2'!D159-1</f>
        <v>-0.10712197538719714</v>
      </c>
      <c r="E159" s="89">
        <f>+'4.2.1.1.2'!E171/'4.2.1.1.2'!E159-1</f>
        <v>-0.13040086586709398</v>
      </c>
      <c r="F159" s="89">
        <f>+'4.2.1.1.2'!F171/'4.2.1.1.2'!F159-1</f>
        <v>-0.12784945586757746</v>
      </c>
      <c r="G159" s="89">
        <f>+'4.2.1.1.2'!G171/'4.2.1.1.2'!G159-1</f>
        <v>-8.3463192752613935E-2</v>
      </c>
      <c r="H159" s="115"/>
      <c r="I159" s="157">
        <f>+'4.2.1.1.2'!I171/'4.2.1.1.2'!I159-1</f>
        <v>-0.12087403080353809</v>
      </c>
      <c r="J159" s="120">
        <f>+'4.2.1.1.2'!J171/'4.2.1.1.2'!J159-1</f>
        <v>-0.15039632528522151</v>
      </c>
      <c r="K159" s="157">
        <f>+'4.2.1.1.2'!K171/'4.2.1.1.2'!K159-1</f>
        <v>-0.12119126740329855</v>
      </c>
    </row>
    <row r="160" spans="1:11">
      <c r="A160" s="229"/>
      <c r="B160" s="23" t="s">
        <v>5</v>
      </c>
      <c r="C160" s="89">
        <f>+'4.2.1.1.2'!C172/'4.2.1.1.2'!C160-1</f>
        <v>3.8354865514081071E-2</v>
      </c>
      <c r="D160" s="89">
        <f>+'4.2.1.1.2'!D172/'4.2.1.1.2'!D160-1</f>
        <v>5.988763434413924E-2</v>
      </c>
      <c r="E160" s="89">
        <f>+'4.2.1.1.2'!E172/'4.2.1.1.2'!E160-1</f>
        <v>5.3487999447022538E-2</v>
      </c>
      <c r="F160" s="89">
        <f>+'4.2.1.1.2'!F172/'4.2.1.1.2'!F160-1</f>
        <v>4.5601014444857535E-2</v>
      </c>
      <c r="G160" s="89">
        <f>+'4.2.1.1.2'!G172/'4.2.1.1.2'!G160-1</f>
        <v>9.2723835827463352E-2</v>
      </c>
      <c r="H160" s="115"/>
      <c r="I160" s="157">
        <f>+'4.2.1.1.2'!I172/'4.2.1.1.2'!I160-1</f>
        <v>5.3323335744639433E-2</v>
      </c>
      <c r="J160" s="120">
        <f>+'4.2.1.1.2'!J172/'4.2.1.1.2'!J160-1</f>
        <v>-5.1685588651777525E-2</v>
      </c>
      <c r="K160" s="157">
        <f>+'4.2.1.1.2'!K172/'4.2.1.1.2'!K160-1</f>
        <v>5.2214374506359684E-2</v>
      </c>
    </row>
    <row r="161" spans="1:11">
      <c r="A161" s="229"/>
      <c r="B161" s="23" t="s">
        <v>6</v>
      </c>
      <c r="C161" s="89">
        <f>+'4.2.1.1.2'!C173/'4.2.1.1.2'!C161-1</f>
        <v>2.8013308788294999E-2</v>
      </c>
      <c r="D161" s="89">
        <f>+'4.2.1.1.2'!D173/'4.2.1.1.2'!D161-1</f>
        <v>2.4454989303254404E-2</v>
      </c>
      <c r="E161" s="89">
        <f>+'4.2.1.1.2'!E173/'4.2.1.1.2'!E161-1</f>
        <v>4.6358354385141798E-2</v>
      </c>
      <c r="F161" s="89">
        <f>+'4.2.1.1.2'!F173/'4.2.1.1.2'!F161-1</f>
        <v>2.9353562503645403E-2</v>
      </c>
      <c r="G161" s="89">
        <f>+'4.2.1.1.2'!G173/'4.2.1.1.2'!G161-1</f>
        <v>7.1082967801535002E-2</v>
      </c>
      <c r="H161" s="115"/>
      <c r="I161" s="157">
        <f>+'4.2.1.1.2'!I173/'4.2.1.1.2'!I161-1</f>
        <v>3.3639180978930705E-2</v>
      </c>
      <c r="J161" s="120">
        <f>+'4.2.1.1.2'!J173/'4.2.1.1.2'!J161-1</f>
        <v>-4.2607389344886948E-2</v>
      </c>
      <c r="K161" s="157">
        <f>+'4.2.1.1.2'!K173/'4.2.1.1.2'!K161-1</f>
        <v>3.2863049852436488E-2</v>
      </c>
    </row>
    <row r="162" spans="1:11">
      <c r="A162" s="229"/>
      <c r="B162" s="23" t="s">
        <v>7</v>
      </c>
      <c r="C162" s="89">
        <f>+'4.2.1.1.2'!C174/'4.2.1.1.2'!C162-1</f>
        <v>4.5163491881548445E-2</v>
      </c>
      <c r="D162" s="89">
        <f>+'4.2.1.1.2'!D174/'4.2.1.1.2'!D162-1</f>
        <v>4.2565792646751088E-2</v>
      </c>
      <c r="E162" s="89">
        <f>+'4.2.1.1.2'!E174/'4.2.1.1.2'!E162-1</f>
        <v>7.1739066772800841E-2</v>
      </c>
      <c r="F162" s="89">
        <f>+'4.2.1.1.2'!F174/'4.2.1.1.2'!F162-1</f>
        <v>2.8313926389989197E-2</v>
      </c>
      <c r="G162" s="89">
        <f>+'4.2.1.1.2'!G174/'4.2.1.1.2'!G162-1</f>
        <v>7.6429437152858881E-2</v>
      </c>
      <c r="H162" s="115"/>
      <c r="I162" s="157">
        <f>+'4.2.1.1.2'!I174/'4.2.1.1.2'!I162-1</f>
        <v>4.6499744299831391E-2</v>
      </c>
      <c r="J162" s="120">
        <f>+'4.2.1.1.2'!J174/'4.2.1.1.2'!J162-1</f>
        <v>-5.2540387722132431E-2</v>
      </c>
      <c r="K162" s="157">
        <f>+'4.2.1.1.2'!K174/'4.2.1.1.2'!K162-1</f>
        <v>4.5407785812714208E-2</v>
      </c>
    </row>
    <row r="163" spans="1:11">
      <c r="A163" s="229"/>
      <c r="B163" s="23" t="s">
        <v>8</v>
      </c>
      <c r="C163" s="89">
        <f>+'4.2.1.1.2'!C175/'4.2.1.1.2'!C163-1</f>
        <v>4.0337826218937334E-2</v>
      </c>
      <c r="D163" s="89">
        <f>+'4.2.1.1.2'!D175/'4.2.1.1.2'!D163-1</f>
        <v>4.9109662278469912E-2</v>
      </c>
      <c r="E163" s="89">
        <f>+'4.2.1.1.2'!E175/'4.2.1.1.2'!E163-1</f>
        <v>6.4308505425620055E-2</v>
      </c>
      <c r="F163" s="89">
        <f>+'4.2.1.1.2'!F175/'4.2.1.1.2'!F163-1</f>
        <v>-1.2546095050748773E-2</v>
      </c>
      <c r="G163" s="89">
        <f>+'4.2.1.1.2'!G175/'4.2.1.1.2'!G163-1</f>
        <v>1.2945422618707347E-2</v>
      </c>
      <c r="H163" s="115"/>
      <c r="I163" s="157">
        <f>+'4.2.1.1.2'!I175/'4.2.1.1.2'!I163-1</f>
        <v>2.9513198775821481E-2</v>
      </c>
      <c r="J163" s="120">
        <f>+'4.2.1.1.2'!J175/'4.2.1.1.2'!J163-1</f>
        <v>-3.759116957541031E-2</v>
      </c>
      <c r="K163" s="157">
        <f>+'4.2.1.1.2'!K175/'4.2.1.1.2'!K163-1</f>
        <v>2.8821920684593216E-2</v>
      </c>
    </row>
    <row r="164" spans="1:11">
      <c r="A164" s="229"/>
      <c r="B164" s="23" t="s">
        <v>9</v>
      </c>
      <c r="C164" s="89">
        <f>+'4.2.1.1.2'!C176/'4.2.1.1.2'!C164-1</f>
        <v>3.0997786673976124E-2</v>
      </c>
      <c r="D164" s="89">
        <f>+'4.2.1.1.2'!D176/'4.2.1.1.2'!D164-1</f>
        <v>4.7431354837534911E-4</v>
      </c>
      <c r="E164" s="89">
        <f>+'4.2.1.1.2'!E176/'4.2.1.1.2'!E164-1</f>
        <v>4.1386213864863075E-2</v>
      </c>
      <c r="F164" s="89">
        <f>+'4.2.1.1.2'!F176/'4.2.1.1.2'!F164-1</f>
        <v>-1.5647386178639811E-2</v>
      </c>
      <c r="G164" s="89">
        <f>+'4.2.1.1.2'!G176/'4.2.1.1.2'!G164-1</f>
        <v>6.0759530781042681E-3</v>
      </c>
      <c r="H164" s="115"/>
      <c r="I164" s="157">
        <f>+'4.2.1.1.2'!I176/'4.2.1.1.2'!I164-1</f>
        <v>8.0236139800007322E-3</v>
      </c>
      <c r="J164" s="120">
        <f>+'4.2.1.1.2'!J176/'4.2.1.1.2'!J164-1</f>
        <v>-9.966777408637828E-3</v>
      </c>
      <c r="K164" s="157">
        <f>+'4.2.1.1.2'!K176/'4.2.1.1.2'!K164-1</f>
        <v>7.8455532553851626E-3</v>
      </c>
    </row>
    <row r="165" spans="1:11">
      <c r="A165" s="229"/>
      <c r="B165" s="23" t="s">
        <v>10</v>
      </c>
      <c r="C165" s="89">
        <f>+'4.2.1.1.2'!C177/'4.2.1.1.2'!C165-1</f>
        <v>3.9051387388243208E-2</v>
      </c>
      <c r="D165" s="89">
        <f>+'4.2.1.1.2'!D177/'4.2.1.1.2'!D165-1</f>
        <v>9.0263132493023202E-2</v>
      </c>
      <c r="E165" s="89">
        <f>+'4.2.1.1.2'!E177/'4.2.1.1.2'!E165-1</f>
        <v>0.1060160579263949</v>
      </c>
      <c r="F165" s="89">
        <f>+'4.2.1.1.2'!F177/'4.2.1.1.2'!F165-1</f>
        <v>7.0252656810494196E-2</v>
      </c>
      <c r="G165" s="89">
        <f>+'4.2.1.1.2'!G177/'4.2.1.1.2'!G165-1</f>
        <v>8.4367135008662553E-2</v>
      </c>
      <c r="H165" s="115"/>
      <c r="I165" s="157">
        <f>+'4.2.1.1.2'!I177/'4.2.1.1.2'!I165-1</f>
        <v>7.9080964081893246E-2</v>
      </c>
      <c r="J165" s="120">
        <f>+'4.2.1.1.2'!J177/'4.2.1.1.2'!J165-1</f>
        <v>2.0067609758198657E-3</v>
      </c>
      <c r="K165" s="157">
        <f>+'4.2.1.1.2'!K177/'4.2.1.1.2'!K165-1</f>
        <v>7.8277200653149803E-2</v>
      </c>
    </row>
    <row r="166" spans="1:11">
      <c r="A166" s="229"/>
      <c r="B166" s="23" t="s">
        <v>11</v>
      </c>
      <c r="C166" s="89">
        <f>+'4.2.1.1.2'!C178/'4.2.1.1.2'!C166-1</f>
        <v>0.10363299435958417</v>
      </c>
      <c r="D166" s="89">
        <f>+'4.2.1.1.2'!D178/'4.2.1.1.2'!D166-1</f>
        <v>8.6478613400534421E-2</v>
      </c>
      <c r="E166" s="89">
        <f>+'4.2.1.1.2'!E178/'4.2.1.1.2'!E166-1</f>
        <v>0.1388238645241624</v>
      </c>
      <c r="F166" s="89">
        <f>+'4.2.1.1.2'!F178/'4.2.1.1.2'!F166-1</f>
        <v>0.11404949536317699</v>
      </c>
      <c r="G166" s="89">
        <f>+'4.2.1.1.2'!G178/'4.2.1.1.2'!G166-1</f>
        <v>0.1413358037702952</v>
      </c>
      <c r="H166" s="115"/>
      <c r="I166" s="157">
        <f>+'4.2.1.1.2'!I178/'4.2.1.1.2'!I166-1</f>
        <v>0.11061688420947569</v>
      </c>
      <c r="J166" s="120">
        <f>+'4.2.1.1.2'!J178/'4.2.1.1.2'!J166-1</f>
        <v>9.842764667093884E-2</v>
      </c>
      <c r="K166" s="157">
        <f>+'4.2.1.1.2'!K178/'4.2.1.1.2'!K166-1</f>
        <v>0.11049787680726175</v>
      </c>
    </row>
    <row r="167" spans="1:11" ht="15" thickBot="1">
      <c r="A167" s="230"/>
      <c r="B167" s="55" t="s">
        <v>12</v>
      </c>
      <c r="C167" s="96">
        <f>+'4.2.1.1.2'!C179/'4.2.1.1.2'!C167-1</f>
        <v>-1.1232913496341035E-2</v>
      </c>
      <c r="D167" s="96">
        <f>+'4.2.1.1.2'!D179/'4.2.1.1.2'!D167-1</f>
        <v>-3.0509670704671144E-2</v>
      </c>
      <c r="E167" s="96">
        <f>+'4.2.1.1.2'!E179/'4.2.1.1.2'!E167-1</f>
        <v>2.7881389790754607E-2</v>
      </c>
      <c r="F167" s="96">
        <f>+'4.2.1.1.2'!F179/'4.2.1.1.2'!F167-1</f>
        <v>-1.780257864142043E-2</v>
      </c>
      <c r="G167" s="96">
        <f>+'4.2.1.1.2'!G179/'4.2.1.1.2'!G167-1</f>
        <v>7.3186209764122268E-3</v>
      </c>
      <c r="H167" s="117"/>
      <c r="I167" s="158">
        <f>+'4.2.1.1.2'!I179/'4.2.1.1.2'!I167-1</f>
        <v>-1.0314803648007853E-2</v>
      </c>
      <c r="J167" s="121">
        <f>+'4.2.1.1.2'!J179/'4.2.1.1.2'!J167-1</f>
        <v>-4.0977929725812934E-2</v>
      </c>
      <c r="K167" s="158">
        <f>+'4.2.1.1.2'!K179/'4.2.1.1.2'!K167-1</f>
        <v>-1.0675030696809529E-2</v>
      </c>
    </row>
    <row r="168" spans="1:11">
      <c r="A168" s="229" t="s">
        <v>58</v>
      </c>
      <c r="B168" s="91" t="s">
        <v>1</v>
      </c>
      <c r="C168" s="93">
        <f>+'4.2.1.1.2'!C180/'4.2.1.1.2'!C168-1</f>
        <v>2.2244157008555199E-2</v>
      </c>
      <c r="D168" s="93">
        <f>+'4.2.1.1.2'!D180/'4.2.1.1.2'!D168-1</f>
        <v>2.1540807093755721E-2</v>
      </c>
      <c r="E168" s="93">
        <f>+'4.2.1.1.2'!E180/'4.2.1.1.2'!E168-1</f>
        <v>7.3366298386085216E-2</v>
      </c>
      <c r="F168" s="93">
        <f>+'4.2.1.1.2'!F180/'4.2.1.1.2'!F168-1</f>
        <v>-5.2440546796213017E-3</v>
      </c>
      <c r="G168" s="93">
        <f>+'4.2.1.1.2'!G180/'4.2.1.1.2'!G168-1</f>
        <v>5.6083441426973302E-2</v>
      </c>
      <c r="H168" s="123"/>
      <c r="I168" s="159">
        <f>+'4.2.1.1.2'!I180/'4.2.1.1.2'!I168-1</f>
        <v>2.7823680306958476E-2</v>
      </c>
      <c r="J168" s="125">
        <f>+'4.2.1.1.2'!J180/'4.2.1.1.2'!J168-1</f>
        <v>2.2644216756719793E-3</v>
      </c>
      <c r="K168" s="159">
        <f>+'4.2.1.1.2'!K180/'4.2.1.1.2'!K168-1</f>
        <v>2.749728249868455E-2</v>
      </c>
    </row>
    <row r="169" spans="1:11">
      <c r="A169" s="229"/>
      <c r="B169" s="23" t="s">
        <v>2</v>
      </c>
      <c r="C169" s="89">
        <f>+'4.2.1.1.2'!C181/'4.2.1.1.2'!C169-1</f>
        <v>-1.5357510738531976E-2</v>
      </c>
      <c r="D169" s="89">
        <f>+'4.2.1.1.2'!D181/'4.2.1.1.2'!D169-1</f>
        <v>3.788420514864832E-3</v>
      </c>
      <c r="E169" s="89">
        <f>+'4.2.1.1.2'!E181/'4.2.1.1.2'!E169-1</f>
        <v>4.9586080215973993E-2</v>
      </c>
      <c r="F169" s="89">
        <f>+'4.2.1.1.2'!F181/'4.2.1.1.2'!F169-1</f>
        <v>-1.3866423657920679E-2</v>
      </c>
      <c r="G169" s="89">
        <f>+'4.2.1.1.2'!G181/'4.2.1.1.2'!G169-1</f>
        <v>3.049711027770674E-2</v>
      </c>
      <c r="H169" s="115"/>
      <c r="I169" s="157">
        <f>+'4.2.1.1.2'!I181/'4.2.1.1.2'!I169-1</f>
        <v>6.8417870004688908E-3</v>
      </c>
      <c r="J169" s="120">
        <f>+'4.2.1.1.2'!J181/'4.2.1.1.2'!J169-1</f>
        <v>-1.0380887685492612E-2</v>
      </c>
      <c r="K169" s="157">
        <f>+'4.2.1.1.2'!K181/'4.2.1.1.2'!K169-1</f>
        <v>6.6404224446099391E-3</v>
      </c>
    </row>
    <row r="170" spans="1:11">
      <c r="A170" s="229"/>
      <c r="B170" s="23" t="s">
        <v>3</v>
      </c>
      <c r="C170" s="89">
        <f>+'4.2.1.1.2'!C182/'4.2.1.1.2'!C170-1</f>
        <v>-5.6651281701780576E-2</v>
      </c>
      <c r="D170" s="89">
        <f>+'4.2.1.1.2'!D182/'4.2.1.1.2'!D170-1</f>
        <v>-1.1718741395102539E-2</v>
      </c>
      <c r="E170" s="89">
        <f>+'4.2.1.1.2'!E182/'4.2.1.1.2'!E170-1</f>
        <v>3.5999741046047751E-2</v>
      </c>
      <c r="F170" s="89">
        <f>+'4.2.1.1.2'!F182/'4.2.1.1.2'!F170-1</f>
        <v>-3.9852357785808423E-2</v>
      </c>
      <c r="G170" s="89">
        <f>+'4.2.1.1.2'!G182/'4.2.1.1.2'!G170-1</f>
        <v>2.0060692371864697E-2</v>
      </c>
      <c r="H170" s="115"/>
      <c r="I170" s="157">
        <f>+'4.2.1.1.2'!I182/'4.2.1.1.2'!I170-1</f>
        <v>-1.5735264916085012E-2</v>
      </c>
      <c r="J170" s="120">
        <f>+'4.2.1.1.2'!J182/'4.2.1.1.2'!J170-1</f>
        <v>-2.5106873011664921E-2</v>
      </c>
      <c r="K170" s="157">
        <f>+'4.2.1.1.2'!K182/'4.2.1.1.2'!K170-1</f>
        <v>-1.5832631325888968E-2</v>
      </c>
    </row>
    <row r="171" spans="1:11">
      <c r="A171" s="229"/>
      <c r="B171" s="23" t="s">
        <v>4</v>
      </c>
      <c r="C171" s="89">
        <f>+'4.2.1.1.2'!C183/'4.2.1.1.2'!C171-1</f>
        <v>-8.839217456319326E-3</v>
      </c>
      <c r="D171" s="89">
        <f>+'4.2.1.1.2'!D183/'4.2.1.1.2'!D171-1</f>
        <v>4.5845697934714824E-2</v>
      </c>
      <c r="E171" s="89">
        <f>+'4.2.1.1.2'!E183/'4.2.1.1.2'!E171-1</f>
        <v>0.17937829347863032</v>
      </c>
      <c r="F171" s="89">
        <f>+'4.2.1.1.2'!F183/'4.2.1.1.2'!F171-1</f>
        <v>3.4162685213184218E-2</v>
      </c>
      <c r="G171" s="89">
        <f>+'4.2.1.1.2'!G183/'4.2.1.1.2'!G171-1</f>
        <v>0.10835828390387059</v>
      </c>
      <c r="H171" s="115"/>
      <c r="I171" s="157">
        <f>+'4.2.1.1.2'!I183/'4.2.1.1.2'!I171-1</f>
        <v>6.2416320251674762E-2</v>
      </c>
      <c r="J171" s="120">
        <f>+'4.2.1.1.2'!J183/'4.2.1.1.2'!J171-1</f>
        <v>3.2165825761937716E-2</v>
      </c>
      <c r="K171" s="157">
        <f>+'4.2.1.1.2'!K183/'4.2.1.1.2'!K171-1</f>
        <v>6.2102061287301336E-2</v>
      </c>
    </row>
    <row r="172" spans="1:11">
      <c r="A172" s="229"/>
      <c r="B172" s="23" t="s">
        <v>5</v>
      </c>
      <c r="C172" s="89">
        <f>+'4.2.1.1.2'!C184/'4.2.1.1.2'!C172-1</f>
        <v>-0.1615123361911881</v>
      </c>
      <c r="D172" s="89">
        <f>+'4.2.1.1.2'!D184/'4.2.1.1.2'!D172-1</f>
        <v>-0.15011713005312688</v>
      </c>
      <c r="E172" s="89">
        <f>+'4.2.1.1.2'!E184/'4.2.1.1.2'!E172-1</f>
        <v>-7.3912005126048674E-2</v>
      </c>
      <c r="F172" s="89">
        <f>+'4.2.1.1.2'!F184/'4.2.1.1.2'!F172-1</f>
        <v>-0.11948563224029318</v>
      </c>
      <c r="G172" s="89">
        <f>+'4.2.1.1.2'!G184/'4.2.1.1.2'!G172-1</f>
        <v>-7.2432297232770226E-2</v>
      </c>
      <c r="H172" s="115"/>
      <c r="I172" s="157">
        <f>+'4.2.1.1.2'!I184/'4.2.1.1.2'!I172-1</f>
        <v>-0.12337009901098106</v>
      </c>
      <c r="J172" s="120">
        <f>+'4.2.1.1.2'!J184/'4.2.1.1.2'!J172-1</f>
        <v>-0.16508393913593988</v>
      </c>
      <c r="K172" s="157">
        <f>+'4.2.1.1.2'!K184/'4.2.1.1.2'!K172-1</f>
        <v>-0.12376712455428318</v>
      </c>
    </row>
    <row r="173" spans="1:11">
      <c r="A173" s="229"/>
      <c r="B173" s="23" t="s">
        <v>6</v>
      </c>
      <c r="C173" s="89">
        <f>+'4.2.1.1.2'!C185/'4.2.1.1.2'!C173-1</f>
        <v>-5.6485367977565093E-2</v>
      </c>
      <c r="D173" s="89">
        <f>+'4.2.1.1.2'!D185/'4.2.1.1.2'!D173-1</f>
        <v>-4.8004316894841859E-3</v>
      </c>
      <c r="E173" s="89">
        <f>+'4.2.1.1.2'!E185/'4.2.1.1.2'!E173-1</f>
        <v>5.6305991205724659E-2</v>
      </c>
      <c r="F173" s="89">
        <f>+'4.2.1.1.2'!F185/'4.2.1.1.2'!F173-1</f>
        <v>-1.9205506152893292E-2</v>
      </c>
      <c r="G173" s="89">
        <f>+'4.2.1.1.2'!G185/'4.2.1.1.2'!G173-1</f>
        <v>5.2213407062594364E-2</v>
      </c>
      <c r="H173" s="115"/>
      <c r="I173" s="157">
        <f>+'4.2.1.1.2'!I185/'4.2.1.1.2'!I173-1</f>
        <v>-1.7150071945649659E-3</v>
      </c>
      <c r="J173" s="120">
        <f>+'4.2.1.1.2'!J185/'4.2.1.1.2'!J173-1</f>
        <v>-0.11972984036021284</v>
      </c>
      <c r="K173" s="157">
        <f>+'4.2.1.1.2'!K185/'4.2.1.1.2'!K173-1</f>
        <v>-2.8285289709650829E-3</v>
      </c>
    </row>
    <row r="174" spans="1:11">
      <c r="A174" s="229"/>
      <c r="B174" s="23" t="s">
        <v>7</v>
      </c>
      <c r="C174" s="89">
        <f>+'4.2.1.1.2'!C186/'4.2.1.1.2'!C174-1</f>
        <v>-4.3266168053924692E-2</v>
      </c>
      <c r="D174" s="89">
        <f>+'4.2.1.1.2'!D186/'4.2.1.1.2'!D174-1</f>
        <v>1.557830132129201E-2</v>
      </c>
      <c r="E174" s="89">
        <f>+'4.2.1.1.2'!E186/'4.2.1.1.2'!E174-1</f>
        <v>7.0552000386604918E-2</v>
      </c>
      <c r="F174" s="89">
        <f>+'4.2.1.1.2'!F186/'4.2.1.1.2'!F174-1</f>
        <v>2.9770935435755375E-2</v>
      </c>
      <c r="G174" s="89">
        <f>+'4.2.1.1.2'!G186/'4.2.1.1.2'!G174-1</f>
        <v>8.9844875897508336E-2</v>
      </c>
      <c r="H174" s="115"/>
      <c r="I174" s="157">
        <f>+'4.2.1.1.2'!I186/'4.2.1.1.2'!I174-1</f>
        <v>2.5992512718272298E-2</v>
      </c>
      <c r="J174" s="120">
        <f>+'4.2.1.1.2'!J186/'4.2.1.1.2'!J174-1</f>
        <v>-0.15765736963481125</v>
      </c>
      <c r="K174" s="157">
        <f>+'4.2.1.1.2'!K186/'4.2.1.1.2'!K174-1</f>
        <v>2.4157409283953379E-2</v>
      </c>
    </row>
    <row r="175" spans="1:11">
      <c r="A175" s="229"/>
      <c r="B175" s="23" t="s">
        <v>8</v>
      </c>
      <c r="C175" s="89">
        <f>+'4.2.1.1.2'!C187/'4.2.1.1.2'!C175-1</f>
        <v>-5.5070736823195521E-2</v>
      </c>
      <c r="D175" s="89">
        <f>+'4.2.1.1.2'!D187/'4.2.1.1.2'!D175-1</f>
        <v>9.1567257704692206E-3</v>
      </c>
      <c r="E175" s="89">
        <f>+'4.2.1.1.2'!E187/'4.2.1.1.2'!E175-1</f>
        <v>0.10722913753495811</v>
      </c>
      <c r="F175" s="89">
        <f>+'4.2.1.1.2'!F187/'4.2.1.1.2'!F175-1</f>
        <v>4.4782508252386943E-2</v>
      </c>
      <c r="G175" s="89">
        <f>+'4.2.1.1.2'!G187/'4.2.1.1.2'!G175-1</f>
        <v>0.11918857839150276</v>
      </c>
      <c r="H175" s="115"/>
      <c r="I175" s="157">
        <f>+'4.2.1.1.2'!I187/'4.2.1.1.2'!I175-1</f>
        <v>3.5078916100971691E-2</v>
      </c>
      <c r="J175" s="120">
        <f>+'4.2.1.1.2'!J187/'4.2.1.1.2'!J175-1</f>
        <v>-0.16129155036792697</v>
      </c>
      <c r="K175" s="157">
        <f>+'4.2.1.1.2'!K187/'4.2.1.1.2'!K175-1</f>
        <v>3.3186583104835909E-2</v>
      </c>
    </row>
    <row r="176" spans="1:11">
      <c r="A176" s="229"/>
      <c r="B176" s="23" t="s">
        <v>9</v>
      </c>
      <c r="C176" s="89">
        <f>+'4.2.1.1.2'!C188/'4.2.1.1.2'!C176-1</f>
        <v>-0.15549042738322172</v>
      </c>
      <c r="D176" s="89">
        <f>+'4.2.1.1.2'!D188/'4.2.1.1.2'!D176-1</f>
        <v>-7.2449023819214919E-2</v>
      </c>
      <c r="E176" s="89">
        <f>+'4.2.1.1.2'!E188/'4.2.1.1.2'!E176-1</f>
        <v>-2.1510820702639766E-2</v>
      </c>
      <c r="F176" s="89">
        <f>+'4.2.1.1.2'!F188/'4.2.1.1.2'!F176-1</f>
        <v>-6.2851412232124648E-2</v>
      </c>
      <c r="G176" s="89">
        <f>+'4.2.1.1.2'!G188/'4.2.1.1.2'!G176-1</f>
        <v>3.1941656922989115E-2</v>
      </c>
      <c r="H176" s="115"/>
      <c r="I176" s="157">
        <f>+'4.2.1.1.2'!I188/'4.2.1.1.2'!I176-1</f>
        <v>-6.5749583807938272E-2</v>
      </c>
      <c r="J176" s="120">
        <f>+'4.2.1.1.2'!J188/'4.2.1.1.2'!J176-1</f>
        <v>-0.21606629228872754</v>
      </c>
      <c r="K176" s="157">
        <f>+'4.2.1.1.2'!K188/'4.2.1.1.2'!K176-1</f>
        <v>-6.7211056034445993E-2</v>
      </c>
    </row>
    <row r="177" spans="1:11">
      <c r="A177" s="229"/>
      <c r="B177" s="23" t="s">
        <v>10</v>
      </c>
      <c r="C177" s="89">
        <f>+'4.2.1.1.2'!C189/'4.2.1.1.2'!C177-1</f>
        <v>-4.4407325736091741E-2</v>
      </c>
      <c r="D177" s="89">
        <f>+'4.2.1.1.2'!D189/'4.2.1.1.2'!D177-1</f>
        <v>3.6835908251342531E-3</v>
      </c>
      <c r="E177" s="89">
        <f>+'4.2.1.1.2'!E189/'4.2.1.1.2'!E177-1</f>
        <v>5.5285485686150437E-2</v>
      </c>
      <c r="F177" s="89">
        <f>+'4.2.1.1.2'!F189/'4.2.1.1.2'!F177-1</f>
        <v>1.9536068123350958E-2</v>
      </c>
      <c r="G177" s="89">
        <f>+'4.2.1.1.2'!G189/'4.2.1.1.2'!G177-1</f>
        <v>0.13940469639153119</v>
      </c>
      <c r="H177" s="115"/>
      <c r="I177" s="157">
        <f>+'4.2.1.1.2'!I189/'4.2.1.1.2'!I177-1</f>
        <v>2.3367182083650517E-2</v>
      </c>
      <c r="J177" s="120">
        <f>+'4.2.1.1.2'!J189/'4.2.1.1.2'!J177-1</f>
        <v>-0.19694345477284347</v>
      </c>
      <c r="K177" s="157">
        <f>+'4.2.1.1.2'!K189/'4.2.1.1.2'!K177-1</f>
        <v>2.1232196759120026E-2</v>
      </c>
    </row>
    <row r="178" spans="1:11">
      <c r="A178" s="229"/>
      <c r="B178" s="23" t="s">
        <v>11</v>
      </c>
      <c r="C178" s="89">
        <f>+'4.2.1.1.2'!C190/'4.2.1.1.2'!C178-1</f>
        <v>-0.10042252918599515</v>
      </c>
      <c r="D178" s="89">
        <f>+'4.2.1.1.2'!D190/'4.2.1.1.2'!D178-1</f>
        <v>-4.6348915880522035E-2</v>
      </c>
      <c r="E178" s="89">
        <f>+'4.2.1.1.2'!E190/'4.2.1.1.2'!E178-1</f>
        <v>2.951574014439351E-2</v>
      </c>
      <c r="F178" s="89">
        <f>+'4.2.1.1.2'!F190/'4.2.1.1.2'!F178-1</f>
        <v>1.2115858719261352E-2</v>
      </c>
      <c r="G178" s="89">
        <f>+'4.2.1.1.2'!G190/'4.2.1.1.2'!G178-1</f>
        <v>0.10433649595897676</v>
      </c>
      <c r="H178" s="115"/>
      <c r="I178" s="157">
        <f>+'4.2.1.1.2'!I190/'4.2.1.1.2'!I178-1</f>
        <v>-3.6750982002909938E-3</v>
      </c>
      <c r="J178" s="120">
        <f>+'4.2.1.1.2'!J190/'4.2.1.1.2'!J178-1</f>
        <v>-0.19980384033279497</v>
      </c>
      <c r="K178" s="157">
        <f>+'4.2.1.1.2'!K190/'4.2.1.1.2'!K178-1</f>
        <v>-5.5691523910100793E-3</v>
      </c>
    </row>
    <row r="179" spans="1:11" ht="15" thickBot="1">
      <c r="A179" s="230"/>
      <c r="B179" s="55" t="s">
        <v>12</v>
      </c>
      <c r="C179" s="96">
        <f>+'4.2.1.1.2'!C191/'4.2.1.1.2'!C179-1</f>
        <v>-8.7333939974005625E-2</v>
      </c>
      <c r="D179" s="96">
        <f>+'4.2.1.1.2'!D191/'4.2.1.1.2'!D179-1</f>
        <v>-6.7640308244096059E-2</v>
      </c>
      <c r="E179" s="96">
        <f>+'4.2.1.1.2'!E191/'4.2.1.1.2'!E179-1</f>
        <v>-1.2722640155845566E-3</v>
      </c>
      <c r="F179" s="96">
        <f>+'4.2.1.1.2'!F191/'4.2.1.1.2'!F179-1</f>
        <v>-4.6254938409877489E-2</v>
      </c>
      <c r="G179" s="96">
        <f>+'4.2.1.1.2'!G191/'4.2.1.1.2'!G179-1</f>
        <v>6.1954036011162339E-2</v>
      </c>
      <c r="H179" s="117"/>
      <c r="I179" s="158">
        <f>+'4.2.1.1.2'!I191/'4.2.1.1.2'!I179-1</f>
        <v>-3.3533869410544925E-2</v>
      </c>
      <c r="J179" s="121">
        <f>+'4.2.1.1.2'!J191/'4.2.1.1.2'!J179-1</f>
        <v>-0.1937534699466098</v>
      </c>
      <c r="K179" s="158">
        <f>+'4.2.1.1.2'!K191/'4.2.1.1.2'!K179-1</f>
        <v>-3.5358458894984568E-2</v>
      </c>
    </row>
    <row r="180" spans="1:11">
      <c r="A180" s="229" t="s">
        <v>59</v>
      </c>
      <c r="B180" s="91" t="s">
        <v>1</v>
      </c>
      <c r="C180" s="93">
        <f>+'4.2.1.1.2'!C192/'4.2.1.1.2'!C180-1</f>
        <v>9.2804503108927072E-2</v>
      </c>
      <c r="D180" s="93">
        <f>+'4.2.1.1.2'!D192/'4.2.1.1.2'!D180-1</f>
        <v>-6.7715095357509192E-2</v>
      </c>
      <c r="E180" s="93">
        <f>+'4.2.1.1.2'!E192/'4.2.1.1.2'!E180-1</f>
        <v>3.6159751547463426E-2</v>
      </c>
      <c r="F180" s="93">
        <f>+'4.2.1.1.2'!F192/'4.2.1.1.2'!F180-1</f>
        <v>3.0068428485042764E-2</v>
      </c>
      <c r="G180" s="93">
        <f>+'4.2.1.1.2'!G192/'4.2.1.1.2'!G180-1</f>
        <v>0.12377277564316058</v>
      </c>
      <c r="H180" s="123"/>
      <c r="I180" s="159">
        <f>+'4.2.1.1.2'!I192/'4.2.1.1.2'!I180-1</f>
        <v>2.773615579298272E-2</v>
      </c>
      <c r="J180" s="125">
        <f>+'4.2.1.1.2'!J192/'4.2.1.1.2'!J180-1</f>
        <v>-0.2087374731567645</v>
      </c>
      <c r="K180" s="159">
        <f>+'4.2.1.1.2'!K192/'4.2.1.1.2'!K180-1</f>
        <v>2.4790490962477651E-2</v>
      </c>
    </row>
    <row r="181" spans="1:11">
      <c r="A181" s="229"/>
      <c r="B181" s="23" t="s">
        <v>2</v>
      </c>
      <c r="C181" s="89">
        <f>+'4.2.1.1.2'!C193/'4.2.1.1.2'!C181-1</f>
        <v>0.10157673784095445</v>
      </c>
      <c r="D181" s="89">
        <f>+'4.2.1.1.2'!D193/'4.2.1.1.2'!D181-1</f>
        <v>-5.1927139708723979E-3</v>
      </c>
      <c r="E181" s="89">
        <f>+'4.2.1.1.2'!E193/'4.2.1.1.2'!E181-1</f>
        <v>8.4678641648046726E-2</v>
      </c>
      <c r="F181" s="89">
        <f>+'4.2.1.1.2'!F193/'4.2.1.1.2'!F181-1</f>
        <v>2.1894488499343279E-3</v>
      </c>
      <c r="G181" s="89">
        <f>+'4.2.1.1.2'!G193/'4.2.1.1.2'!G181-1</f>
        <v>0.16278037906327381</v>
      </c>
      <c r="H181" s="115"/>
      <c r="I181" s="157">
        <f>+'4.2.1.1.2'!I193/'4.2.1.1.2'!I181-1</f>
        <v>5.2622307469591512E-2</v>
      </c>
      <c r="J181" s="120">
        <f>+'4.2.1.1.2'!J193/'4.2.1.1.2'!J181-1</f>
        <v>-0.24122145522748806</v>
      </c>
      <c r="K181" s="157">
        <f>+'4.2.1.1.2'!K193/'4.2.1.1.2'!K181-1</f>
        <v>4.9244828799579921E-2</v>
      </c>
    </row>
    <row r="182" spans="1:11">
      <c r="A182" s="229"/>
      <c r="B182" s="23" t="s">
        <v>3</v>
      </c>
      <c r="C182" s="89">
        <f>+'4.2.1.1.2'!C194/'4.2.1.1.2'!C182-1</f>
        <v>-8.3660082706015992E-2</v>
      </c>
      <c r="D182" s="89">
        <f>+'4.2.1.1.2'!D194/'4.2.1.1.2'!D182-1</f>
        <v>-0.14936224580774471</v>
      </c>
      <c r="E182" s="89">
        <f>+'4.2.1.1.2'!E194/'4.2.1.1.2'!E182-1</f>
        <v>-5.2041977203055367E-2</v>
      </c>
      <c r="F182" s="89">
        <f>+'4.2.1.1.2'!F194/'4.2.1.1.2'!F182-1</f>
        <v>-0.15087935008658204</v>
      </c>
      <c r="G182" s="89">
        <f>+'4.2.1.1.2'!G194/'4.2.1.1.2'!G182-1</f>
        <v>-2.4826043482021776E-2</v>
      </c>
      <c r="H182" s="115"/>
      <c r="I182" s="157">
        <f>+'4.2.1.1.2'!I194/'4.2.1.1.2'!I182-1</f>
        <v>-0.10358278328401493</v>
      </c>
      <c r="J182" s="120">
        <f>+'4.2.1.1.2'!J194/'4.2.1.1.2'!J182-1</f>
        <v>-0.23009853535417912</v>
      </c>
      <c r="K182" s="157">
        <f>+'4.2.1.1.2'!K194/'4.2.1.1.2'!K182-1</f>
        <v>-0.10488483335762511</v>
      </c>
    </row>
    <row r="183" spans="1:11">
      <c r="A183" s="229"/>
      <c r="B183" s="23" t="s">
        <v>4</v>
      </c>
      <c r="C183" s="89">
        <f>+'4.2.1.1.2'!C195/'4.2.1.1.2'!C183-1</f>
        <v>0.27573019661710796</v>
      </c>
      <c r="D183" s="89">
        <f>+'4.2.1.1.2'!D195/'4.2.1.1.2'!D183-1</f>
        <v>8.4613851671942353E-2</v>
      </c>
      <c r="E183" s="89">
        <f>+'4.2.1.1.2'!E195/'4.2.1.1.2'!E183-1</f>
        <v>0.13959462957684776</v>
      </c>
      <c r="F183" s="89">
        <f>+'4.2.1.1.2'!F195/'4.2.1.1.2'!F183-1</f>
        <v>0.13130300997935151</v>
      </c>
      <c r="G183" s="89">
        <f>+'4.2.1.1.2'!G195/'4.2.1.1.2'!G183-1</f>
        <v>0.26830026804034612</v>
      </c>
      <c r="H183" s="115"/>
      <c r="I183" s="157">
        <f>+'4.2.1.1.2'!I195/'4.2.1.1.2'!I183-1</f>
        <v>0.16112727057254483</v>
      </c>
      <c r="J183" s="120">
        <f>+'4.2.1.1.2'!J195/'4.2.1.1.2'!J183-1</f>
        <v>-0.211081170519548</v>
      </c>
      <c r="K183" s="157">
        <f>+'4.2.1.1.2'!K195/'4.2.1.1.2'!K183-1</f>
        <v>0.15736954864669617</v>
      </c>
    </row>
    <row r="184" spans="1:11">
      <c r="A184" s="229"/>
      <c r="B184" s="23" t="s">
        <v>5</v>
      </c>
      <c r="C184" s="89">
        <f>+'4.2.1.1.2'!C196/'4.2.1.1.2'!C184-1</f>
        <v>0.35297742786795827</v>
      </c>
      <c r="D184" s="89">
        <f>+'4.2.1.1.2'!D196/'4.2.1.1.2'!D184-1</f>
        <v>0.24064634286376152</v>
      </c>
      <c r="E184" s="89">
        <f>+'4.2.1.1.2'!E196/'4.2.1.1.2'!E184-1</f>
        <v>0.20720423450920888</v>
      </c>
      <c r="F184" s="89">
        <f>+'4.2.1.1.2'!F196/'4.2.1.1.2'!F184-1</f>
        <v>0.15722299737761802</v>
      </c>
      <c r="G184" s="89">
        <f>+'4.2.1.1.2'!G196/'4.2.1.1.2'!G184-1</f>
        <v>0.25739201227233699</v>
      </c>
      <c r="H184" s="115"/>
      <c r="I184" s="157">
        <f>+'4.2.1.1.2'!I196/'4.2.1.1.2'!I184-1</f>
        <v>0.24117980474711764</v>
      </c>
      <c r="J184" s="120">
        <f>+'4.2.1.1.2'!J196/'4.2.1.1.2'!J184-1</f>
        <v>-0.13803634462021175</v>
      </c>
      <c r="K184" s="157">
        <f>+'4.2.1.1.2'!K196/'4.2.1.1.2'!K184-1</f>
        <v>0.23774067649074992</v>
      </c>
    </row>
    <row r="185" spans="1:11">
      <c r="A185" s="229"/>
      <c r="B185" s="23" t="s">
        <v>6</v>
      </c>
      <c r="C185" s="89">
        <f>+'4.2.1.1.2'!C197/'4.2.1.1.2'!C185-1</f>
        <v>0.14734374665388095</v>
      </c>
      <c r="D185" s="89">
        <f>+'4.2.1.1.2'!D197/'4.2.1.1.2'!D185-1</f>
        <v>4.2734072000096823E-2</v>
      </c>
      <c r="E185" s="89">
        <f>+'4.2.1.1.2'!E197/'4.2.1.1.2'!E185-1</f>
        <v>1.4649848552526601E-2</v>
      </c>
      <c r="F185" s="89">
        <f>+'4.2.1.1.2'!F197/'4.2.1.1.2'!F185-1</f>
        <v>-6.1127051051212966E-3</v>
      </c>
      <c r="G185" s="89">
        <f>+'4.2.1.1.2'!G197/'4.2.1.1.2'!G185-1</f>
        <v>6.8657207518563634E-2</v>
      </c>
      <c r="H185" s="115"/>
      <c r="I185" s="157">
        <f>+'4.2.1.1.2'!I197/'4.2.1.1.2'!I185-1</f>
        <v>5.1022355267506203E-2</v>
      </c>
      <c r="J185" s="120">
        <f>+'4.2.1.1.2'!J197/'4.2.1.1.2'!J185-1</f>
        <v>-0.21046268309695415</v>
      </c>
      <c r="K185" s="157">
        <f>+'4.2.1.1.2'!K197/'4.2.1.1.2'!K185-1</f>
        <v>4.8844369199360083E-2</v>
      </c>
    </row>
    <row r="186" spans="1:11">
      <c r="A186" s="229"/>
      <c r="B186" s="23" t="s">
        <v>7</v>
      </c>
      <c r="C186" s="89">
        <f>+'4.2.1.1.2'!C198/'4.2.1.1.2'!C186-1</f>
        <v>0.25490354332435583</v>
      </c>
      <c r="D186" s="89">
        <f>+'4.2.1.1.2'!D198/'4.2.1.1.2'!D186-1</f>
        <v>0.10111456634369631</v>
      </c>
      <c r="E186" s="89">
        <f>+'4.2.1.1.2'!E198/'4.2.1.1.2'!E186-1</f>
        <v>6.9503803115097185E-2</v>
      </c>
      <c r="F186" s="89">
        <f>+'4.2.1.1.2'!F198/'4.2.1.1.2'!F186-1</f>
        <v>6.4867855262074725E-2</v>
      </c>
      <c r="G186" s="89">
        <f>+'4.2.1.1.2'!G198/'4.2.1.1.2'!G186-1</f>
        <v>0.1288291992196704</v>
      </c>
      <c r="H186" s="115"/>
      <c r="I186" s="157">
        <f>+'4.2.1.1.2'!I198/'4.2.1.1.2'!I186-1</f>
        <v>0.12057157800352369</v>
      </c>
      <c r="J186" s="120">
        <f>+'4.2.1.1.2'!J198/'4.2.1.1.2'!J186-1</f>
        <v>-0.16900296549699911</v>
      </c>
      <c r="K186" s="157">
        <f>+'4.2.1.1.2'!K198/'4.2.1.1.2'!K186-1</f>
        <v>0.11819171288733021</v>
      </c>
    </row>
    <row r="187" spans="1:11">
      <c r="A187" s="229"/>
      <c r="B187" s="23" t="s">
        <v>8</v>
      </c>
      <c r="C187" s="89">
        <f>+'4.2.1.1.2'!C199/'4.2.1.1.2'!C187-1</f>
        <v>0.14851847685471631</v>
      </c>
      <c r="D187" s="89">
        <f>+'4.2.1.1.2'!D199/'4.2.1.1.2'!D187-1</f>
        <v>2.228190761391069E-2</v>
      </c>
      <c r="E187" s="89">
        <f>+'4.2.1.1.2'!E199/'4.2.1.1.2'!E187-1</f>
        <v>2.4877480172014188E-3</v>
      </c>
      <c r="F187" s="89">
        <f>+'4.2.1.1.2'!F199/'4.2.1.1.2'!F187-1</f>
        <v>-8.0557254082469498E-2</v>
      </c>
      <c r="G187" s="89">
        <f>+'4.2.1.1.2'!G199/'4.2.1.1.2'!G187-1</f>
        <v>3.7204033833745598E-2</v>
      </c>
      <c r="H187" s="115"/>
      <c r="I187" s="157">
        <f>+'4.2.1.1.2'!I199/'4.2.1.1.2'!I187-1</f>
        <v>1.8902518438136173E-2</v>
      </c>
      <c r="J187" s="120">
        <f>+'4.2.1.1.2'!J199/'4.2.1.1.2'!J187-1</f>
        <v>-0.19282375542680807</v>
      </c>
      <c r="K187" s="157">
        <f>+'4.2.1.1.2'!K199/'4.2.1.1.2'!K187-1</f>
        <v>1.7246258850082352E-2</v>
      </c>
    </row>
    <row r="188" spans="1:11">
      <c r="A188" s="229"/>
      <c r="B188" s="23" t="s">
        <v>9</v>
      </c>
      <c r="C188" s="89">
        <f>+'4.2.1.1.2'!C200/'4.2.1.1.2'!C188-1</f>
        <v>0.4339561540087542</v>
      </c>
      <c r="D188" s="89">
        <f>+'4.2.1.1.2'!D200/'4.2.1.1.2'!D188-1</f>
        <v>0.23261838608855956</v>
      </c>
      <c r="E188" s="89">
        <f>+'4.2.1.1.2'!E200/'4.2.1.1.2'!E188-1</f>
        <v>0.19053453807290999</v>
      </c>
      <c r="F188" s="89">
        <f>+'4.2.1.1.2'!F200/'4.2.1.1.2'!F188-1</f>
        <v>0.10400848609391367</v>
      </c>
      <c r="G188" s="89">
        <f>+'4.2.1.1.2'!G200/'4.2.1.1.2'!G188-1</f>
        <v>0.22934316643301678</v>
      </c>
      <c r="H188" s="115"/>
      <c r="I188" s="157">
        <f>+'4.2.1.1.2'!I200/'4.2.1.1.2'!I188-1</f>
        <v>0.22827637389272648</v>
      </c>
      <c r="J188" s="120">
        <f>+'4.2.1.1.2'!J200/'4.2.1.1.2'!J188-1</f>
        <v>-0.16030400978422299</v>
      </c>
      <c r="K188" s="157">
        <f>+'4.2.1.1.2'!K200/'4.2.1.1.2'!K188-1</f>
        <v>0.2251012539866184</v>
      </c>
    </row>
    <row r="189" spans="1:11">
      <c r="A189" s="229"/>
      <c r="B189" s="23" t="s">
        <v>10</v>
      </c>
      <c r="C189" s="89">
        <f>+'4.2.1.1.2'!C201/'4.2.1.1.2'!C189-1</f>
        <v>0.29701402138214439</v>
      </c>
      <c r="D189" s="89">
        <f>+'4.2.1.1.2'!D201/'4.2.1.1.2'!D189-1</f>
        <v>0.10238711685469482</v>
      </c>
      <c r="E189" s="89">
        <f>+'4.2.1.1.2'!E201/'4.2.1.1.2'!E189-1</f>
        <v>7.4260178905960039E-2</v>
      </c>
      <c r="F189" s="89">
        <f>+'4.2.1.1.2'!F201/'4.2.1.1.2'!F189-1</f>
        <v>-2.459629925605844E-2</v>
      </c>
      <c r="G189" s="89">
        <f>+'4.2.1.1.2'!G201/'4.2.1.1.2'!G189-1</f>
        <v>0.10215054048789596</v>
      </c>
      <c r="H189" s="115">
        <f>+'4.2.1.1.2'!H201/'4.2.1.1.2'!H189-1</f>
        <v>3.6189576702263739</v>
      </c>
      <c r="I189" s="157">
        <f>+'4.2.1.1.2'!I201/'4.2.1.1.2'!I189-1</f>
        <v>9.6388609986185259E-2</v>
      </c>
      <c r="J189" s="120">
        <f>+'4.2.1.1.2'!J201/'4.2.1.1.2'!J189-1</f>
        <v>-0.17368990024403819</v>
      </c>
      <c r="K189" s="157">
        <f>+'4.2.1.1.2'!K201/'4.2.1.1.2'!K189-1</f>
        <v>9.4330488127557288E-2</v>
      </c>
    </row>
    <row r="190" spans="1:11">
      <c r="A190" s="229"/>
      <c r="B190" s="23" t="s">
        <v>11</v>
      </c>
      <c r="C190" s="89">
        <f>+'4.2.1.1.2'!C202/'4.2.1.1.2'!C190-1</f>
        <v>0.23992549711773825</v>
      </c>
      <c r="D190" s="89">
        <f>+'4.2.1.1.2'!D202/'4.2.1.1.2'!D190-1</f>
        <v>6.6537597348779398E-2</v>
      </c>
      <c r="E190" s="89">
        <f>+'4.2.1.1.2'!E202/'4.2.1.1.2'!E190-1</f>
        <v>-7.3518745044997003E-3</v>
      </c>
      <c r="F190" s="89">
        <f>+'4.2.1.1.2'!F202/'4.2.1.1.2'!F190-1</f>
        <v>-0.10573779711055153</v>
      </c>
      <c r="G190" s="89">
        <f>+'4.2.1.1.2'!G202/'4.2.1.1.2'!G190-1</f>
        <v>3.2981533874192559E-2</v>
      </c>
      <c r="H190" s="115">
        <f>+'4.2.1.1.2'!H202/'4.2.1.1.2'!H190-1</f>
        <v>0.40598791637907405</v>
      </c>
      <c r="I190" s="157">
        <f>+'4.2.1.1.2'!I202/'4.2.1.1.2'!I190-1</f>
        <v>2.5101742321085752E-2</v>
      </c>
      <c r="J190" s="120">
        <f>+'4.2.1.1.2'!J202/'4.2.1.1.2'!J190-1</f>
        <v>-0.2668639053254438</v>
      </c>
      <c r="K190" s="157">
        <f>+'4.2.1.1.2'!K202/'4.2.1.1.2'!K190-1</f>
        <v>2.283289752540929E-2</v>
      </c>
    </row>
    <row r="191" spans="1:11" ht="15" thickBot="1">
      <c r="A191" s="230"/>
      <c r="B191" s="55" t="s">
        <v>12</v>
      </c>
      <c r="C191" s="96">
        <f>+'4.2.1.1.2'!C203/'4.2.1.1.2'!C191-1</f>
        <v>0.22283601838541456</v>
      </c>
      <c r="D191" s="96">
        <f>+'4.2.1.1.2'!D203/'4.2.1.1.2'!D191-1</f>
        <v>0.15729846330749209</v>
      </c>
      <c r="E191" s="96">
        <f>+'4.2.1.1.2'!E203/'4.2.1.1.2'!E191-1</f>
        <v>5.5257293232281457E-2</v>
      </c>
      <c r="F191" s="96">
        <f>+'4.2.1.1.2'!F203/'4.2.1.1.2'!F191-1</f>
        <v>7.9266098470374136E-3</v>
      </c>
      <c r="G191" s="96">
        <f>+'4.2.1.1.2'!G203/'4.2.1.1.2'!G191-1</f>
        <v>0.11957346786364953</v>
      </c>
      <c r="H191" s="117">
        <f>+'4.2.1.1.2'!H203/'4.2.1.1.2'!H191-1</f>
        <v>0.46757103536764544</v>
      </c>
      <c r="I191" s="158">
        <f>+'4.2.1.1.2'!I203/'4.2.1.1.2'!I191-1</f>
        <v>0.10469897350991575</v>
      </c>
      <c r="J191" s="121">
        <f>+'4.2.1.1.2'!J203/'4.2.1.1.2'!J191-1</f>
        <v>-0.29792587836928275</v>
      </c>
      <c r="K191" s="158">
        <f>+'4.2.1.1.2'!K203/'4.2.1.1.2'!K191-1</f>
        <v>0.1008667396904428</v>
      </c>
    </row>
    <row r="192" spans="1:11">
      <c r="A192" s="229" t="s">
        <v>60</v>
      </c>
      <c r="B192" s="91" t="s">
        <v>1</v>
      </c>
      <c r="C192" s="93">
        <f>+'4.2.1.1.2'!C204/'4.2.1.1.2'!C192-1</f>
        <v>0.11953674897692679</v>
      </c>
      <c r="D192" s="93">
        <f>+'4.2.1.1.2'!D204/'4.2.1.1.2'!D192-1</f>
        <v>0.15828073954549438</v>
      </c>
      <c r="E192" s="93">
        <f>+'4.2.1.1.2'!E204/'4.2.1.1.2'!E192-1</f>
        <v>4.1347786065561332E-2</v>
      </c>
      <c r="F192" s="93">
        <f>+'4.2.1.1.2'!F204/'4.2.1.1.2'!F192-1</f>
        <v>-3.334340652074852E-2</v>
      </c>
      <c r="G192" s="93">
        <f>+'4.2.1.1.2'!G204/'4.2.1.1.2'!G192-1</f>
        <v>3.5571108242169025E-2</v>
      </c>
      <c r="H192" s="123">
        <f>+'4.2.1.1.2'!H204/'4.2.1.1.2'!H192-1</f>
        <v>0.46381456998967674</v>
      </c>
      <c r="I192" s="159">
        <f>+'4.2.1.1.2'!I204/'4.2.1.1.2'!I192-1</f>
        <v>7.1249511993028758E-2</v>
      </c>
      <c r="J192" s="125">
        <f>+'4.2.1.1.2'!J204/'4.2.1.1.2'!J192-1</f>
        <v>-0.31573025449076408</v>
      </c>
      <c r="K192" s="159">
        <f>+'4.2.1.1.2'!K204/'4.2.1.1.2'!K192-1</f>
        <v>6.7527529009266729E-2</v>
      </c>
    </row>
    <row r="193" spans="1:11">
      <c r="A193" s="229"/>
      <c r="B193" s="23" t="s">
        <v>2</v>
      </c>
      <c r="C193" s="89">
        <f>+'4.2.1.1.2'!C205/'4.2.1.1.2'!C193-1</f>
        <v>0.17445423078475675</v>
      </c>
      <c r="D193" s="89">
        <f>+'4.2.1.1.2'!D205/'4.2.1.1.2'!D193-1</f>
        <v>0.10693768676612736</v>
      </c>
      <c r="E193" s="89">
        <f>+'4.2.1.1.2'!E205/'4.2.1.1.2'!E193-1</f>
        <v>-2.8026432664738588E-2</v>
      </c>
      <c r="F193" s="89">
        <f>+'4.2.1.1.2'!F205/'4.2.1.1.2'!F193-1</f>
        <v>5.7274828113103027E-3</v>
      </c>
      <c r="G193" s="89">
        <f>+'4.2.1.1.2'!G205/'4.2.1.1.2'!G193-1</f>
        <v>1.9198925047096527E-2</v>
      </c>
      <c r="H193" s="115">
        <f>+'4.2.1.1.2'!H205/'4.2.1.1.2'!H193-1</f>
        <v>0.43670454019530713</v>
      </c>
      <c r="I193" s="157">
        <f>+'4.2.1.1.2'!I205/'4.2.1.1.2'!I193-1</f>
        <v>5.8583008927094449E-2</v>
      </c>
      <c r="J193" s="120">
        <f>+'4.2.1.1.2'!J205/'4.2.1.1.2'!J193-1</f>
        <v>-0.39566915338892883</v>
      </c>
      <c r="K193" s="157">
        <f>+'4.2.1.1.2'!K205/'4.2.1.1.2'!K193-1</f>
        <v>5.4807188370727067E-2</v>
      </c>
    </row>
    <row r="194" spans="1:11">
      <c r="A194" s="229"/>
      <c r="B194" s="23" t="s">
        <v>3</v>
      </c>
      <c r="C194" s="89">
        <f>+'4.2.1.1.2'!C206/'4.2.1.1.2'!C194-1</f>
        <v>0.43902440640325224</v>
      </c>
      <c r="D194" s="89">
        <f>+'4.2.1.1.2'!D206/'4.2.1.1.2'!D194-1</f>
        <v>0.27953635753966655</v>
      </c>
      <c r="E194" s="89">
        <f>+'4.2.1.1.2'!E206/'4.2.1.1.2'!E194-1</f>
        <v>0.12987161645045719</v>
      </c>
      <c r="F194" s="89">
        <f>+'4.2.1.1.2'!F206/'4.2.1.1.2'!F194-1</f>
        <v>0.16699683600754844</v>
      </c>
      <c r="G194" s="89">
        <f>+'4.2.1.1.2'!G206/'4.2.1.1.2'!G194-1</f>
        <v>0.19477303545309166</v>
      </c>
      <c r="H194" s="115">
        <f>+'4.2.1.1.2'!H206/'4.2.1.1.2'!H194-1</f>
        <v>0.6348606199292699</v>
      </c>
      <c r="I194" s="157">
        <f>+'4.2.1.1.2'!I206/'4.2.1.1.2'!I194-1</f>
        <v>0.23817778206489426</v>
      </c>
      <c r="J194" s="120">
        <f>+'4.2.1.1.2'!J206/'4.2.1.1.2'!J194-1</f>
        <v>-0.39235294766934892</v>
      </c>
      <c r="K194" s="157">
        <f>+'4.2.1.1.2'!K206/'4.2.1.1.2'!K194-1</f>
        <v>0.23259635090887754</v>
      </c>
    </row>
    <row r="195" spans="1:11">
      <c r="A195" s="229"/>
      <c r="B195" s="23" t="s">
        <v>4</v>
      </c>
      <c r="C195" s="89">
        <f>+'4.2.1.1.2'!C207/'4.2.1.1.2'!C195-1</f>
        <v>0.17590732617140326</v>
      </c>
      <c r="D195" s="89">
        <f>+'4.2.1.1.2'!D207/'4.2.1.1.2'!D195-1</f>
        <v>7.3871926692619549E-2</v>
      </c>
      <c r="E195" s="89">
        <f>+'4.2.1.1.2'!E207/'4.2.1.1.2'!E195-1</f>
        <v>8.5574390284328672E-3</v>
      </c>
      <c r="F195" s="89">
        <f>+'4.2.1.1.2'!F207/'4.2.1.1.2'!F195-1</f>
        <v>-2.2883555431624236E-3</v>
      </c>
      <c r="G195" s="89">
        <f>+'4.2.1.1.2'!G207/'4.2.1.1.2'!G195-1</f>
        <v>-7.6141647209682084E-4</v>
      </c>
      <c r="H195" s="115">
        <f>+'4.2.1.1.2'!H207/'4.2.1.1.2'!H195-1</f>
        <v>0.34519600015208551</v>
      </c>
      <c r="I195" s="157">
        <f>+'4.2.1.1.2'!I207/'4.2.1.1.2'!I195-1</f>
        <v>5.2288695776238736E-2</v>
      </c>
      <c r="J195" s="120">
        <f>+'4.2.1.1.2'!J207/'4.2.1.1.2'!J195-1</f>
        <v>-0.38525886864813041</v>
      </c>
      <c r="K195" s="157">
        <f>+'4.2.1.1.2'!K207/'4.2.1.1.2'!K195-1</f>
        <v>4.9277604215185455E-2</v>
      </c>
    </row>
    <row r="196" spans="1:11">
      <c r="A196" s="229"/>
      <c r="B196" s="23" t="s">
        <v>5</v>
      </c>
      <c r="C196" s="89">
        <f>+'4.2.1.1.2'!C208/'4.2.1.1.2'!C196-1</f>
        <v>4.0948251855274398E-2</v>
      </c>
      <c r="D196" s="89">
        <f>+'4.2.1.1.2'!D208/'4.2.1.1.2'!D196-1</f>
        <v>-3.7310783942359094E-2</v>
      </c>
      <c r="E196" s="89">
        <f>+'4.2.1.1.2'!E208/'4.2.1.1.2'!E196-1</f>
        <v>-4.1345605710948474E-2</v>
      </c>
      <c r="F196" s="89">
        <f>+'4.2.1.1.2'!F208/'4.2.1.1.2'!F196-1</f>
        <v>-7.206546957931359E-2</v>
      </c>
      <c r="G196" s="89">
        <f>+'4.2.1.1.2'!G208/'4.2.1.1.2'!G196-1</f>
        <v>-2.4954980376061364E-2</v>
      </c>
      <c r="H196" s="115">
        <f>+'4.2.1.1.2'!H208/'4.2.1.1.2'!H196-1</f>
        <v>6.7670890498394254E-2</v>
      </c>
      <c r="I196" s="157">
        <f>+'4.2.1.1.2'!I208/'4.2.1.1.2'!I196-1</f>
        <v>-3.3146888552087361E-2</v>
      </c>
      <c r="J196" s="120">
        <f>+'4.2.1.1.2'!J208/'4.2.1.1.2'!J196-1</f>
        <v>-0.38005448070424497</v>
      </c>
      <c r="K196" s="157">
        <f>+'4.2.1.1.2'!K208/'4.2.1.1.2'!K196-1</f>
        <v>-3.5337849534763377E-2</v>
      </c>
    </row>
    <row r="197" spans="1:11">
      <c r="A197" s="229"/>
      <c r="B197" s="23" t="s">
        <v>6</v>
      </c>
      <c r="C197" s="89">
        <f>+'4.2.1.1.2'!C209/'4.2.1.1.2'!C197-1</f>
        <v>0.15162894826142082</v>
      </c>
      <c r="D197" s="89">
        <f>+'4.2.1.1.2'!D209/'4.2.1.1.2'!D197-1</f>
        <v>7.303161463008756E-2</v>
      </c>
      <c r="E197" s="89">
        <f>+'4.2.1.1.2'!E209/'4.2.1.1.2'!E197-1</f>
        <v>5.2581861842077915E-2</v>
      </c>
      <c r="F197" s="89">
        <f>+'4.2.1.1.2'!F209/'4.2.1.1.2'!F197-1</f>
        <v>3.5536690144355232E-2</v>
      </c>
      <c r="G197" s="89">
        <f>+'4.2.1.1.2'!G209/'4.2.1.1.2'!G197-1</f>
        <v>6.8405583289950167E-2</v>
      </c>
      <c r="H197" s="115">
        <f>+'4.2.1.1.2'!H209/'4.2.1.1.2'!H197-1</f>
        <v>0.3349419015863393</v>
      </c>
      <c r="I197" s="157">
        <f>+'4.2.1.1.2'!I209/'4.2.1.1.2'!I197-1</f>
        <v>7.3739031726100412E-2</v>
      </c>
      <c r="J197" s="120">
        <f>+'4.2.1.1.2'!J209/'4.2.1.1.2'!J197-1</f>
        <v>-0.28475044335813526</v>
      </c>
      <c r="K197" s="157">
        <f>+'4.2.1.1.2'!K209/'4.2.1.1.2'!K197-1</f>
        <v>7.1491290696891863E-2</v>
      </c>
    </row>
    <row r="198" spans="1:11">
      <c r="A198" s="229"/>
      <c r="B198" s="23" t="s">
        <v>7</v>
      </c>
      <c r="C198" s="89">
        <f>+'4.2.1.1.2'!C210/'4.2.1.1.2'!C198-1</f>
        <v>-0.11124502371744505</v>
      </c>
      <c r="D198" s="89">
        <f>+'4.2.1.1.2'!D210/'4.2.1.1.2'!D198-1</f>
        <v>-0.16595597750942936</v>
      </c>
      <c r="E198" s="89">
        <f>+'4.2.1.1.2'!E210/'4.2.1.1.2'!E198-1</f>
        <v>-0.13652038956123569</v>
      </c>
      <c r="F198" s="89">
        <f>+'4.2.1.1.2'!F210/'4.2.1.1.2'!F198-1</f>
        <v>-0.22855422944295678</v>
      </c>
      <c r="G198" s="89">
        <f>+'4.2.1.1.2'!G210/'4.2.1.1.2'!G198-1</f>
        <v>-0.16465749664877438</v>
      </c>
      <c r="H198" s="115">
        <f>+'4.2.1.1.2'!H210/'4.2.1.1.2'!H198-1</f>
        <v>4.2290391692908935E-2</v>
      </c>
      <c r="I198" s="157">
        <f>+'4.2.1.1.2'!I210/'4.2.1.1.2'!I198-1</f>
        <v>-0.16613936076850855</v>
      </c>
      <c r="J198" s="120">
        <f>+'4.2.1.1.2'!J210/'4.2.1.1.2'!J198-1</f>
        <v>-0.3996346142135071</v>
      </c>
      <c r="K198" s="157">
        <f>+'4.2.1.1.2'!K210/'4.2.1.1.2'!K198-1</f>
        <v>-0.1675654714214232</v>
      </c>
    </row>
    <row r="199" spans="1:11">
      <c r="A199" s="229"/>
      <c r="B199" s="23" t="s">
        <v>8</v>
      </c>
      <c r="C199" s="89">
        <f>+'4.2.1.1.2'!C211/'4.2.1.1.2'!C199-1</f>
        <v>5.1222825621182855E-2</v>
      </c>
      <c r="D199" s="89">
        <f>+'4.2.1.1.2'!D211/'4.2.1.1.2'!D199-1</f>
        <v>-1.9648275818786032E-2</v>
      </c>
      <c r="E199" s="89">
        <f>+'4.2.1.1.2'!E211/'4.2.1.1.2'!E199-1</f>
        <v>-5.0122381492013757E-2</v>
      </c>
      <c r="F199" s="89">
        <f>+'4.2.1.1.2'!F211/'4.2.1.1.2'!F199-1</f>
        <v>2.5192545478620598E-3</v>
      </c>
      <c r="G199" s="89">
        <f>+'4.2.1.1.2'!G211/'4.2.1.1.2'!G199-1</f>
        <v>-2.7061420541011239E-2</v>
      </c>
      <c r="H199" s="115">
        <f>+'4.2.1.1.2'!H211/'4.2.1.1.2'!H199-1</f>
        <v>0.15032025830555207</v>
      </c>
      <c r="I199" s="157">
        <f>+'4.2.1.1.2'!I211/'4.2.1.1.2'!I199-1</f>
        <v>-7.1447481136347468E-3</v>
      </c>
      <c r="J199" s="120">
        <f>+'4.2.1.1.2'!J211/'4.2.1.1.2'!J199-1</f>
        <v>-0.3326586706646677</v>
      </c>
      <c r="K199" s="157">
        <f>+'4.2.1.1.2'!K211/'4.2.1.1.2'!K199-1</f>
        <v>-9.1652789838614357E-3</v>
      </c>
    </row>
    <row r="200" spans="1:11">
      <c r="A200" s="229"/>
      <c r="B200" s="23" t="s">
        <v>9</v>
      </c>
      <c r="C200" s="89">
        <f>+'4.2.1.1.2'!C212/'4.2.1.1.2'!C200-1</f>
        <v>9.533609084275918E-3</v>
      </c>
      <c r="D200" s="89">
        <f>+'4.2.1.1.2'!D212/'4.2.1.1.2'!D200-1</f>
        <v>-5.0355005604961756E-2</v>
      </c>
      <c r="E200" s="89">
        <f>+'4.2.1.1.2'!E212/'4.2.1.1.2'!E200-1</f>
        <v>-5.6459699010933062E-2</v>
      </c>
      <c r="F200" s="89">
        <f>+'4.2.1.1.2'!F212/'4.2.1.1.2'!F200-1</f>
        <v>-1.2546468014140721E-2</v>
      </c>
      <c r="G200" s="89">
        <f>+'4.2.1.1.2'!G212/'4.2.1.1.2'!G200-1</f>
        <v>-5.5746254336183965E-2</v>
      </c>
      <c r="H200" s="115">
        <f>+'4.2.1.1.2'!H212/'4.2.1.1.2'!H200-1</f>
        <v>6.1836929214583503E-2</v>
      </c>
      <c r="I200" s="157">
        <f>+'4.2.1.1.2'!I212/'4.2.1.1.2'!I200-1</f>
        <v>-3.0941551835441672E-2</v>
      </c>
      <c r="J200" s="120">
        <f>+'4.2.1.1.2'!J212/'4.2.1.1.2'!J200-1</f>
        <v>-0.33467930711610483</v>
      </c>
      <c r="K200" s="157">
        <f>+'4.2.1.1.2'!K212/'4.2.1.1.2'!K200-1</f>
        <v>-3.2642645127261116E-2</v>
      </c>
    </row>
    <row r="201" spans="1:11">
      <c r="A201" s="229"/>
      <c r="B201" s="23" t="s">
        <v>10</v>
      </c>
      <c r="C201" s="89">
        <f>+'4.2.1.1.2'!C213/'4.2.1.1.2'!C201-1</f>
        <v>1.7636974145314621E-2</v>
      </c>
      <c r="D201" s="89">
        <f>+'4.2.1.1.2'!D213/'4.2.1.1.2'!D201-1</f>
        <v>-3.5358566493683963E-2</v>
      </c>
      <c r="E201" s="89">
        <f>+'4.2.1.1.2'!E213/'4.2.1.1.2'!E201-1</f>
        <v>-4.9105008300568631E-2</v>
      </c>
      <c r="F201" s="89">
        <f>+'4.2.1.1.2'!F213/'4.2.1.1.2'!F201-1</f>
        <v>1.02127464621391E-2</v>
      </c>
      <c r="G201" s="89">
        <f>+'4.2.1.1.2'!G213/'4.2.1.1.2'!G201-1</f>
        <v>-8.6265696360775079E-2</v>
      </c>
      <c r="H201" s="115">
        <f>+'4.2.1.1.2'!H213/'4.2.1.1.2'!H201-1</f>
        <v>4.6868308264987002E-2</v>
      </c>
      <c r="I201" s="157">
        <f>+'4.2.1.1.2'!I213/'4.2.1.1.2'!I201-1</f>
        <v>-2.0621258938329001E-2</v>
      </c>
      <c r="J201" s="120">
        <f>+'4.2.1.1.2'!J213/'4.2.1.1.2'!J201-1</f>
        <v>-0.35421402711122341</v>
      </c>
      <c r="K201" s="157">
        <f>+'4.2.1.1.2'!K213/'4.2.1.1.2'!K201-1</f>
        <v>-2.2540777186576766E-2</v>
      </c>
    </row>
    <row r="202" spans="1:11">
      <c r="A202" s="229"/>
      <c r="B202" s="23" t="s">
        <v>11</v>
      </c>
      <c r="C202" s="89">
        <f>+'4.2.1.1.2'!C214/'4.2.1.1.2'!C202-1</f>
        <v>-6.0757022065837551E-2</v>
      </c>
      <c r="D202" s="89">
        <f>+'4.2.1.1.2'!D214/'4.2.1.1.2'!D202-1</f>
        <v>-8.1763140173753412E-2</v>
      </c>
      <c r="E202" s="89">
        <f>+'4.2.1.1.2'!E214/'4.2.1.1.2'!E202-1</f>
        <v>-9.0231410647837684E-2</v>
      </c>
      <c r="F202" s="89">
        <f>+'4.2.1.1.2'!F214/'4.2.1.1.2'!F202-1</f>
        <v>-3.5870945859366121E-2</v>
      </c>
      <c r="G202" s="89">
        <f>+'4.2.1.1.2'!G214/'4.2.1.1.2'!G202-1</f>
        <v>-0.11163827168491292</v>
      </c>
      <c r="H202" s="115">
        <f>+'4.2.1.1.2'!H214/'4.2.1.1.2'!H202-1</f>
        <v>-1.888683032787164E-2</v>
      </c>
      <c r="I202" s="157">
        <f>+'4.2.1.1.2'!I214/'4.2.1.1.2'!I202-1</f>
        <v>-6.9773285188763801E-2</v>
      </c>
      <c r="J202" s="120">
        <f>+'4.2.1.1.2'!J214/'4.2.1.1.2'!J202-1</f>
        <v>-0.37112302548137899</v>
      </c>
      <c r="K202" s="157">
        <f>+'4.2.1.1.2'!K214/'4.2.1.1.2'!K202-1</f>
        <v>-7.1451794550396852E-2</v>
      </c>
    </row>
    <row r="203" spans="1:11" ht="15" thickBot="1">
      <c r="A203" s="230"/>
      <c r="B203" s="55" t="s">
        <v>12</v>
      </c>
      <c r="C203" s="96">
        <f>+'4.2.1.1.2'!C215/'4.2.1.1.2'!C203-1</f>
        <v>0.12144000198274441</v>
      </c>
      <c r="D203" s="96">
        <f>+'4.2.1.1.2'!D215/'4.2.1.1.2'!D203-1</f>
        <v>4.6104913640110601E-2</v>
      </c>
      <c r="E203" s="96">
        <f>+'4.2.1.1.2'!E215/'4.2.1.1.2'!E203-1</f>
        <v>6.1854856199932806E-2</v>
      </c>
      <c r="F203" s="96">
        <f>+'4.2.1.1.2'!F215/'4.2.1.1.2'!F203-1</f>
        <v>6.728104235113519E-2</v>
      </c>
      <c r="G203" s="96">
        <f>+'4.2.1.1.2'!G215/'4.2.1.1.2'!G203-1</f>
        <v>-6.1151332401041536E-3</v>
      </c>
      <c r="H203" s="117">
        <f>+'4.2.1.1.2'!H215/'4.2.1.1.2'!H203-1</f>
        <v>0.14407138173434197</v>
      </c>
      <c r="I203" s="158">
        <f>+'4.2.1.1.2'!I215/'4.2.1.1.2'!I203-1</f>
        <v>6.396511747782796E-2</v>
      </c>
      <c r="J203" s="121">
        <f>+'4.2.1.1.2'!J215/'4.2.1.1.2'!J203-1</f>
        <v>-0.28685840707964605</v>
      </c>
      <c r="K203" s="158">
        <f>+'4.2.1.1.2'!K215/'4.2.1.1.2'!K203-1</f>
        <v>6.1835565017314575E-2</v>
      </c>
    </row>
    <row r="204" spans="1:11">
      <c r="A204" s="229" t="s">
        <v>61</v>
      </c>
      <c r="B204" s="91" t="s">
        <v>1</v>
      </c>
      <c r="C204" s="93">
        <f>+'4.2.1.1.2'!C216/'4.2.1.1.2'!C204-1</f>
        <v>-4.077177256836062E-2</v>
      </c>
      <c r="D204" s="93">
        <f>+'4.2.1.1.2'!D216/'4.2.1.1.2'!D204-1</f>
        <v>-6.8543864913370611E-2</v>
      </c>
      <c r="E204" s="93">
        <f>+'4.2.1.1.2'!E216/'4.2.1.1.2'!E204-1</f>
        <v>-7.2773501166689791E-2</v>
      </c>
      <c r="F204" s="93">
        <f>+'4.2.1.1.2'!F216/'4.2.1.1.2'!F204-1</f>
        <v>-4.9249892803384321E-2</v>
      </c>
      <c r="G204" s="93">
        <f>+'4.2.1.1.2'!G216/'4.2.1.1.2'!G204-1</f>
        <v>-9.2733038439711701E-2</v>
      </c>
      <c r="H204" s="123">
        <f>+'4.2.1.1.2'!H216/'4.2.1.1.2'!H204-1</f>
        <v>-5.8794880286766604E-3</v>
      </c>
      <c r="I204" s="159">
        <f>+'4.2.1.1.2'!I216/'4.2.1.1.2'!I204-1</f>
        <v>-6.12091680457445E-2</v>
      </c>
      <c r="J204" s="125">
        <f>+'4.2.1.1.2'!J216/'4.2.1.1.2'!J204-1</f>
        <v>-0.29594619160152702</v>
      </c>
      <c r="K204" s="159">
        <f>+'4.2.1.1.2'!K216/'4.2.1.1.2'!K204-1</f>
        <v>-6.2656326125410611E-2</v>
      </c>
    </row>
    <row r="205" spans="1:11">
      <c r="A205" s="229"/>
      <c r="B205" s="23" t="s">
        <v>2</v>
      </c>
      <c r="C205" s="89">
        <f>+'4.2.1.1.2'!C217/'4.2.1.1.2'!C205-1</f>
        <v>-2.8347197976856253E-2</v>
      </c>
      <c r="D205" s="89">
        <f>+'4.2.1.1.2'!D217/'4.2.1.1.2'!D205-1</f>
        <v>-5.798756828309326E-2</v>
      </c>
      <c r="E205" s="89">
        <f>+'4.2.1.1.2'!E217/'4.2.1.1.2'!E205-1</f>
        <v>-3.1252468690591173E-2</v>
      </c>
      <c r="F205" s="89">
        <f>+'4.2.1.1.2'!F217/'4.2.1.1.2'!F205-1</f>
        <v>-3.631557722444434E-2</v>
      </c>
      <c r="G205" s="89">
        <f>+'4.2.1.1.2'!G217/'4.2.1.1.2'!G205-1</f>
        <v>-6.286823288502863E-2</v>
      </c>
      <c r="H205" s="115">
        <f>+'4.2.1.1.2'!H217/'4.2.1.1.2'!H205-1</f>
        <v>-1.9154959068707345E-2</v>
      </c>
      <c r="I205" s="157">
        <f>+'4.2.1.1.2'!I217/'4.2.1.1.2'!I205-1</f>
        <v>-4.2091603561721813E-2</v>
      </c>
      <c r="J205" s="120">
        <f>+'4.2.1.1.2'!J217/'4.2.1.1.2'!J205-1</f>
        <v>-0.22563778199451823</v>
      </c>
      <c r="K205" s="157">
        <f>+'4.2.1.1.2'!K217/'4.2.1.1.2'!K205-1</f>
        <v>-4.2965704067176147E-2</v>
      </c>
    </row>
    <row r="206" spans="1:11">
      <c r="A206" s="229"/>
      <c r="B206" s="23" t="s">
        <v>3</v>
      </c>
      <c r="C206" s="89">
        <f>+'4.2.1.1.2'!C218/'4.2.1.1.2'!C206-1</f>
        <v>2.8351940582034274E-2</v>
      </c>
      <c r="D206" s="89">
        <f>+'4.2.1.1.2'!D218/'4.2.1.1.2'!D206-1</f>
        <v>-8.0059066771231979E-4</v>
      </c>
      <c r="E206" s="89">
        <f>+'4.2.1.1.2'!E218/'4.2.1.1.2'!E206-1</f>
        <v>-2.5866559221067176E-3</v>
      </c>
      <c r="F206" s="89">
        <f>+'4.2.1.1.2'!F218/'4.2.1.1.2'!F206-1</f>
        <v>3.1030730118808858E-2</v>
      </c>
      <c r="G206" s="89">
        <f>+'4.2.1.1.2'!G218/'4.2.1.1.2'!G206-1</f>
        <v>-3.46197697311037E-2</v>
      </c>
      <c r="H206" s="115">
        <f>+'4.2.1.1.2'!H218/'4.2.1.1.2'!H206-1</f>
        <v>5.2679966025239722E-3</v>
      </c>
      <c r="I206" s="157">
        <f>+'4.2.1.1.2'!I218/'4.2.1.1.2'!I206-1</f>
        <v>9.5762124522846825E-3</v>
      </c>
      <c r="J206" s="120">
        <f>+'4.2.1.1.2'!J218/'4.2.1.1.2'!J206-1</f>
        <v>-0.28979491744019181</v>
      </c>
      <c r="K206" s="157">
        <f>+'4.2.1.1.2'!K218/'4.2.1.1.2'!K206-1</f>
        <v>8.2698016905906613E-3</v>
      </c>
    </row>
    <row r="207" spans="1:11">
      <c r="A207" s="229"/>
      <c r="B207" s="23" t="s">
        <v>4</v>
      </c>
      <c r="C207" s="89">
        <f>+'4.2.1.1.2'!C219/'4.2.1.1.2'!C207-1</f>
        <v>-1.109293203339734E-2</v>
      </c>
      <c r="D207" s="89">
        <f>+'4.2.1.1.2'!D219/'4.2.1.1.2'!D207-1</f>
        <v>-3.6017827001054381E-2</v>
      </c>
      <c r="E207" s="89">
        <f>+'4.2.1.1.2'!E219/'4.2.1.1.2'!E207-1</f>
        <v>-1.7608483355754601E-2</v>
      </c>
      <c r="F207" s="89">
        <f>+'4.2.1.1.2'!F219/'4.2.1.1.2'!F207-1</f>
        <v>-4.8265608061928145E-2</v>
      </c>
      <c r="G207" s="89">
        <f>+'4.2.1.1.2'!G219/'4.2.1.1.2'!G207-1</f>
        <v>-7.44865950579221E-2</v>
      </c>
      <c r="H207" s="115">
        <f>+'4.2.1.1.2'!H219/'4.2.1.1.2'!H207-1</f>
        <v>-5.2634884743420596E-2</v>
      </c>
      <c r="I207" s="157">
        <f>+'4.2.1.1.2'!I219/'4.2.1.1.2'!I207-1</f>
        <v>-3.4633920860495992E-2</v>
      </c>
      <c r="J207" s="120">
        <f>+'4.2.1.1.2'!J219/'4.2.1.1.2'!J207-1</f>
        <v>-0.27895075447420747</v>
      </c>
      <c r="K207" s="157">
        <f>+'4.2.1.1.2'!K219/'4.2.1.1.2'!K207-1</f>
        <v>-3.5618961051966158E-2</v>
      </c>
    </row>
    <row r="208" spans="1:11">
      <c r="A208" s="229"/>
      <c r="B208" s="23" t="s">
        <v>5</v>
      </c>
      <c r="C208" s="89">
        <f>+'4.2.1.1.2'!C220/'4.2.1.1.2'!C208-1</f>
        <v>-1.0273626048200368E-2</v>
      </c>
      <c r="D208" s="89">
        <f>+'4.2.1.1.2'!D220/'4.2.1.1.2'!D208-1</f>
        <v>-4.1758814812176359E-2</v>
      </c>
      <c r="E208" s="89">
        <f>+'4.2.1.1.2'!E220/'4.2.1.1.2'!E208-1</f>
        <v>1.8613852569588474E-2</v>
      </c>
      <c r="F208" s="89">
        <f>+'4.2.1.1.2'!F220/'4.2.1.1.2'!F208-1</f>
        <v>-3.8850377122682134E-2</v>
      </c>
      <c r="G208" s="89">
        <f>+'4.2.1.1.2'!G220/'4.2.1.1.2'!G208-1</f>
        <v>-3.3671505896578191E-2</v>
      </c>
      <c r="H208" s="115">
        <f>+'4.2.1.1.2'!H220/'4.2.1.1.2'!H208-1</f>
        <v>-1.6940406519413531E-2</v>
      </c>
      <c r="I208" s="157">
        <f>+'4.2.1.1.2'!I220/'4.2.1.1.2'!I208-1</f>
        <v>-2.3408055152192131E-2</v>
      </c>
      <c r="J208" s="120">
        <f>+'4.2.1.1.2'!J220/'4.2.1.1.2'!J208-1</f>
        <v>-0.11151343152126048</v>
      </c>
      <c r="K208" s="157">
        <f>+'4.2.1.1.2'!K220/'4.2.1.1.2'!K208-1</f>
        <v>-2.3765658467413964E-2</v>
      </c>
    </row>
    <row r="209" spans="1:11">
      <c r="A209" s="229"/>
      <c r="B209" s="23" t="s">
        <v>6</v>
      </c>
      <c r="C209" s="89">
        <f>+'4.2.1.1.2'!C221/'4.2.1.1.2'!C209-1</f>
        <v>-1.6308766710576572E-3</v>
      </c>
      <c r="D209" s="89">
        <f>+'4.2.1.1.2'!D221/'4.2.1.1.2'!D209-1</f>
        <v>-2.4924442424244075E-2</v>
      </c>
      <c r="E209" s="89">
        <f>+'4.2.1.1.2'!E221/'4.2.1.1.2'!E209-1</f>
        <v>3.506097592694668E-2</v>
      </c>
      <c r="F209" s="89">
        <f>+'4.2.1.1.2'!F221/'4.2.1.1.2'!F209-1</f>
        <v>-5.39717325895408E-2</v>
      </c>
      <c r="G209" s="89">
        <f>+'4.2.1.1.2'!G221/'4.2.1.1.2'!G209-1</f>
        <v>-4.7289766545028367E-2</v>
      </c>
      <c r="H209" s="115">
        <f>+'4.2.1.1.2'!H221/'4.2.1.1.2'!H209-1</f>
        <v>2.2198136228496645E-2</v>
      </c>
      <c r="I209" s="157">
        <f>+'4.2.1.1.2'!I221/'4.2.1.1.2'!I209-1</f>
        <v>-1.8630976813347022E-2</v>
      </c>
      <c r="J209" s="120">
        <f>+'4.2.1.1.2'!J221/'4.2.1.1.2'!J209-1</f>
        <v>-0.14300353162912405</v>
      </c>
      <c r="K209" s="157">
        <f>+'4.2.1.1.2'!K221/'4.2.1.1.2'!K209-1</f>
        <v>-1.915152791606034E-2</v>
      </c>
    </row>
    <row r="210" spans="1:11">
      <c r="A210" s="229"/>
      <c r="B210" s="23" t="s">
        <v>7</v>
      </c>
      <c r="C210" s="89">
        <f>+'4.2.1.1.2'!C222/'4.2.1.1.2'!C210-1</f>
        <v>0.16956138023326917</v>
      </c>
      <c r="D210" s="89">
        <f>+'4.2.1.1.2'!D222/'4.2.1.1.2'!D210-1</f>
        <v>0.15836778469904056</v>
      </c>
      <c r="E210" s="89">
        <f>+'4.2.1.1.2'!E222/'4.2.1.1.2'!E210-1</f>
        <v>0.14534645613357067</v>
      </c>
      <c r="F210" s="89">
        <f>+'4.2.1.1.2'!F222/'4.2.1.1.2'!F210-1</f>
        <v>0.20700130244153359</v>
      </c>
      <c r="G210" s="89">
        <f>+'4.2.1.1.2'!G222/'4.2.1.1.2'!G210-1</f>
        <v>9.7906618951929092E-2</v>
      </c>
      <c r="H210" s="115">
        <f>+'4.2.1.1.2'!H222/'4.2.1.1.2'!H210-1</f>
        <v>0.14516945714027041</v>
      </c>
      <c r="I210" s="157">
        <f>+'4.2.1.1.2'!I222/'4.2.1.1.2'!I210-1</f>
        <v>0.16533578121113757</v>
      </c>
      <c r="J210" s="120">
        <f>+'4.2.1.1.2'!J222/'4.2.1.1.2'!J210-1</f>
        <v>-8.5590246079565002E-2</v>
      </c>
      <c r="K210" s="157">
        <f>+'4.2.1.1.2'!K222/'4.2.1.1.2'!K210-1</f>
        <v>0.16423046526067231</v>
      </c>
    </row>
    <row r="211" spans="1:11">
      <c r="A211" s="229"/>
      <c r="B211" s="23" t="s">
        <v>8</v>
      </c>
      <c r="C211" s="89">
        <f>+'4.2.1.1.2'!C223/'4.2.1.1.2'!C211-1</f>
        <v>8.0332562249437522E-2</v>
      </c>
      <c r="D211" s="89">
        <f>+'4.2.1.1.2'!D223/'4.2.1.1.2'!D211-1</f>
        <v>5.1184074856369444E-2</v>
      </c>
      <c r="E211" s="89">
        <f>+'4.2.1.1.2'!E223/'4.2.1.1.2'!E211-1</f>
        <v>9.2495691614772113E-2</v>
      </c>
      <c r="F211" s="89">
        <f>+'4.2.1.1.2'!F223/'4.2.1.1.2'!F211-1</f>
        <v>7.3444949679727367E-2</v>
      </c>
      <c r="G211" s="89">
        <f>+'4.2.1.1.2'!G223/'4.2.1.1.2'!G211-1</f>
        <v>5.1820215427280436E-2</v>
      </c>
      <c r="H211" s="115">
        <f>+'4.2.1.1.2'!H223/'4.2.1.1.2'!H211-1</f>
        <v>7.4797618251154052E-2</v>
      </c>
      <c r="I211" s="157">
        <f>+'4.2.1.1.2'!I223/'4.2.1.1.2'!I211-1</f>
        <v>7.0006720060362682E-2</v>
      </c>
      <c r="J211" s="120">
        <f>+'4.2.1.1.2'!J223/'4.2.1.1.2'!J211-1</f>
        <v>-0.15905006178155545</v>
      </c>
      <c r="K211" s="157">
        <f>+'4.2.1.1.2'!K223/'4.2.1.1.2'!K211-1</f>
        <v>6.9049116214328965E-2</v>
      </c>
    </row>
    <row r="212" spans="1:11">
      <c r="A212" s="229"/>
      <c r="B212" s="23" t="s">
        <v>9</v>
      </c>
      <c r="C212" s="89">
        <f>+'4.2.1.1.2'!C224/'4.2.1.1.2'!C212-1</f>
        <v>2.4738585448841555E-2</v>
      </c>
      <c r="D212" s="89">
        <f>+'4.2.1.1.2'!D224/'4.2.1.1.2'!D212-1</f>
        <v>5.3427273855007229E-2</v>
      </c>
      <c r="E212" s="89">
        <f>+'4.2.1.1.2'!E224/'4.2.1.1.2'!E212-1</f>
        <v>9.1086635668025773E-2</v>
      </c>
      <c r="F212" s="89">
        <f>+'4.2.1.1.2'!F224/'4.2.1.1.2'!F212-1</f>
        <v>4.0070751906430946E-2</v>
      </c>
      <c r="G212" s="89">
        <f>+'4.2.1.1.2'!G224/'4.2.1.1.2'!G212-1</f>
        <v>2.9549597580771358E-2</v>
      </c>
      <c r="H212" s="115">
        <f>+'4.2.1.1.2'!H224/'4.2.1.1.2'!H212-1</f>
        <v>0.11738159428962747</v>
      </c>
      <c r="I212" s="157">
        <f>+'4.2.1.1.2'!I224/'4.2.1.1.2'!I212-1</f>
        <v>5.090786827739624E-2</v>
      </c>
      <c r="J212" s="120">
        <f>+'4.2.1.1.2'!J224/'4.2.1.1.2'!J212-1</f>
        <v>-0.10139658525620354</v>
      </c>
      <c r="K212" s="157">
        <f>+'4.2.1.1.2'!K224/'4.2.1.1.2'!K212-1</f>
        <v>5.0321208857038169E-2</v>
      </c>
    </row>
    <row r="213" spans="1:11">
      <c r="A213" s="229"/>
      <c r="B213" s="23" t="s">
        <v>10</v>
      </c>
      <c r="C213" s="89">
        <f>+'4.2.1.1.2'!C225/'4.2.1.1.2'!C213-1</f>
        <v>-4.6202159646212104E-2</v>
      </c>
      <c r="D213" s="89">
        <f>+'4.2.1.1.2'!D225/'4.2.1.1.2'!D213-1</f>
        <v>-0.11158585916389163</v>
      </c>
      <c r="E213" s="89">
        <f>+'4.2.1.1.2'!E225/'4.2.1.1.2'!E213-1</f>
        <v>-3.1630106316600792E-2</v>
      </c>
      <c r="F213" s="89">
        <f>+'4.2.1.1.2'!F225/'4.2.1.1.2'!F213-1</f>
        <v>-6.2824801902323202E-2</v>
      </c>
      <c r="G213" s="89">
        <f>+'4.2.1.1.2'!G225/'4.2.1.1.2'!G213-1</f>
        <v>-5.2505537674898517E-2</v>
      </c>
      <c r="H213" s="115">
        <f>+'4.2.1.1.2'!H225/'4.2.1.1.2'!H213-1</f>
        <v>1.805872546184939E-2</v>
      </c>
      <c r="I213" s="157">
        <f>+'4.2.1.1.2'!I225/'4.2.1.1.2'!I213-1</f>
        <v>-6.6623646401126169E-2</v>
      </c>
      <c r="J213" s="120">
        <f>+'4.2.1.1.2'!J225/'4.2.1.1.2'!J213-1</f>
        <v>-8.6520910640858539E-2</v>
      </c>
      <c r="K213" s="157">
        <f>+'4.2.1.1.2'!K225/'4.2.1.1.2'!K213-1</f>
        <v>-6.669928769416722E-2</v>
      </c>
    </row>
    <row r="214" spans="1:11">
      <c r="A214" s="229"/>
      <c r="B214" s="23" t="s">
        <v>11</v>
      </c>
      <c r="C214" s="89">
        <f>+'4.2.1.1.2'!C226/'4.2.1.1.2'!C214-1</f>
        <v>0.23411599552604923</v>
      </c>
      <c r="D214" s="89">
        <f>+'4.2.1.1.2'!D226/'4.2.1.1.2'!D214-1</f>
        <v>0.15807628418719255</v>
      </c>
      <c r="E214" s="89">
        <f>+'4.2.1.1.2'!E226/'4.2.1.1.2'!E214-1</f>
        <v>0.21185720011265152</v>
      </c>
      <c r="F214" s="89">
        <f>+'4.2.1.1.2'!F226/'4.2.1.1.2'!F214-1</f>
        <v>0.1909496387682712</v>
      </c>
      <c r="G214" s="89">
        <f>+'4.2.1.1.2'!G226/'4.2.1.1.2'!G214-1</f>
        <v>0.15813452883406587</v>
      </c>
      <c r="H214" s="115">
        <f>+'4.2.1.1.2'!H226/'4.2.1.1.2'!H214-1</f>
        <v>0.24726340537243052</v>
      </c>
      <c r="I214" s="157">
        <f>+'4.2.1.1.2'!I226/'4.2.1.1.2'!I214-1</f>
        <v>0.19072398253855671</v>
      </c>
      <c r="J214" s="120">
        <f>+'4.2.1.1.2'!J226/'4.2.1.1.2'!J214-1</f>
        <v>0.22647476738323324</v>
      </c>
      <c r="K214" s="157">
        <f>+'4.2.1.1.2'!K226/'4.2.1.1.2'!K214-1</f>
        <v>0.19085884769658246</v>
      </c>
    </row>
    <row r="215" spans="1:11" ht="15" thickBot="1">
      <c r="A215" s="230"/>
      <c r="B215" s="55" t="s">
        <v>12</v>
      </c>
      <c r="C215" s="96">
        <f>+'4.2.1.1.2'!C227/'4.2.1.1.2'!C215-1</f>
        <v>4.0604517076725966E-2</v>
      </c>
      <c r="D215" s="96">
        <f>+'4.2.1.1.2'!D227/'4.2.1.1.2'!D215-1</f>
        <v>-8.6233559500321633E-3</v>
      </c>
      <c r="E215" s="96">
        <f>+'4.2.1.1.2'!E227/'4.2.1.1.2'!E215-1</f>
        <v>6.1303501806762917E-2</v>
      </c>
      <c r="F215" s="96">
        <f>+'4.2.1.1.2'!F227/'4.2.1.1.2'!F215-1</f>
        <v>6.2063875368722377E-2</v>
      </c>
      <c r="G215" s="96">
        <f>+'4.2.1.1.2'!G227/'4.2.1.1.2'!G215-1</f>
        <v>7.8336367472642277E-2</v>
      </c>
      <c r="H215" s="117">
        <f>+'4.2.1.1.2'!H227/'4.2.1.1.2'!H215-1</f>
        <v>0.61239966104306287</v>
      </c>
      <c r="I215" s="158">
        <f>+'4.2.1.1.2'!I227/'4.2.1.1.2'!I215-1</f>
        <v>4.5827741782928921E-2</v>
      </c>
      <c r="J215" s="121">
        <f>+'4.2.1.1.2'!J227/'4.2.1.1.2'!J215-1</f>
        <v>-8.8933010692648917E-4</v>
      </c>
      <c r="K215" s="158">
        <f>+'4.2.1.1.2'!K227/'4.2.1.1.2'!K215-1</f>
        <v>4.5637286181736458E-2</v>
      </c>
    </row>
    <row r="216" spans="1:11">
      <c r="A216" s="229" t="s">
        <v>62</v>
      </c>
      <c r="B216" s="91" t="s">
        <v>1</v>
      </c>
      <c r="C216" s="93">
        <f>+'4.2.1.1.2'!C228/'4.2.1.1.2'!C216-1</f>
        <v>9.3606143822657417E-2</v>
      </c>
      <c r="D216" s="93">
        <f>+'4.2.1.1.2'!D228/'4.2.1.1.2'!D216-1</f>
        <v>6.3409872238691545E-2</v>
      </c>
      <c r="E216" s="93">
        <f>+'4.2.1.1.2'!E228/'4.2.1.1.2'!E216-1</f>
        <v>7.5351512299474122E-2</v>
      </c>
      <c r="F216" s="93">
        <f>+'4.2.1.1.2'!F228/'4.2.1.1.2'!F216-1</f>
        <v>0.13997593104447104</v>
      </c>
      <c r="G216" s="93">
        <f>+'4.2.1.1.2'!G228/'4.2.1.1.2'!G216-1</f>
        <v>9.0612322149447921E-2</v>
      </c>
      <c r="H216" s="123">
        <f>+'4.2.1.1.2'!H228/'4.2.1.1.2'!H216-1</f>
        <v>0.84677792322826928</v>
      </c>
      <c r="I216" s="159">
        <f>+'4.2.1.1.2'!I228/'4.2.1.1.2'!I216-1</f>
        <v>0.1018112820572179</v>
      </c>
      <c r="J216" s="125">
        <f>+'4.2.1.1.2'!J228/'4.2.1.1.2'!J216-1</f>
        <v>-4.1452479872309489E-2</v>
      </c>
      <c r="K216" s="159">
        <f>+'4.2.1.1.2'!K228/'4.2.1.1.2'!K216-1</f>
        <v>0.10114787859980723</v>
      </c>
    </row>
    <row r="217" spans="1:11">
      <c r="A217" s="229"/>
      <c r="B217" s="23" t="s">
        <v>2</v>
      </c>
      <c r="C217" s="89">
        <f>+'4.2.1.1.2'!C229/'4.2.1.1.2'!C217-1</f>
        <v>8.2249145995434425E-2</v>
      </c>
      <c r="D217" s="89">
        <f>+'4.2.1.1.2'!D229/'4.2.1.1.2'!D217-1</f>
        <v>6.2769278021722386E-2</v>
      </c>
      <c r="E217" s="89">
        <f>+'4.2.1.1.2'!E229/'4.2.1.1.2'!E217-1</f>
        <v>7.8396231910150327E-2</v>
      </c>
      <c r="F217" s="89">
        <f>+'4.2.1.1.2'!F229/'4.2.1.1.2'!F217-1</f>
        <v>0.1519613959856807</v>
      </c>
      <c r="G217" s="89">
        <f>+'4.2.1.1.2'!G229/'4.2.1.1.2'!G217-1</f>
        <v>7.9824302628789701E-2</v>
      </c>
      <c r="H217" s="115">
        <f>+'4.2.1.1.2'!H229/'4.2.1.1.2'!H217-1</f>
        <v>0.96817551090785181</v>
      </c>
      <c r="I217" s="157">
        <f>+'4.2.1.1.2'!I229/'4.2.1.1.2'!I217-1</f>
        <v>0.10437062930618524</v>
      </c>
      <c r="J217" s="120">
        <f>+'4.2.1.1.2'!J229/'4.2.1.1.2'!J217-1</f>
        <v>2.9718470921367812E-2</v>
      </c>
      <c r="K217" s="157">
        <f>+'4.2.1.1.2'!K229/'4.2.1.1.2'!K217-1</f>
        <v>0.10408297223957819</v>
      </c>
    </row>
    <row r="218" spans="1:11">
      <c r="A218" s="229"/>
      <c r="B218" s="23" t="s">
        <v>3</v>
      </c>
      <c r="C218" s="89">
        <f>+'4.2.1.1.2'!C230/'4.2.1.1.2'!C218-1</f>
        <v>-0.14356570954253556</v>
      </c>
      <c r="D218" s="89">
        <f>+'4.2.1.1.2'!D230/'4.2.1.1.2'!D218-1</f>
        <v>-8.2383304858439921E-2</v>
      </c>
      <c r="E218" s="89">
        <f>+'4.2.1.1.2'!E230/'4.2.1.1.2'!E218-1</f>
        <v>-3.1699182438864493E-2</v>
      </c>
      <c r="F218" s="89">
        <f>+'4.2.1.1.2'!F230/'4.2.1.1.2'!F218-1</f>
        <v>-1.814523662216283E-2</v>
      </c>
      <c r="G218" s="89">
        <f>+'4.2.1.1.2'!G230/'4.2.1.1.2'!G218-1</f>
        <v>-2.6540605513024285E-2</v>
      </c>
      <c r="H218" s="115">
        <f>+'4.2.1.1.2'!H230/'4.2.1.1.2'!H218-1</f>
        <v>0.78470413630077807</v>
      </c>
      <c r="I218" s="157">
        <f>+'4.2.1.1.2'!I230/'4.2.1.1.2'!I218-1</f>
        <v>-5.1917855687299785E-2</v>
      </c>
      <c r="J218" s="120">
        <f>+'4.2.1.1.2'!J230/'4.2.1.1.2'!J218-1</f>
        <v>6.9851013491911251E-2</v>
      </c>
      <c r="K218" s="157">
        <f>+'4.2.1.1.2'!K230/'4.2.1.1.2'!K218-1</f>
        <v>-5.154356146632888E-2</v>
      </c>
    </row>
    <row r="219" spans="1:11">
      <c r="A219" s="229"/>
      <c r="B219" s="23" t="s">
        <v>4</v>
      </c>
      <c r="C219" s="89">
        <f>+'4.2.1.1.2'!C231/'4.2.1.1.2'!C219-1</f>
        <v>-0.11632458352900055</v>
      </c>
      <c r="D219" s="89">
        <f>+'4.2.1.1.2'!D231/'4.2.1.1.2'!D219-1</f>
        <v>1.7645301130026603E-2</v>
      </c>
      <c r="E219" s="89">
        <f>+'4.2.1.1.2'!E231/'4.2.1.1.2'!E219-1</f>
        <v>5.3624957937109308E-2</v>
      </c>
      <c r="F219" s="89">
        <f>+'4.2.1.1.2'!F231/'4.2.1.1.2'!F219-1</f>
        <v>0.11172051269368866</v>
      </c>
      <c r="G219" s="89">
        <f>+'4.2.1.1.2'!G231/'4.2.1.1.2'!G219-1</f>
        <v>8.7012704295793553E-2</v>
      </c>
      <c r="H219" s="115">
        <f>+'4.2.1.1.2'!H231/'4.2.1.1.2'!H219-1</f>
        <v>1.027139826294504</v>
      </c>
      <c r="I219" s="157">
        <f>+'4.2.1.1.2'!I231/'4.2.1.1.2'!I219-1</f>
        <v>4.2812681641932748E-2</v>
      </c>
      <c r="J219" s="120">
        <f>+'4.2.1.1.2'!J231/'4.2.1.1.2'!J219-1</f>
        <v>7.7030187505914505E-2</v>
      </c>
      <c r="K219" s="157">
        <f>+'4.2.1.1.2'!K231/'4.2.1.1.2'!K219-1</f>
        <v>4.2915830677995759E-2</v>
      </c>
    </row>
    <row r="220" spans="1:11">
      <c r="A220" s="229"/>
      <c r="B220" s="23" t="s">
        <v>5</v>
      </c>
      <c r="C220" s="89">
        <f>+'4.2.1.1.2'!C232/'4.2.1.1.2'!C220-1</f>
        <v>1.7160832001022808E-2</v>
      </c>
      <c r="D220" s="89">
        <f>+'4.2.1.1.2'!D232/'4.2.1.1.2'!D220-1</f>
        <v>0.1043437908280358</v>
      </c>
      <c r="E220" s="89">
        <f>+'4.2.1.1.2'!E232/'4.2.1.1.2'!E220-1</f>
        <v>0.10235004118823876</v>
      </c>
      <c r="F220" s="89">
        <f>+'4.2.1.1.2'!F232/'4.2.1.1.2'!F220-1</f>
        <v>0.18033454312735775</v>
      </c>
      <c r="G220" s="89">
        <f>+'4.2.1.1.2'!G232/'4.2.1.1.2'!G220-1</f>
        <v>0.12216120088254057</v>
      </c>
      <c r="H220" s="115">
        <f>+'4.2.1.1.2'!H232/'4.2.1.1.2'!H220-1</f>
        <v>1.1081469484950519</v>
      </c>
      <c r="I220" s="157">
        <f>+'4.2.1.1.2'!I232/'4.2.1.1.2'!I220-1</f>
        <v>0.12293106710392254</v>
      </c>
      <c r="J220" s="120">
        <f>+'4.2.1.1.2'!J232/'4.2.1.1.2'!J220-1</f>
        <v>-0.17061350368983363</v>
      </c>
      <c r="K220" s="157">
        <f>+'4.2.1.1.2'!K232/'4.2.1.1.2'!K220-1</f>
        <v>0.12184671590551277</v>
      </c>
    </row>
    <row r="221" spans="1:11">
      <c r="A221" s="229"/>
      <c r="B221" s="23" t="s">
        <v>6</v>
      </c>
      <c r="C221" s="89">
        <f>+'4.2.1.1.2'!C233/'4.2.1.1.2'!C221-1</f>
        <v>-2.2864159529179529E-2</v>
      </c>
      <c r="D221" s="89">
        <f>+'4.2.1.1.2'!D233/'4.2.1.1.2'!D221-1</f>
        <v>3.9830115138985933E-2</v>
      </c>
      <c r="E221" s="89">
        <f>+'4.2.1.1.2'!E233/'4.2.1.1.2'!E221-1</f>
        <v>4.0246959792039849E-2</v>
      </c>
      <c r="F221" s="89">
        <f>+'4.2.1.1.2'!F233/'4.2.1.1.2'!F221-1</f>
        <v>0.15657164465780782</v>
      </c>
      <c r="G221" s="89">
        <f>+'4.2.1.1.2'!G233/'4.2.1.1.2'!G221-1</f>
        <v>7.4862877784196868E-2</v>
      </c>
      <c r="H221" s="115">
        <f>+'4.2.1.1.2'!H233/'4.2.1.1.2'!H221-1</f>
        <v>1.0339395195924532</v>
      </c>
      <c r="I221" s="157">
        <f>+'4.2.1.1.2'!I233/'4.2.1.1.2'!I221-1</f>
        <v>7.4494805273734199E-2</v>
      </c>
      <c r="J221" s="120">
        <f>+'4.2.1.1.2'!J233/'4.2.1.1.2'!J221-1</f>
        <v>-0.29110261775633084</v>
      </c>
      <c r="K221" s="157">
        <f>+'4.2.1.1.2'!K233/'4.2.1.1.2'!K221-1</f>
        <v>7.3157843305017733E-2</v>
      </c>
    </row>
    <row r="222" spans="1:11">
      <c r="A222" s="229"/>
      <c r="B222" s="23" t="s">
        <v>7</v>
      </c>
      <c r="C222" s="89">
        <f>+'4.2.1.1.2'!C234/'4.2.1.1.2'!C222-1</f>
        <v>-6.2414236442324134E-2</v>
      </c>
      <c r="D222" s="89">
        <f>+'4.2.1.1.2'!D234/'4.2.1.1.2'!D222-1</f>
        <v>5.271570339425713E-3</v>
      </c>
      <c r="E222" s="89">
        <f>+'4.2.1.1.2'!E234/'4.2.1.1.2'!E222-1</f>
        <v>1.545940060147255E-2</v>
      </c>
      <c r="F222" s="89">
        <f>+'4.2.1.1.2'!F234/'4.2.1.1.2'!F222-1</f>
        <v>7.3232167769415213E-2</v>
      </c>
      <c r="G222" s="89">
        <f>+'4.2.1.1.2'!G234/'4.2.1.1.2'!G222-1</f>
        <v>5.2239875924676271E-2</v>
      </c>
      <c r="H222" s="115">
        <f>+'4.2.1.1.2'!H234/'4.2.1.1.2'!H222-1</f>
        <v>1.0763083842592729</v>
      </c>
      <c r="I222" s="157">
        <f>+'4.2.1.1.2'!I234/'4.2.1.1.2'!I222-1</f>
        <v>3.0435070273674203E-2</v>
      </c>
      <c r="J222" s="120">
        <f>+'4.2.1.1.2'!J234/'4.2.1.1.2'!J222-1</f>
        <v>-0.28526423215157293</v>
      </c>
      <c r="K222" s="157">
        <f>+'4.2.1.1.2'!K234/'4.2.1.1.2'!K222-1</f>
        <v>2.9342834896560976E-2</v>
      </c>
    </row>
    <row r="223" spans="1:11">
      <c r="A223" s="229"/>
      <c r="B223" s="23" t="s">
        <v>8</v>
      </c>
      <c r="C223" s="89">
        <f>+'4.2.1.1.2'!C235/'4.2.1.1.2'!C223-1</f>
        <v>-1.9398589812861911E-2</v>
      </c>
      <c r="D223" s="89">
        <f>+'4.2.1.1.2'!D235/'4.2.1.1.2'!D223-1</f>
        <v>2.1827279589009985E-2</v>
      </c>
      <c r="E223" s="89">
        <f>+'4.2.1.1.2'!E235/'4.2.1.1.2'!E223-1</f>
        <v>6.8776690790961492E-3</v>
      </c>
      <c r="F223" s="89">
        <f>+'4.2.1.1.2'!F235/'4.2.1.1.2'!F223-1</f>
        <v>8.4307127451616948E-2</v>
      </c>
      <c r="G223" s="89">
        <f>+'4.2.1.1.2'!G235/'4.2.1.1.2'!G223-1</f>
        <v>6.6819398645623806E-2</v>
      </c>
      <c r="H223" s="115">
        <f>+'4.2.1.1.2'!H235/'4.2.1.1.2'!H223-1</f>
        <v>1.1145658263305322</v>
      </c>
      <c r="I223" s="157">
        <f>+'4.2.1.1.2'!I235/'4.2.1.1.2'!I223-1</f>
        <v>4.5965225365947493E-2</v>
      </c>
      <c r="J223" s="120">
        <f>+'4.2.1.1.2'!J235/'4.2.1.1.2'!J223-1</f>
        <v>-0.30241437269721827</v>
      </c>
      <c r="K223" s="157">
        <f>+'4.2.1.1.2'!K235/'4.2.1.1.2'!K223-1</f>
        <v>4.4819533249123467E-2</v>
      </c>
    </row>
    <row r="224" spans="1:11">
      <c r="A224" s="229"/>
      <c r="B224" s="23" t="s">
        <v>9</v>
      </c>
      <c r="C224" s="89">
        <f>+'4.2.1.1.2'!C236/'4.2.1.1.2'!C224-1</f>
        <v>3.0976491387285643E-2</v>
      </c>
      <c r="D224" s="89">
        <f>+'4.2.1.1.2'!D236/'4.2.1.1.2'!D224-1</f>
        <v>1.7908539087982955E-2</v>
      </c>
      <c r="E224" s="89">
        <f>+'4.2.1.1.2'!E236/'4.2.1.1.2'!E224-1</f>
        <v>-1.6534015663863699E-2</v>
      </c>
      <c r="F224" s="89">
        <f>+'4.2.1.1.2'!F236/'4.2.1.1.2'!F224-1</f>
        <v>7.387105946570971E-2</v>
      </c>
      <c r="G224" s="89">
        <f>+'4.2.1.1.2'!G236/'4.2.1.1.2'!G224-1</f>
        <v>4.8272260174511583E-2</v>
      </c>
      <c r="H224" s="115">
        <f>+'4.2.1.1.2'!H236/'4.2.1.1.2'!H224-1</f>
        <v>1.0555661380043344</v>
      </c>
      <c r="I224" s="157">
        <f>+'4.2.1.1.2'!I236/'4.2.1.1.2'!I224-1</f>
        <v>4.4097323821808088E-2</v>
      </c>
      <c r="J224" s="120">
        <f>+'4.2.1.1.2'!J236/'4.2.1.1.2'!J224-1</f>
        <v>-0.20329323733495752</v>
      </c>
      <c r="K224" s="157">
        <f>+'4.2.1.1.2'!K236/'4.2.1.1.2'!K224-1</f>
        <v>4.328205187021994E-2</v>
      </c>
    </row>
    <row r="225" spans="1:11">
      <c r="A225" s="229"/>
      <c r="B225" s="23" t="s">
        <v>10</v>
      </c>
      <c r="C225" s="89">
        <f>+'4.2.1.1.2'!C237/'4.2.1.1.2'!C225-1</f>
        <v>8.3091333381935195E-2</v>
      </c>
      <c r="D225" s="89">
        <f>+'4.2.1.1.2'!D237/'4.2.1.1.2'!D225-1</f>
        <v>0.17494184378470878</v>
      </c>
      <c r="E225" s="89">
        <f>+'4.2.1.1.2'!E237/'4.2.1.1.2'!E225-1</f>
        <v>6.2477956344982433E-2</v>
      </c>
      <c r="F225" s="89">
        <f>+'4.2.1.1.2'!F237/'4.2.1.1.2'!F225-1</f>
        <v>0.1443617476123038</v>
      </c>
      <c r="G225" s="89">
        <f>+'4.2.1.1.2'!G237/'4.2.1.1.2'!G225-1</f>
        <v>0.13333296251592208</v>
      </c>
      <c r="H225" s="115">
        <f>+'4.2.1.1.2'!H237/'4.2.1.1.2'!H225-1</f>
        <v>1.3533296875613714</v>
      </c>
      <c r="I225" s="157">
        <f>+'4.2.1.1.2'!I237/'4.2.1.1.2'!I225-1</f>
        <v>0.14191853633452256</v>
      </c>
      <c r="J225" s="120">
        <f>+'4.2.1.1.2'!J237/'4.2.1.1.2'!J225-1</f>
        <v>-0.26672375745199428</v>
      </c>
      <c r="K225" s="157">
        <f>+'4.2.1.1.2'!K237/'4.2.1.1.2'!K225-1</f>
        <v>0.1403980381599621</v>
      </c>
    </row>
    <row r="226" spans="1:11">
      <c r="A226" s="229"/>
      <c r="B226" s="23" t="s">
        <v>11</v>
      </c>
      <c r="C226" s="89">
        <f>+'4.2.1.1.2'!C238/'4.2.1.1.2'!C226-1</f>
        <v>-0.11341667057285676</v>
      </c>
      <c r="D226" s="89">
        <f>+'4.2.1.1.2'!D238/'4.2.1.1.2'!D226-1</f>
        <v>4.2190605536289949E-2</v>
      </c>
      <c r="E226" s="89">
        <f>+'4.2.1.1.2'!E238/'4.2.1.1.2'!E226-1</f>
        <v>-3.936374191157288E-2</v>
      </c>
      <c r="F226" s="89">
        <f>+'4.2.1.1.2'!F238/'4.2.1.1.2'!F226-1</f>
        <v>2.4737175658723576E-2</v>
      </c>
      <c r="G226" s="89">
        <f>+'4.2.1.1.2'!G238/'4.2.1.1.2'!G226-1</f>
        <v>2.6392246937459785E-2</v>
      </c>
      <c r="H226" s="115">
        <f>+'4.2.1.1.2'!H238/'4.2.1.1.2'!H226-1</f>
        <v>1.0159424511037716</v>
      </c>
      <c r="I226" s="157">
        <f>+'4.2.1.1.2'!I238/'4.2.1.1.2'!I226-1</f>
        <v>6.8765861143504914E-3</v>
      </c>
      <c r="J226" s="120">
        <f>+'4.2.1.1.2'!J238/'4.2.1.1.2'!J226-1</f>
        <v>-0.38758502130204053</v>
      </c>
      <c r="K226" s="157">
        <f>+'4.2.1.1.2'!K238/'4.2.1.1.2'!K226-1</f>
        <v>5.3440269288922426E-3</v>
      </c>
    </row>
    <row r="227" spans="1:11" ht="15" thickBot="1">
      <c r="A227" s="230"/>
      <c r="B227" s="23" t="s">
        <v>12</v>
      </c>
      <c r="C227" s="89">
        <f>+'4.2.1.1.2'!C239/'4.2.1.1.2'!C227-1</f>
        <v>-3.8937343595503604E-2</v>
      </c>
      <c r="D227" s="89">
        <f>+'4.2.1.1.2'!D239/'4.2.1.1.2'!D227-1</f>
        <v>3.1036712561231639E-2</v>
      </c>
      <c r="E227" s="89">
        <f>+'4.2.1.1.2'!E239/'4.2.1.1.2'!E227-1</f>
        <v>-7.4757133858787239E-2</v>
      </c>
      <c r="F227" s="89">
        <f>+'4.2.1.1.2'!F239/'4.2.1.1.2'!F227-1</f>
        <v>-8.9561579705146332E-3</v>
      </c>
      <c r="G227" s="89">
        <f>+'4.2.1.1.2'!G239/'4.2.1.1.2'!G227-1</f>
        <v>-5.9103463625392205E-2</v>
      </c>
      <c r="H227" s="115">
        <f>+'4.2.1.1.2'!H239/'4.2.1.1.2'!H227-1</f>
        <v>0.37769844667318986</v>
      </c>
      <c r="I227" s="157">
        <f>+'4.2.1.1.2'!I239/'4.2.1.1.2'!I227-1</f>
        <v>-1.1109909875924751E-2</v>
      </c>
      <c r="J227" s="120">
        <f>+'4.2.1.1.2'!J239/'4.2.1.1.2'!J227-1</f>
        <v>-0.32477022439347525</v>
      </c>
      <c r="K227" s="157">
        <f>+'4.2.1.1.2'!K239/'4.2.1.1.2'!K227-1</f>
        <v>-1.2331738357008182E-2</v>
      </c>
    </row>
    <row r="228" spans="1:11">
      <c r="A228" s="231" t="s">
        <v>63</v>
      </c>
      <c r="B228" s="22" t="s">
        <v>1</v>
      </c>
      <c r="C228" s="118">
        <f>+'4.2.1.1.2'!C240/'4.2.1.1.2'!C228-1</f>
        <v>-0.20834501657980387</v>
      </c>
      <c r="D228" s="89">
        <f>+'4.2.1.1.2'!D240/'4.2.1.1.2'!D228-1</f>
        <v>-0.12298567913517089</v>
      </c>
      <c r="E228" s="89">
        <f>+'4.2.1.1.2'!E240/'4.2.1.1.2'!E228-1</f>
        <v>-0.23029640345860103</v>
      </c>
      <c r="F228" s="89">
        <f>+'4.2.1.1.2'!F240/'4.2.1.1.2'!F228-1</f>
        <v>-0.13463663315202101</v>
      </c>
      <c r="G228" s="89">
        <f>+'4.2.1.1.2'!G240/'4.2.1.1.2'!G228-1</f>
        <v>-0.18236708756281172</v>
      </c>
      <c r="H228" s="115">
        <f>+'4.2.1.1.2'!H240/'4.2.1.1.2'!H228-1</f>
        <v>-2.4760291851833038E-2</v>
      </c>
      <c r="I228" s="157">
        <f>+'4.2.1.1.2'!I240/'4.2.1.1.2'!I228-1</f>
        <v>-0.16468606303907751</v>
      </c>
      <c r="J228" s="120">
        <f>+'4.2.1.1.2'!J240/'4.2.1.1.2'!J228-1</f>
        <v>-0.47049244557631564</v>
      </c>
      <c r="K228" s="157">
        <f>+'4.2.1.1.2'!K240/'4.2.1.1.2'!K228-1</f>
        <v>-0.16591875886805374</v>
      </c>
    </row>
    <row r="229" spans="1:11">
      <c r="A229" s="229"/>
      <c r="B229" s="23" t="s">
        <v>2</v>
      </c>
      <c r="C229" s="118">
        <f>+'4.2.1.1.2'!C241/'4.2.1.1.2'!C229-1</f>
        <v>-0.26216289883045374</v>
      </c>
      <c r="D229" s="89">
        <f>+'4.2.1.1.2'!D241/'4.2.1.1.2'!D229-1</f>
        <v>-0.17037802630416288</v>
      </c>
      <c r="E229" s="89">
        <f>+'4.2.1.1.2'!E241/'4.2.1.1.2'!E229-1</f>
        <v>-0.23143954171301773</v>
      </c>
      <c r="F229" s="89">
        <f>+'4.2.1.1.2'!F241/'4.2.1.1.2'!F229-1</f>
        <v>-0.23649837638326332</v>
      </c>
      <c r="G229" s="89">
        <f>+'4.2.1.1.2'!G241/'4.2.1.1.2'!G229-1</f>
        <v>-0.23386018429029565</v>
      </c>
      <c r="H229" s="115">
        <f>+'4.2.1.1.2'!H241/'4.2.1.1.2'!H229-1</f>
        <v>-0.16833882608151518</v>
      </c>
      <c r="I229" s="157">
        <f>+'4.2.1.1.2'!I241/'4.2.1.1.2'!I229-1</f>
        <v>-0.21960267612616402</v>
      </c>
      <c r="J229" s="120">
        <f>+'4.2.1.1.2'!J241/'4.2.1.1.2'!J229-1</f>
        <v>-0.49231216700379432</v>
      </c>
      <c r="K229" s="157">
        <f>+'4.2.1.1.2'!K241/'4.2.1.1.2'!K229-1</f>
        <v>-0.22058272948696123</v>
      </c>
    </row>
    <row r="230" spans="1:11">
      <c r="A230" s="229"/>
      <c r="B230" s="23" t="s">
        <v>3</v>
      </c>
      <c r="C230" s="118">
        <f>+'4.2.1.1.2'!C242/'4.2.1.1.2'!C230-1</f>
        <v>-8.6987807890303692E-2</v>
      </c>
      <c r="D230" s="89">
        <f>+'4.2.1.1.2'!D242/'4.2.1.1.2'!D230-1</f>
        <v>-3.9422929881486657E-2</v>
      </c>
      <c r="E230" s="89">
        <f>+'4.2.1.1.2'!E242/'4.2.1.1.2'!E230-1</f>
        <v>-0.1408490143247042</v>
      </c>
      <c r="F230" s="89">
        <f>+'4.2.1.1.2'!F242/'4.2.1.1.2'!F230-1</f>
        <v>-0.10288848996399591</v>
      </c>
      <c r="G230" s="89">
        <f>+'4.2.1.1.2'!G242/'4.2.1.1.2'!G230-1</f>
        <v>-0.11719081911423068</v>
      </c>
      <c r="H230" s="115">
        <f>+'4.2.1.1.2'!H242/'4.2.1.1.2'!H230-1</f>
        <v>-0.12705969548511553</v>
      </c>
      <c r="I230" s="157">
        <f>+'4.2.1.1.2'!I242/'4.2.1.1.2'!I230-1</f>
        <v>-9.1514921056154663E-2</v>
      </c>
      <c r="J230" s="120">
        <f>+'4.2.1.1.2'!J242/'4.2.1.1.2'!J230-1</f>
        <v>-0.60598634902040471</v>
      </c>
      <c r="K230" s="157">
        <f>+'4.2.1.1.2'!K242/'4.2.1.1.2'!K230-1</f>
        <v>-9.3298712279145768E-2</v>
      </c>
    </row>
    <row r="231" spans="1:11">
      <c r="A231" s="229"/>
      <c r="B231" s="23" t="s">
        <v>4</v>
      </c>
      <c r="C231" s="118">
        <f>+'4.2.1.1.2'!C243/'4.2.1.1.2'!C231-1</f>
        <v>-0.23635538611830564</v>
      </c>
      <c r="D231" s="89">
        <f>+'4.2.1.1.2'!D243/'4.2.1.1.2'!D231-1</f>
        <v>-0.20300278888520273</v>
      </c>
      <c r="E231" s="89">
        <f>+'4.2.1.1.2'!E243/'4.2.1.1.2'!E231-1</f>
        <v>-0.35295507802640347</v>
      </c>
      <c r="F231" s="89">
        <f>+'4.2.1.1.2'!F243/'4.2.1.1.2'!F231-1</f>
        <v>-0.30995987709334316</v>
      </c>
      <c r="G231" s="89">
        <f>+'4.2.1.1.2'!G243/'4.2.1.1.2'!G231-1</f>
        <v>-0.31197003191426542</v>
      </c>
      <c r="H231" s="115">
        <f>+'4.2.1.1.2'!H243/'4.2.1.1.2'!H231-1</f>
        <v>-0.26382527101079789</v>
      </c>
      <c r="I231" s="157">
        <f>+'4.2.1.1.2'!I243/'4.2.1.1.2'!I231-1</f>
        <v>-0.27667071813727684</v>
      </c>
      <c r="J231" s="120">
        <f>+'4.2.1.1.2'!J243/'4.2.1.1.2'!J231-1</f>
        <v>-0.62606534536645375</v>
      </c>
      <c r="K231" s="157">
        <f>+'4.2.1.1.2'!K243/'4.2.1.1.2'!K231-1</f>
        <v>-0.27775842448279386</v>
      </c>
    </row>
    <row r="232" spans="1:11">
      <c r="A232" s="229"/>
      <c r="B232" s="23" t="s">
        <v>5</v>
      </c>
      <c r="C232" s="118">
        <f>+'4.2.1.1.2'!C244/'4.2.1.1.2'!C232-1</f>
        <v>-0.20763715980843556</v>
      </c>
      <c r="D232" s="89">
        <f>+'4.2.1.1.2'!D244/'4.2.1.1.2'!D232-1</f>
        <v>-0.17550362581132739</v>
      </c>
      <c r="E232" s="89">
        <f>+'4.2.1.1.2'!E244/'4.2.1.1.2'!E232-1</f>
        <v>-0.30504336228982021</v>
      </c>
      <c r="F232" s="89">
        <f>+'4.2.1.1.2'!F244/'4.2.1.1.2'!F232-1</f>
        <v>-0.25260515607906164</v>
      </c>
      <c r="G232" s="89">
        <f>+'4.2.1.1.2'!G244/'4.2.1.1.2'!G232-1</f>
        <v>-0.2577318186957237</v>
      </c>
      <c r="H232" s="115">
        <f>+'4.2.1.1.2'!H244/'4.2.1.1.2'!H232-1</f>
        <v>-0.24786195022932889</v>
      </c>
      <c r="I232" s="157">
        <f>+'4.2.1.1.2'!I244/'4.2.1.1.2'!I232-1</f>
        <v>-0.23447604620505091</v>
      </c>
      <c r="J232" s="120">
        <f>+'4.2.1.1.2'!J244/'4.2.1.1.2'!J232-1</f>
        <v>-0.60849933598937578</v>
      </c>
      <c r="K232" s="157">
        <f>+'4.2.1.1.2'!K244/'4.2.1.1.2'!K232-1</f>
        <v>-0.23549749828334188</v>
      </c>
    </row>
    <row r="233" spans="1:11">
      <c r="A233" s="229"/>
      <c r="B233" s="23" t="s">
        <v>6</v>
      </c>
      <c r="C233" s="118">
        <f>+'4.2.1.1.2'!C245/'4.2.1.1.2'!C233-1</f>
        <v>-0.1918119317126411</v>
      </c>
      <c r="D233" s="89">
        <f>+'4.2.1.1.2'!D245/'4.2.1.1.2'!D233-1</f>
        <v>-0.14330936984146958</v>
      </c>
      <c r="E233" s="89">
        <f>+'4.2.1.1.2'!E245/'4.2.1.1.2'!E233-1</f>
        <v>-0.26712000769911903</v>
      </c>
      <c r="F233" s="89">
        <f>+'4.2.1.1.2'!F245/'4.2.1.1.2'!F233-1</f>
        <v>-0.21758543391008311</v>
      </c>
      <c r="G233" s="89">
        <f>+'4.2.1.1.2'!G245/'4.2.1.1.2'!G233-1</f>
        <v>-0.2159704060222154</v>
      </c>
      <c r="H233" s="115">
        <f>+'4.2.1.1.2'!H245/'4.2.1.1.2'!H233-1</f>
        <v>-0.22017302564804531</v>
      </c>
      <c r="I233" s="157">
        <f>+'4.2.1.1.2'!I245/'4.2.1.1.2'!I233-1</f>
        <v>-0.20197304784464887</v>
      </c>
      <c r="J233" s="120">
        <f>+'4.2.1.1.2'!J245/'4.2.1.1.2'!J233-1</f>
        <v>-0.48651375732293189</v>
      </c>
      <c r="K233" s="157">
        <f>+'4.2.1.1.2'!K245/'4.2.1.1.2'!K233-1</f>
        <v>-0.20266040127790819</v>
      </c>
    </row>
    <row r="234" spans="1:11">
      <c r="A234" s="229"/>
      <c r="B234" s="23" t="s">
        <v>7</v>
      </c>
      <c r="C234" s="118">
        <f>+'4.2.1.1.2'!C246/'4.2.1.1.2'!C234-1</f>
        <v>-0.15094604443152215</v>
      </c>
      <c r="D234" s="89">
        <f>+'4.2.1.1.2'!D246/'4.2.1.1.2'!D234-1</f>
        <v>-0.10859462015905519</v>
      </c>
      <c r="E234" s="89">
        <f>+'4.2.1.1.2'!E246/'4.2.1.1.2'!E234-1</f>
        <v>-0.22758160592582821</v>
      </c>
      <c r="F234" s="89">
        <f>+'4.2.1.1.2'!F246/'4.2.1.1.2'!F234-1</f>
        <v>-0.17882914327604216</v>
      </c>
      <c r="G234" s="89">
        <f>+'4.2.1.1.2'!G246/'4.2.1.1.2'!G234-1</f>
        <v>-0.20521870966730305</v>
      </c>
      <c r="H234" s="115">
        <f>+'4.2.1.1.2'!H246/'4.2.1.1.2'!H234-1</f>
        <v>-0.26730204575519201</v>
      </c>
      <c r="I234" s="157">
        <f>+'4.2.1.1.2'!I246/'4.2.1.1.2'!I234-1</f>
        <v>-0.16764223723158789</v>
      </c>
      <c r="J234" s="120">
        <f>+'4.2.1.1.2'!J246/'4.2.1.1.2'!J234-1</f>
        <v>-0.43264216538366029</v>
      </c>
      <c r="K234" s="157">
        <f>+'4.2.1.1.2'!K246/'4.2.1.1.2'!K234-1</f>
        <v>-0.16827884779901769</v>
      </c>
    </row>
    <row r="235" spans="1:11">
      <c r="A235" s="229"/>
      <c r="B235" s="23" t="s">
        <v>8</v>
      </c>
      <c r="C235" s="118">
        <f>+'4.2.1.1.2'!C247/'4.2.1.1.2'!C235-1</f>
        <v>-0.44494806064033476</v>
      </c>
      <c r="D235" s="89">
        <f>+'4.2.1.1.2'!D247/'4.2.1.1.2'!D235-1</f>
        <v>-0.40478732346903024</v>
      </c>
      <c r="E235" s="89">
        <f>+'4.2.1.1.2'!E247/'4.2.1.1.2'!E235-1</f>
        <v>-0.49220777722885523</v>
      </c>
      <c r="F235" s="89">
        <f>+'4.2.1.1.2'!F247/'4.2.1.1.2'!F235-1</f>
        <v>-0.4464711932011024</v>
      </c>
      <c r="G235" s="89">
        <f>+'4.2.1.1.2'!G247/'4.2.1.1.2'!G235-1</f>
        <v>-0.47005360663020901</v>
      </c>
      <c r="H235" s="115">
        <f>+'4.2.1.1.2'!H247/'4.2.1.1.2'!H235-1</f>
        <v>-0.52747637990716545</v>
      </c>
      <c r="I235" s="157">
        <f>+'4.2.1.1.2'!I247/'4.2.1.1.2'!I235-1</f>
        <v>-0.44666852159237458</v>
      </c>
      <c r="J235" s="120">
        <f>+'4.2.1.1.2'!J247/'4.2.1.1.2'!J235-1</f>
        <v>-0.73304185482455442</v>
      </c>
      <c r="K235" s="157">
        <f>+'4.2.1.1.2'!K247/'4.2.1.1.2'!K235-1</f>
        <v>-0.44729730927593658</v>
      </c>
    </row>
    <row r="236" spans="1:11">
      <c r="A236" s="229"/>
      <c r="B236" s="23" t="s">
        <v>9</v>
      </c>
      <c r="C236" s="118">
        <f>+'4.2.1.1.2'!C248/'4.2.1.1.2'!C236-1</f>
        <v>-0.30807399579126915</v>
      </c>
      <c r="D236" s="89">
        <f>+'4.2.1.1.2'!D248/'4.2.1.1.2'!D236-1</f>
        <v>-0.24904767038341902</v>
      </c>
      <c r="E236" s="89">
        <f>+'4.2.1.1.2'!E248/'4.2.1.1.2'!E236-1</f>
        <v>-0.32313741372812121</v>
      </c>
      <c r="F236" s="89">
        <f>+'4.2.1.1.2'!F248/'4.2.1.1.2'!F236-1</f>
        <v>-0.28044412639031979</v>
      </c>
      <c r="G236" s="89">
        <f>+'4.2.1.1.2'!G248/'4.2.1.1.2'!G236-1</f>
        <v>-0.30373461597520246</v>
      </c>
      <c r="H236" s="115">
        <f>+'4.2.1.1.2'!H248/'4.2.1.1.2'!H236-1</f>
        <v>-0.37422743547524973</v>
      </c>
      <c r="I236" s="157">
        <f>+'4.2.1.1.2'!I248/'4.2.1.1.2'!I236-1</f>
        <v>-0.28784657903155009</v>
      </c>
      <c r="J236" s="120">
        <f>+'4.2.1.1.2'!J248/'4.2.1.1.2'!J236-1</f>
        <v>-0.70199579545144286</v>
      </c>
      <c r="K236" s="157">
        <f>+'4.2.1.1.2'!K248/'4.2.1.1.2'!K236-1</f>
        <v>-0.28888883163123502</v>
      </c>
    </row>
    <row r="237" spans="1:11">
      <c r="A237" s="229"/>
      <c r="B237" s="23" t="s">
        <v>10</v>
      </c>
      <c r="C237" s="118">
        <f>+'4.2.1.1.2'!C249/'4.2.1.1.2'!C237-1</f>
        <v>-0.19985862730799475</v>
      </c>
      <c r="D237" s="89">
        <f>+'4.2.1.1.2'!D249/'4.2.1.1.2'!D237-1</f>
        <v>-0.13978703106793411</v>
      </c>
      <c r="E237" s="89">
        <f>+'4.2.1.1.2'!E249/'4.2.1.1.2'!E237-1</f>
        <v>-0.20705781209093554</v>
      </c>
      <c r="F237" s="89">
        <f>+'4.2.1.1.2'!F249/'4.2.1.1.2'!F237-1</f>
        <v>-0.15927744807300348</v>
      </c>
      <c r="G237" s="89">
        <f>+'4.2.1.1.2'!G249/'4.2.1.1.2'!G237-1</f>
        <v>-0.19169635933527684</v>
      </c>
      <c r="H237" s="115">
        <f>+'4.2.1.1.2'!H249/'4.2.1.1.2'!H237-1</f>
        <v>-0.32473700022339258</v>
      </c>
      <c r="I237" s="157">
        <f>+'4.2.1.1.2'!I249/'4.2.1.1.2'!I237-1</f>
        <v>-0.17601426948240984</v>
      </c>
      <c r="J237" s="120">
        <f>+'4.2.1.1.2'!J249/'4.2.1.1.2'!J237-1</f>
        <v>-0.67373369866295341</v>
      </c>
      <c r="K237" s="157">
        <f>+'4.2.1.1.2'!K249/'4.2.1.1.2'!K237-1</f>
        <v>-0.17720506814187997</v>
      </c>
    </row>
    <row r="238" spans="1:11">
      <c r="A238" s="229"/>
      <c r="B238" s="23" t="s">
        <v>11</v>
      </c>
      <c r="C238" s="118">
        <f>+'4.2.1.1.2'!C250/'4.2.1.1.2'!C238-1</f>
        <v>-0.21215480636524942</v>
      </c>
      <c r="D238" s="89">
        <f>+'4.2.1.1.2'!D250/'4.2.1.1.2'!D238-1</f>
        <v>-0.25326583689141291</v>
      </c>
      <c r="E238" s="89">
        <f>+'4.2.1.1.2'!E250/'4.2.1.1.2'!E238-1</f>
        <v>-0.30738460012188384</v>
      </c>
      <c r="F238" s="89">
        <f>+'4.2.1.1.2'!F250/'4.2.1.1.2'!F238-1</f>
        <v>-0.24983791901951991</v>
      </c>
      <c r="G238" s="89">
        <f>+'4.2.1.1.2'!G250/'4.2.1.1.2'!G238-1</f>
        <v>-0.28120613875807543</v>
      </c>
      <c r="H238" s="115">
        <f>+'4.2.1.1.2'!H250/'4.2.1.1.2'!H238-1</f>
        <v>-0.33970586230866739</v>
      </c>
      <c r="I238" s="157">
        <f>+'4.2.1.1.2'!I250/'4.2.1.1.2'!I238-1</f>
        <v>-0.26042655086753441</v>
      </c>
      <c r="J238" s="120">
        <f>+'4.2.1.1.2'!J250/'4.2.1.1.2'!J238-1</f>
        <v>-0.71115823518642829</v>
      </c>
      <c r="K238" s="157">
        <f>+'4.2.1.1.2'!K250/'4.2.1.1.2'!K238-1</f>
        <v>-0.26149329854409609</v>
      </c>
    </row>
    <row r="239" spans="1:11" ht="15" thickBot="1">
      <c r="A239" s="230"/>
      <c r="B239" s="55" t="s">
        <v>12</v>
      </c>
      <c r="C239" s="122">
        <f>+'4.2.1.1.2'!C251/'4.2.1.1.2'!C239-1</f>
        <v>-0.27341778318633625</v>
      </c>
      <c r="D239" s="96">
        <f>+'4.2.1.1.2'!D251/'4.2.1.1.2'!D239-1</f>
        <v>-0.23957201967673458</v>
      </c>
      <c r="E239" s="96">
        <f>+'4.2.1.1.2'!E251/'4.2.1.1.2'!E239-1</f>
        <v>-0.28449450755524797</v>
      </c>
      <c r="F239" s="96">
        <f>+'4.2.1.1.2'!F251/'4.2.1.1.2'!F239-1</f>
        <v>-0.28527594597341877</v>
      </c>
      <c r="G239" s="96">
        <f>+'4.2.1.1.2'!G251/'4.2.1.1.2'!G239-1</f>
        <v>-0.30349906012378802</v>
      </c>
      <c r="H239" s="117">
        <f>+'4.2.1.1.2'!H251/'4.2.1.1.2'!H239-1</f>
        <v>-0.35082813150228875</v>
      </c>
      <c r="I239" s="158">
        <f>+'4.2.1.1.2'!I251/'4.2.1.1.2'!I239-1</f>
        <v>-0.27285063026447465</v>
      </c>
      <c r="J239" s="121">
        <f>+'4.2.1.1.2'!J251/'4.2.1.1.2'!J239-1</f>
        <v>-0.72502222630981938</v>
      </c>
      <c r="K239" s="158">
        <f>+'4.2.1.1.2'!K251/'4.2.1.1.2'!K239-1</f>
        <v>-0.27405481865452919</v>
      </c>
    </row>
    <row r="240" spans="1:11">
      <c r="A240" s="229" t="s">
        <v>64</v>
      </c>
      <c r="B240" s="91" t="s">
        <v>1</v>
      </c>
      <c r="C240" s="124">
        <f>+'4.2.1.1.2'!C252/'4.2.1.1.2'!C240-1</f>
        <v>-0.66926240218939448</v>
      </c>
      <c r="D240" s="93">
        <f>+'4.2.1.1.2'!D252/'4.2.1.1.2'!D240-1</f>
        <v>4.7534577064907158E-3</v>
      </c>
      <c r="E240" s="93">
        <f>+'4.2.1.1.2'!E252/'4.2.1.1.2'!E240-1</f>
        <v>-6.2157927831787751E-2</v>
      </c>
      <c r="F240" s="93">
        <f>+'4.2.1.1.2'!F252/'4.2.1.1.2'!F240-1</f>
        <v>-6.3513082151247291E-2</v>
      </c>
      <c r="G240" s="93">
        <f>+'4.2.1.1.2'!G252/'4.2.1.1.2'!G240-1</f>
        <v>3.7567082535245211E-2</v>
      </c>
      <c r="H240" s="123">
        <f>+'4.2.1.1.2'!H252/'4.2.1.1.2'!H240-1</f>
        <v>-0.16038743849707637</v>
      </c>
      <c r="I240" s="159">
        <f>+'4.2.1.1.2'!I252/'4.2.1.1.2'!I240-1</f>
        <v>-0.13868021198342417</v>
      </c>
      <c r="J240" s="125">
        <f>+'4.2.1.1.2'!J252/'4.2.1.1.2'!J240-1</f>
        <v>-0.62825167063611342</v>
      </c>
      <c r="K240" s="159">
        <f>+'4.2.1.1.2'!K252/'4.2.1.1.2'!K240-1</f>
        <v>-0.13993303371722632</v>
      </c>
    </row>
    <row r="241" spans="1:11">
      <c r="A241" s="229"/>
      <c r="B241" s="23" t="s">
        <v>2</v>
      </c>
      <c r="C241" s="118">
        <f>+'4.2.1.1.2'!C253/'4.2.1.1.2'!C241-1</f>
        <v>-0.99998986364347953</v>
      </c>
      <c r="D241" s="89">
        <f>+'4.2.1.1.2'!D253/'4.2.1.1.2'!D241-1</f>
        <v>1.3423629660491265E-2</v>
      </c>
      <c r="E241" s="89">
        <f>+'4.2.1.1.2'!E253/'4.2.1.1.2'!E241-1</f>
        <v>-0.11479713992644414</v>
      </c>
      <c r="F241" s="89">
        <f>+'4.2.1.1.2'!F253/'4.2.1.1.2'!F241-1</f>
        <v>-2.4642754004321477E-2</v>
      </c>
      <c r="G241" s="89">
        <f>+'4.2.1.1.2'!G253/'4.2.1.1.2'!G241-1</f>
        <v>6.8313298457089111E-2</v>
      </c>
      <c r="H241" s="115">
        <f>+'4.2.1.1.2'!H253/'4.2.1.1.2'!H241-1</f>
        <v>-0.10446308766913714</v>
      </c>
      <c r="I241" s="157">
        <f>+'4.2.1.1.2'!I253/'4.2.1.1.2'!I241-1</f>
        <v>-0.18485686222693387</v>
      </c>
      <c r="J241" s="120">
        <f>+'4.2.1.1.2'!J253/'4.2.1.1.2'!J241-1</f>
        <v>-0.65696205827973231</v>
      </c>
      <c r="K241" s="157">
        <f>+'4.2.1.1.2'!K253/'4.2.1.1.2'!K241-1</f>
        <v>-0.18596199632957189</v>
      </c>
    </row>
    <row r="242" spans="1:11">
      <c r="A242" s="229"/>
      <c r="B242" s="23" t="s">
        <v>3</v>
      </c>
      <c r="C242" s="118">
        <f>+'4.2.1.1.2'!C254/'4.2.1.1.2'!C242-1</f>
        <v>-0.27997780725867538</v>
      </c>
      <c r="D242" s="89">
        <f>+'4.2.1.1.2'!D254/'4.2.1.1.2'!D242-1</f>
        <v>-3.1527053582597886E-2</v>
      </c>
      <c r="E242" s="89">
        <f>+'4.2.1.1.2'!E254/'4.2.1.1.2'!E242-1</f>
        <v>-9.3190367198948354E-2</v>
      </c>
      <c r="F242" s="89">
        <f>+'4.2.1.1.2'!F254/'4.2.1.1.2'!F242-1</f>
        <v>-3.4782198350644111E-2</v>
      </c>
      <c r="G242" s="89">
        <f>+'4.2.1.1.2'!G254/'4.2.1.1.2'!G242-1</f>
        <v>-7.7059117289613788E-2</v>
      </c>
      <c r="H242" s="115">
        <f>+'4.2.1.1.2'!H254/'4.2.1.1.2'!H242-1</f>
        <v>2.2158352291192784E-2</v>
      </c>
      <c r="I242" s="157">
        <f>+'4.2.1.1.2'!I254/'4.2.1.1.2'!I242-1</f>
        <v>-8.5373329116735674E-2</v>
      </c>
      <c r="J242" s="120">
        <f>+'4.2.1.1.2'!J254/'4.2.1.1.2'!J242-1</f>
        <v>-0.5299435713852314</v>
      </c>
      <c r="K242" s="157">
        <f>+'4.2.1.1.2'!K254/'4.2.1.1.2'!K242-1</f>
        <v>-8.6043167743286797E-2</v>
      </c>
    </row>
    <row r="243" spans="1:11">
      <c r="A243" s="229"/>
      <c r="B243" s="23" t="s">
        <v>4</v>
      </c>
      <c r="C243" s="118">
        <f>+'4.2.1.1.2'!C255/'4.2.1.1.2'!C243-1</f>
        <v>0.13535562804158574</v>
      </c>
      <c r="D243" s="89">
        <f>+'4.2.1.1.2'!D255/'4.2.1.1.2'!D243-1</f>
        <v>0.17182193640606336</v>
      </c>
      <c r="E243" s="89">
        <f>+'4.2.1.1.2'!E255/'4.2.1.1.2'!E243-1</f>
        <v>0.22948531412653139</v>
      </c>
      <c r="F243" s="89">
        <f>+'4.2.1.1.2'!F255/'4.2.1.1.2'!F243-1</f>
        <v>0.23317710470697195</v>
      </c>
      <c r="G243" s="89">
        <f>+'4.2.1.1.2'!G255/'4.2.1.1.2'!G243-1</f>
        <v>0.17493225104170329</v>
      </c>
      <c r="H243" s="115">
        <f>+'4.2.1.1.2'!H255/'4.2.1.1.2'!H243-1</f>
        <v>0.2157467301677567</v>
      </c>
      <c r="I243" s="157">
        <f>+'4.2.1.1.2'!I255/'4.2.1.1.2'!I243-1</f>
        <v>0.19362098330294786</v>
      </c>
      <c r="J243" s="120">
        <f>+'4.2.1.1.2'!J255/'4.2.1.1.2'!J243-1</f>
        <v>-0.55724883354033095</v>
      </c>
      <c r="K243" s="157">
        <f>+'4.2.1.1.2'!K255/'4.2.1.1.2'!K243-1</f>
        <v>0.19241073824573807</v>
      </c>
    </row>
    <row r="244" spans="1:11">
      <c r="A244" s="229"/>
      <c r="B244" s="23" t="s">
        <v>5</v>
      </c>
      <c r="C244" s="118">
        <f>+'4.2.1.1.2'!C256/'4.2.1.1.2'!C244-1</f>
        <v>0.11553731878669105</v>
      </c>
      <c r="D244" s="89">
        <f>+'4.2.1.1.2'!D256/'4.2.1.1.2'!D244-1</f>
        <v>0.14917595691853336</v>
      </c>
      <c r="E244" s="89">
        <f>+'4.2.1.1.2'!E256/'4.2.1.1.2'!E244-1</f>
        <v>0.18805494407527035</v>
      </c>
      <c r="F244" s="89">
        <f>+'4.2.1.1.2'!F256/'4.2.1.1.2'!F244-1</f>
        <v>0.17461268854938572</v>
      </c>
      <c r="G244" s="89">
        <f>+'4.2.1.1.2'!G256/'4.2.1.1.2'!G244-1</f>
        <v>0.1414968530106242</v>
      </c>
      <c r="H244" s="115">
        <f>+'4.2.1.1.2'!H256/'4.2.1.1.2'!H244-1</f>
        <v>0.24429758338648866</v>
      </c>
      <c r="I244" s="157">
        <f>+'4.2.1.1.2'!I256/'4.2.1.1.2'!I244-1</f>
        <v>0.15897303244600636</v>
      </c>
      <c r="J244" s="120">
        <f>+'4.2.1.1.2'!J256/'4.2.1.1.2'!J244-1</f>
        <v>-0.57143826322930802</v>
      </c>
      <c r="K244" s="157">
        <f>+'4.2.1.1.2'!K256/'4.2.1.1.2'!K244-1</f>
        <v>0.15795152761819464</v>
      </c>
    </row>
    <row r="245" spans="1:11">
      <c r="A245" s="229"/>
      <c r="B245" s="23" t="s">
        <v>6</v>
      </c>
      <c r="C245" s="118">
        <f>+'4.2.1.1.2'!C257/'4.2.1.1.2'!C245-1</f>
        <v>-2.9012577084643665E-2</v>
      </c>
      <c r="D245" s="89">
        <f>+'4.2.1.1.2'!D257/'4.2.1.1.2'!D245-1</f>
        <v>-3.0864642534578102E-2</v>
      </c>
      <c r="E245" s="89">
        <f>+'4.2.1.1.2'!E257/'4.2.1.1.2'!E245-1</f>
        <v>5.1044543602503101E-3</v>
      </c>
      <c r="F245" s="89">
        <f>+'4.2.1.1.2'!F257/'4.2.1.1.2'!F245-1</f>
        <v>2.7677355329671638E-2</v>
      </c>
      <c r="G245" s="89">
        <f>+'4.2.1.1.2'!G257/'4.2.1.1.2'!G245-1</f>
        <v>-2.4857691507658264E-2</v>
      </c>
      <c r="H245" s="115">
        <f>+'4.2.1.1.2'!H257/'4.2.1.1.2'!H245-1</f>
        <v>6.9141883993561359E-2</v>
      </c>
      <c r="I245" s="157">
        <f>+'4.2.1.1.2'!I257/'4.2.1.1.2'!I245-1</f>
        <v>-5.7059003255591767E-3</v>
      </c>
      <c r="J245" s="120">
        <f>+'4.2.1.1.2'!J257/'4.2.1.1.2'!J245-1</f>
        <v>-0.67430197090567812</v>
      </c>
      <c r="K245" s="157">
        <f>+'4.2.1.1.2'!K257/'4.2.1.1.2'!K245-1</f>
        <v>-6.7460240329700882E-3</v>
      </c>
    </row>
    <row r="246" spans="1:11">
      <c r="A246" s="229"/>
      <c r="B246" s="24" t="s">
        <v>7</v>
      </c>
      <c r="C246" s="118">
        <f>+'4.2.1.1.2'!C258/'4.2.1.1.2'!C246-1</f>
        <v>7.4241311014117128E-2</v>
      </c>
      <c r="D246" s="89">
        <f>+'4.2.1.1.2'!D258/'4.2.1.1.2'!D246-1</f>
        <v>7.7749375472026871E-2</v>
      </c>
      <c r="E246" s="89">
        <f>+'4.2.1.1.2'!E258/'4.2.1.1.2'!E246-1</f>
        <v>8.9992247768341249E-2</v>
      </c>
      <c r="F246" s="89">
        <f>+'4.2.1.1.2'!F258/'4.2.1.1.2'!F246-1</f>
        <v>0.11741063183027056</v>
      </c>
      <c r="G246" s="89">
        <f>+'4.2.1.1.2'!G258/'4.2.1.1.2'!G246-1</f>
        <v>0.12352126004393438</v>
      </c>
      <c r="H246" s="115">
        <f>+'4.2.1.1.2'!H258/'4.2.1.1.2'!H246-1</f>
        <v>0.11520575894060125</v>
      </c>
      <c r="I246" s="157">
        <f>+'4.2.1.1.2'!I258/'4.2.1.1.2'!I246-1</f>
        <v>9.3775828193868316E-2</v>
      </c>
      <c r="J246" s="120">
        <f>+'4.2.1.1.2'!J258/'4.2.1.1.2'!J246-1</f>
        <v>-0.57260094102199366</v>
      </c>
      <c r="K246" s="157">
        <f>+'4.2.1.1.2'!K258/'4.2.1.1.2'!K246-1</f>
        <v>9.2683816609099301E-2</v>
      </c>
    </row>
    <row r="247" spans="1:11">
      <c r="A247" s="229"/>
      <c r="B247" s="23" t="s">
        <v>8</v>
      </c>
      <c r="C247" s="118">
        <f>+'4.2.1.1.2'!C259/'4.2.1.1.2'!C247-1</f>
        <v>0.47127050112225843</v>
      </c>
      <c r="D247" s="89">
        <f>+'4.2.1.1.2'!D259/'4.2.1.1.2'!D247-1</f>
        <v>0.40911091659476617</v>
      </c>
      <c r="E247" s="89">
        <f>+'4.2.1.1.2'!E259/'4.2.1.1.2'!E247-1</f>
        <v>0.49409125031089229</v>
      </c>
      <c r="F247" s="89">
        <f>+'4.2.1.1.2'!F259/'4.2.1.1.2'!F247-1</f>
        <v>0.55198246631368475</v>
      </c>
      <c r="G247" s="89">
        <f>+'4.2.1.1.2'!G259/'4.2.1.1.2'!G247-1</f>
        <v>0.54502586964274058</v>
      </c>
      <c r="H247" s="115">
        <f>+'4.2.1.1.2'!H259/'4.2.1.1.2'!H247-1</f>
        <v>0.67627378299319529</v>
      </c>
      <c r="I247" s="157">
        <f>+'4.2.1.1.2'!I259/'4.2.1.1.2'!I247-1</f>
        <v>0.48817900144418225</v>
      </c>
      <c r="J247" s="120">
        <f>+'4.2.1.1.2'!J259/'4.2.1.1.2'!J247-1</f>
        <v>0.78481769276748348</v>
      </c>
      <c r="K247" s="157">
        <f>+'4.2.1.1.2'!K259/'4.2.1.1.2'!K247-1</f>
        <v>0.48849359574134676</v>
      </c>
    </row>
    <row r="248" spans="1:11">
      <c r="A248" s="229"/>
      <c r="B248" s="23" t="s">
        <v>9</v>
      </c>
      <c r="C248" s="118">
        <f>+'4.2.1.1.2'!C260/'4.2.1.1.2'!C248-1</f>
        <v>1.8358121923629067E-2</v>
      </c>
      <c r="D248" s="89">
        <f>+'4.2.1.1.2'!D260/'4.2.1.1.2'!D248-1</f>
        <v>0.1269095912699969</v>
      </c>
      <c r="E248" s="89">
        <f>+'4.2.1.1.2'!E260/'4.2.1.1.2'!E248-1</f>
        <v>6.9245203382676701E-2</v>
      </c>
      <c r="F248" s="89">
        <f>+'4.2.1.1.2'!F260/'4.2.1.1.2'!F248-1</f>
        <v>0.12471694509553277</v>
      </c>
      <c r="G248" s="89">
        <f>+'4.2.1.1.2'!G260/'4.2.1.1.2'!G248-1</f>
        <v>7.1987622922681682E-2</v>
      </c>
      <c r="H248" s="115">
        <f>+'4.2.1.1.2'!H260/'4.2.1.1.2'!H248-1</f>
        <v>0.19562012151544472</v>
      </c>
      <c r="I248" s="157">
        <f>+'4.2.1.1.2'!I260/'4.2.1.1.2'!I248-1</f>
        <v>9.6801622685405819E-2</v>
      </c>
      <c r="J248" s="120">
        <f>+'4.2.1.1.2'!J260/'4.2.1.1.2'!J248-1</f>
        <v>0.23151626202473663</v>
      </c>
      <c r="K248" s="157">
        <f>+'4.2.1.1.2'!K260/'4.2.1.1.2'!K248-1</f>
        <v>9.6943697084504787E-2</v>
      </c>
    </row>
    <row r="249" spans="1:11">
      <c r="A249" s="229"/>
      <c r="B249" s="23" t="s">
        <v>10</v>
      </c>
      <c r="C249" s="118">
        <f>+'4.2.1.1.2'!C261/'4.2.1.1.2'!C249-1</f>
        <v>0.12473228769345424</v>
      </c>
      <c r="D249" s="89">
        <f>+'4.2.1.1.2'!D261/'4.2.1.1.2'!D249-1</f>
        <v>5.4336288049609438E-2</v>
      </c>
      <c r="E249" s="89">
        <f>+'4.2.1.1.2'!E261/'4.2.1.1.2'!E249-1</f>
        <v>9.6192538036379283E-3</v>
      </c>
      <c r="F249" s="89">
        <f>+'4.2.1.1.2'!F261/'4.2.1.1.2'!F249-1</f>
        <v>8.7775409858766862E-2</v>
      </c>
      <c r="G249" s="89">
        <f>+'4.2.1.1.2'!G261/'4.2.1.1.2'!G249-1</f>
        <v>9.1309334643228546E-2</v>
      </c>
      <c r="H249" s="115">
        <f>+'4.2.1.1.2'!H261/'4.2.1.1.2'!H249-1</f>
        <v>0.22630575270790043</v>
      </c>
      <c r="I249" s="157">
        <f>+'4.2.1.1.2'!I261/'4.2.1.1.2'!I249-1</f>
        <v>7.3485329198748728E-2</v>
      </c>
      <c r="J249" s="120">
        <f>+'4.2.1.1.2'!J261/'4.2.1.1.2'!J249-1</f>
        <v>5.474737276857411E-2</v>
      </c>
      <c r="K249" s="157">
        <f>+'4.2.1.1.2'!K261/'4.2.1.1.2'!K249-1</f>
        <v>7.3467552276242465E-2</v>
      </c>
    </row>
    <row r="250" spans="1:11">
      <c r="A250" s="229"/>
      <c r="B250" s="23" t="s">
        <v>11</v>
      </c>
      <c r="C250" s="118">
        <f>+'4.2.1.1.2'!C262/'4.2.1.1.2'!C250-1</f>
        <v>6.3126442366087776E-2</v>
      </c>
      <c r="D250" s="89">
        <f>+'4.2.1.1.2'!D262/'4.2.1.1.2'!D250-1</f>
        <v>8.172981378169264E-2</v>
      </c>
      <c r="E250" s="89">
        <f>+'4.2.1.1.2'!E262/'4.2.1.1.2'!E250-1</f>
        <v>-2.3152861119210777E-2</v>
      </c>
      <c r="F250" s="89">
        <f>+'4.2.1.1.2'!F262/'4.2.1.1.2'!F250-1</f>
        <v>6.9331208195043681E-2</v>
      </c>
      <c r="G250" s="89">
        <f>+'4.2.1.1.2'!G262/'4.2.1.1.2'!G250-1</f>
        <v>5.9326714773098921E-2</v>
      </c>
      <c r="H250" s="115">
        <f>+'4.2.1.1.2'!H262/'4.2.1.1.2'!H250-1</f>
        <v>0.16294758049533686</v>
      </c>
      <c r="I250" s="157">
        <f>+'4.2.1.1.2'!I262/'4.2.1.1.2'!I250-1</f>
        <v>5.7593677340166183E-2</v>
      </c>
      <c r="J250" s="120">
        <f>+'4.2.1.1.2'!J262/'4.2.1.1.2'!J250-1</f>
        <v>0.40389795594992872</v>
      </c>
      <c r="K250" s="157">
        <f>+'4.2.1.1.2'!K262/'4.2.1.1.2'!K250-1</f>
        <v>5.7914235638633071E-2</v>
      </c>
    </row>
    <row r="251" spans="1:11" ht="15" thickBot="1">
      <c r="A251" s="230"/>
      <c r="B251" s="55" t="s">
        <v>12</v>
      </c>
      <c r="C251" s="122">
        <f>+'4.2.1.1.2'!C263/'4.2.1.1.2'!C251-1</f>
        <v>0.17053844805937435</v>
      </c>
      <c r="D251" s="96">
        <f>+'4.2.1.1.2'!D263/'4.2.1.1.2'!D251-1</f>
        <v>8.1752177822544958E-2</v>
      </c>
      <c r="E251" s="96">
        <f>+'4.2.1.1.2'!E263/'4.2.1.1.2'!E251-1</f>
        <v>-3.8648274767371094E-2</v>
      </c>
      <c r="F251" s="96">
        <f>+'4.2.1.1.2'!F263/'4.2.1.1.2'!F251-1</f>
        <v>0.12125443081659459</v>
      </c>
      <c r="G251" s="96">
        <f>+'4.2.1.1.2'!G263/'4.2.1.1.2'!G251-1</f>
        <v>0.10124451350246599</v>
      </c>
      <c r="H251" s="117">
        <f>+'4.2.1.1.2'!H263/'4.2.1.1.2'!H251-1</f>
        <v>0.17089754438147997</v>
      </c>
      <c r="I251" s="158">
        <f>+'4.2.1.1.2'!I263/'4.2.1.1.2'!I251-1</f>
        <v>8.7805059272518582E-2</v>
      </c>
      <c r="J251" s="121">
        <f>+'4.2.1.1.2'!J263/'4.2.1.1.2'!J251-1</f>
        <v>0.55956296337588496</v>
      </c>
      <c r="K251" s="158">
        <f>+'4.2.1.1.2'!K263/'4.2.1.1.2'!K251-1</f>
        <v>8.8280946564646801E-2</v>
      </c>
    </row>
    <row r="252" spans="1:11">
      <c r="A252" s="229" t="s">
        <v>65</v>
      </c>
      <c r="B252" s="91" t="s">
        <v>1</v>
      </c>
      <c r="C252" s="124">
        <f>+'4.2.1.1.2'!C264/'4.2.1.1.2'!C252-1</f>
        <v>2.2708679511150853</v>
      </c>
      <c r="D252" s="93">
        <f>+'4.2.1.1.2'!D264/'4.2.1.1.2'!D252-1</f>
        <v>-1.899935548430931E-3</v>
      </c>
      <c r="E252" s="93">
        <f>+'4.2.1.1.2'!E264/'4.2.1.1.2'!E252-1</f>
        <v>-3.3666464701613275E-2</v>
      </c>
      <c r="F252" s="93">
        <f>+'4.2.1.1.2'!F264/'4.2.1.1.2'!F252-1</f>
        <v>-4.5786663378099224E-2</v>
      </c>
      <c r="G252" s="93">
        <f>+'4.2.1.1.2'!G264/'4.2.1.1.2'!G252-1</f>
        <v>-7.800851682367882E-2</v>
      </c>
      <c r="H252" s="123">
        <f>+'4.2.1.1.2'!H264/'4.2.1.1.2'!H252-1</f>
        <v>0.21650320868366224</v>
      </c>
      <c r="I252" s="159">
        <f>+'4.2.1.1.2'!I264/'4.2.1.1.2'!I252-1</f>
        <v>0.12360743812695763</v>
      </c>
      <c r="J252" s="125">
        <f>+'4.2.1.1.2'!J264/'4.2.1.1.2'!J252-1</f>
        <v>0.82297692355538965</v>
      </c>
      <c r="K252" s="159">
        <f>+'4.2.1.1.2'!K264/'4.2.1.1.2'!K252-1</f>
        <v>0.12438100279456465</v>
      </c>
    </row>
    <row r="253" spans="1:11">
      <c r="A253" s="229"/>
      <c r="B253" s="23" t="s">
        <v>2</v>
      </c>
      <c r="C253" s="142">
        <f>+'4.2.1.1.2'!C265/'4.2.1.1.2'!C253-1</f>
        <v>114498.66666666667</v>
      </c>
      <c r="D253" s="89">
        <f>+'4.2.1.1.2'!D265/'4.2.1.1.2'!D253-1</f>
        <v>2.2449493782958019E-2</v>
      </c>
      <c r="E253" s="89">
        <f>+'4.2.1.1.2'!E265/'4.2.1.1.2'!E253-1</f>
        <v>7.6532805109404523E-2</v>
      </c>
      <c r="F253" s="89">
        <f>+'4.2.1.1.2'!F265/'4.2.1.1.2'!F253-1</f>
        <v>9.5507715541567118E-2</v>
      </c>
      <c r="G253" s="89">
        <f>+'4.2.1.1.2'!G265/'4.2.1.1.2'!G253-1</f>
        <v>-1.4460945467231978E-2</v>
      </c>
      <c r="H253" s="115">
        <f>+'4.2.1.1.2'!H265/'4.2.1.1.2'!H253-1</f>
        <v>0.32512938856899609</v>
      </c>
      <c r="I253" s="157">
        <f>+'4.2.1.1.2'!I265/'4.2.1.1.2'!I253-1</f>
        <v>0.29246546837914567</v>
      </c>
      <c r="J253" s="120">
        <f>+'4.2.1.1.2'!J265/'4.2.1.1.2'!J253-1</f>
        <v>1.0010627799286418</v>
      </c>
      <c r="K253" s="157">
        <f>+'4.2.1.1.2'!K265/'4.2.1.1.2'!K253-1</f>
        <v>0.29316446194466694</v>
      </c>
    </row>
    <row r="254" spans="1:11">
      <c r="A254" s="229"/>
      <c r="B254" s="23" t="s">
        <v>3</v>
      </c>
      <c r="C254" s="118">
        <f>+'4.2.1.1.2'!C266/'4.2.1.1.2'!C254-1</f>
        <v>0.39467575749623673</v>
      </c>
      <c r="D254" s="89">
        <f>+'4.2.1.1.2'!D266/'4.2.1.1.2'!D254-1</f>
        <v>-6.753532408750873E-2</v>
      </c>
      <c r="E254" s="89">
        <f>+'4.2.1.1.2'!E266/'4.2.1.1.2'!E254-1</f>
        <v>-0.10288429509160379</v>
      </c>
      <c r="F254" s="89">
        <f>+'4.2.1.1.2'!F266/'4.2.1.1.2'!F254-1</f>
        <v>-8.5850633604429682E-2</v>
      </c>
      <c r="G254" s="89">
        <f>+'4.2.1.1.2'!G266/'4.2.1.1.2'!G254-1</f>
        <v>-6.0919876919405036E-2</v>
      </c>
      <c r="H254" s="115">
        <f>+'4.2.1.1.2'!H266/'4.2.1.1.2'!H254-1</f>
        <v>7.6569514078083767E-2</v>
      </c>
      <c r="I254" s="157">
        <f>+'4.2.1.1.2'!I266/'4.2.1.1.2'!I254-1</f>
        <v>-1.6746321316605361E-2</v>
      </c>
      <c r="J254" s="120">
        <f>+'4.2.1.1.2'!J266/'4.2.1.1.2'!J254-1</f>
        <v>0.92752033045049687</v>
      </c>
      <c r="K254" s="157">
        <f>+'4.2.1.1.2'!K266/'4.2.1.1.2'!K254-1</f>
        <v>-1.6014594850800812E-2</v>
      </c>
    </row>
    <row r="255" spans="1:11">
      <c r="A255" s="229"/>
      <c r="B255" s="23" t="s">
        <v>4</v>
      </c>
      <c r="C255" s="118">
        <f>+'4.2.1.1.2'!C267/'4.2.1.1.2'!C255-1</f>
        <v>5.814150673570051E-2</v>
      </c>
      <c r="D255" s="89">
        <f>+'4.2.1.1.2'!D267/'4.2.1.1.2'!D255-1</f>
        <v>-9.25930157140189E-2</v>
      </c>
      <c r="E255" s="89">
        <f>+'4.2.1.1.2'!E267/'4.2.1.1.2'!E255-1</f>
        <v>-0.17211827006136826</v>
      </c>
      <c r="F255" s="89">
        <f>+'4.2.1.1.2'!F267/'4.2.1.1.2'!F255-1</f>
        <v>-0.10210439158072371</v>
      </c>
      <c r="G255" s="89">
        <f>+'4.2.1.1.2'!G267/'4.2.1.1.2'!G255-1</f>
        <v>-9.4352267096921683E-2</v>
      </c>
      <c r="H255" s="115">
        <f>+'4.2.1.1.2'!H267/'4.2.1.1.2'!H255-1</f>
        <v>-8.5602046409647414E-3</v>
      </c>
      <c r="I255" s="157">
        <f>+'4.2.1.1.2'!I267/'4.2.1.1.2'!I255-1</f>
        <v>-8.4445902900427638E-2</v>
      </c>
      <c r="J255" s="120">
        <f>+'4.2.1.1.2'!J267/'4.2.1.1.2'!J255-1</f>
        <v>0.80674753601213034</v>
      </c>
      <c r="K255" s="157">
        <f>+'4.2.1.1.2'!K267/'4.2.1.1.2'!K255-1</f>
        <v>-8.3912550214323978E-2</v>
      </c>
    </row>
    <row r="256" spans="1:11">
      <c r="A256" s="229"/>
      <c r="B256" s="23" t="s">
        <v>5</v>
      </c>
      <c r="C256" s="118">
        <f>+'4.2.1.1.2'!C268/'4.2.1.1.2'!C256-1</f>
        <v>3.3237180090474938E-2</v>
      </c>
      <c r="D256" s="89">
        <f>+'4.2.1.1.2'!D268/'4.2.1.1.2'!D256-1</f>
        <v>-0.19300830555817283</v>
      </c>
      <c r="E256" s="89">
        <f>+'4.2.1.1.2'!E268/'4.2.1.1.2'!E256-1</f>
        <v>-0.20846998118715776</v>
      </c>
      <c r="F256" s="89">
        <f>+'4.2.1.1.2'!F268/'4.2.1.1.2'!F256-1</f>
        <v>-8.8753384487019527E-2</v>
      </c>
      <c r="G256" s="89">
        <f>+'4.2.1.1.2'!G268/'4.2.1.1.2'!G256-1</f>
        <v>-0.11267084572715313</v>
      </c>
      <c r="H256" s="115">
        <f>+'4.2.1.1.2'!H268/'4.2.1.1.2'!H256-1</f>
        <v>-0.10769917103320736</v>
      </c>
      <c r="I256" s="157">
        <f>+'4.2.1.1.2'!I268/'4.2.1.1.2'!I256-1</f>
        <v>-0.12386616522547211</v>
      </c>
      <c r="J256" s="120">
        <f>+'4.2.1.1.2'!J268/'4.2.1.1.2'!J256-1</f>
        <v>1.3348108279246476</v>
      </c>
      <c r="K256" s="157">
        <f>+'4.2.1.1.2'!K268/'4.2.1.1.2'!K256-1</f>
        <v>-0.12311115107862092</v>
      </c>
    </row>
    <row r="257" spans="1:11">
      <c r="A257" s="229"/>
      <c r="B257" s="23" t="s">
        <v>6</v>
      </c>
      <c r="C257" s="118">
        <f>+'4.2.1.1.2'!C269/'4.2.1.1.2'!C257-1</f>
        <v>6.3471499162712997E-2</v>
      </c>
      <c r="D257" s="89">
        <f>+'4.2.1.1.2'!D269/'4.2.1.1.2'!D257-1</f>
        <v>-0.19019488640474469</v>
      </c>
      <c r="E257" s="89">
        <f>+'4.2.1.1.2'!E269/'4.2.1.1.2'!E257-1</f>
        <v>-0.336144828650073</v>
      </c>
      <c r="F257" s="89">
        <f>+'4.2.1.1.2'!F269/'4.2.1.1.2'!F257-1</f>
        <v>-0.16258810931861578</v>
      </c>
      <c r="G257" s="89">
        <f>+'4.2.1.1.2'!G269/'4.2.1.1.2'!G257-1</f>
        <v>-8.3776051777409655E-2</v>
      </c>
      <c r="H257" s="115">
        <f>+'4.2.1.1.2'!H269/'4.2.1.1.2'!H257-1</f>
        <v>-0.13873397735390336</v>
      </c>
      <c r="I257" s="157">
        <f>+'4.2.1.1.2'!I269/'4.2.1.1.2'!I257-1</f>
        <v>-0.15956370271301268</v>
      </c>
      <c r="J257" s="120">
        <f>+'4.2.1.1.2'!J269/'4.2.1.1.2'!J257-1</f>
        <v>1.2276452048626743</v>
      </c>
      <c r="K257" s="157">
        <f>+'4.2.1.1.2'!K269/'4.2.1.1.2'!K257-1</f>
        <v>-0.1588560537695336</v>
      </c>
    </row>
    <row r="258" spans="1:11">
      <c r="A258" s="229"/>
      <c r="B258" s="24" t="s">
        <v>7</v>
      </c>
      <c r="C258" s="118">
        <f>+'4.2.1.1.2'!C270/'4.2.1.1.2'!C258-1</f>
        <v>4.8400758246825548E-2</v>
      </c>
      <c r="D258" s="89">
        <f>+'4.2.1.1.2'!D270/'4.2.1.1.2'!D258-1</f>
        <v>-0.19473406176386565</v>
      </c>
      <c r="E258" s="89">
        <f>+'4.2.1.1.2'!E270/'4.2.1.1.2'!E258-1</f>
        <v>-0.21713148990227682</v>
      </c>
      <c r="F258" s="89">
        <f>+'4.2.1.1.2'!F270/'4.2.1.1.2'!F258-1</f>
        <v>-0.10247365869319514</v>
      </c>
      <c r="G258" s="89">
        <f>+'4.2.1.1.2'!G270/'4.2.1.1.2'!G258-1</f>
        <v>-0.10608889101492414</v>
      </c>
      <c r="H258" s="115">
        <f>+'4.2.1.1.2'!H270/'4.2.1.1.2'!H258-1</f>
        <v>3.6921335050069448E-2</v>
      </c>
      <c r="I258" s="157">
        <f>+'4.2.1.1.2'!I270/'4.2.1.1.2'!I258-1</f>
        <v>-0.12406040023660636</v>
      </c>
      <c r="J258" s="120">
        <f>+'4.2.1.1.2'!J270/'4.2.1.1.2'!J258-1</f>
        <v>0.69930875576036877</v>
      </c>
      <c r="K258" s="157">
        <f>+'4.2.1.1.2'!K270/'4.2.1.1.2'!K258-1</f>
        <v>-0.12353263468220499</v>
      </c>
    </row>
    <row r="259" spans="1:11">
      <c r="A259" s="229"/>
      <c r="B259" s="23" t="s">
        <v>8</v>
      </c>
      <c r="C259" s="118">
        <f>+'4.2.1.1.2'!C271/'4.2.1.1.2'!C259-1</f>
        <v>4.4608871694062247E-2</v>
      </c>
      <c r="D259" s="89">
        <f>+'4.2.1.1.2'!D271/'4.2.1.1.2'!D259-1</f>
        <v>-0.1834685385621736</v>
      </c>
      <c r="E259" s="89">
        <f>+'4.2.1.1.2'!E271/'4.2.1.1.2'!E259-1</f>
        <v>-0.14404306500137576</v>
      </c>
      <c r="F259" s="89">
        <f>+'4.2.1.1.2'!F271/'4.2.1.1.2'!F259-1</f>
        <v>-0.1266307582771895</v>
      </c>
      <c r="G259" s="89">
        <f>+'4.2.1.1.2'!G271/'4.2.1.1.2'!G259-1</f>
        <v>-0.14332818301877082</v>
      </c>
      <c r="H259" s="115">
        <f>+'4.2.1.1.2'!H271/'4.2.1.1.2'!H259-1</f>
        <v>-2.3937387767098972E-3</v>
      </c>
      <c r="I259" s="157">
        <f>+'4.2.1.1.2'!I271/'4.2.1.1.2'!I259-1</f>
        <v>-0.11690767729590623</v>
      </c>
      <c r="J259" s="120">
        <f>+'4.2.1.1.2'!J271/'4.2.1.1.2'!J259-1</f>
        <v>-0.17505023442732748</v>
      </c>
      <c r="K259" s="157">
        <f>+'4.2.1.1.2'!K271/'4.2.1.1.2'!K259-1</f>
        <v>-0.11698161467800361</v>
      </c>
    </row>
    <row r="260" spans="1:11">
      <c r="A260" s="229"/>
      <c r="B260" s="23" t="s">
        <v>9</v>
      </c>
      <c r="C260" s="118">
        <f>+'4.2.1.1.2'!C272/'4.2.1.1.2'!C260-1</f>
        <v>0.29189135852672909</v>
      </c>
      <c r="D260" s="89">
        <f>+'4.2.1.1.2'!D272/'4.2.1.1.2'!D260-1</f>
        <v>-0.10596553081998428</v>
      </c>
      <c r="E260" s="89">
        <f>+'4.2.1.1.2'!E272/'4.2.1.1.2'!E260-1</f>
        <v>-4.0895553462968026E-2</v>
      </c>
      <c r="F260" s="89">
        <f>+'4.2.1.1.2'!F272/'4.2.1.1.2'!F260-1</f>
        <v>-6.7104117691830778E-3</v>
      </c>
      <c r="G260" s="89">
        <f>+'4.2.1.1.2'!G272/'4.2.1.1.2'!G260-1</f>
        <v>4.337393361350883E-2</v>
      </c>
      <c r="H260" s="115">
        <f>+'4.2.1.1.2'!H272/'4.2.1.1.2'!H260-1</f>
        <v>0.17025550262251876</v>
      </c>
      <c r="I260" s="157">
        <f>+'4.2.1.1.2'!I272/'4.2.1.1.2'!I260-1</f>
        <v>8.9340642555943983E-3</v>
      </c>
      <c r="J260" s="120">
        <f>+'4.2.1.1.2'!J272/'4.2.1.1.2'!J260-1</f>
        <v>-0.14930813866984083</v>
      </c>
      <c r="K260" s="157">
        <f>+'4.2.1.1.2'!K272/'4.2.1.1.2'!K260-1</f>
        <v>8.7467032669872324E-3</v>
      </c>
    </row>
    <row r="261" spans="1:11">
      <c r="A261" s="229"/>
      <c r="B261" s="23" t="s">
        <v>10</v>
      </c>
      <c r="C261" s="118">
        <f>+'4.2.1.1.2'!C273/'4.2.1.1.2'!C261-1</f>
        <v>5.9721880806686389E-2</v>
      </c>
      <c r="D261" s="89">
        <f>+'4.2.1.1.2'!D273/'4.2.1.1.2'!D261-1</f>
        <v>-0.11263019037168331</v>
      </c>
      <c r="E261" s="89">
        <f>+'4.2.1.1.2'!E273/'4.2.1.1.2'!E261-1</f>
        <v>-5.323422927200594E-2</v>
      </c>
      <c r="F261" s="89">
        <f>+'4.2.1.1.2'!F273/'4.2.1.1.2'!F261-1</f>
        <v>-6.5376918628607839E-2</v>
      </c>
      <c r="G261" s="89">
        <f>+'4.2.1.1.2'!G273/'4.2.1.1.2'!G261-1</f>
        <v>-7.5147454589661433E-2</v>
      </c>
      <c r="H261" s="115">
        <f>+'4.2.1.1.2'!H273/'4.2.1.1.2'!H261-1</f>
        <v>2.9860974373206339E-2</v>
      </c>
      <c r="I261" s="157">
        <f>+'4.2.1.1.2'!I273/'4.2.1.1.2'!I261-1</f>
        <v>-5.4596269239982731E-2</v>
      </c>
      <c r="J261" s="120">
        <f>+'4.2.1.1.2'!J273/'4.2.1.1.2'!J261-1</f>
        <v>1.3488513748694744</v>
      </c>
      <c r="K261" s="157">
        <f>+'4.2.1.1.2'!K273/'4.2.1.1.2'!K261-1</f>
        <v>-5.3288021175091349E-2</v>
      </c>
    </row>
    <row r="262" spans="1:11">
      <c r="A262" s="229"/>
      <c r="B262" s="23" t="s">
        <v>11</v>
      </c>
      <c r="C262" s="118">
        <f>+'4.2.1.1.2'!C274/'4.2.1.1.2'!C262-1</f>
        <v>0.1373295958284968</v>
      </c>
      <c r="D262" s="89">
        <f>+'4.2.1.1.2'!D274/'4.2.1.1.2'!D262-1</f>
        <v>-0.15705695384640672</v>
      </c>
      <c r="E262" s="89">
        <f>+'4.2.1.1.2'!E274/'4.2.1.1.2'!E262-1</f>
        <v>1.4106868079196033E-2</v>
      </c>
      <c r="F262" s="89">
        <f>+'4.2.1.1.2'!F274/'4.2.1.1.2'!F262-1</f>
        <v>-5.5417050177205218E-2</v>
      </c>
      <c r="G262" s="89">
        <f>+'4.2.1.1.2'!G274/'4.2.1.1.2'!G262-1</f>
        <v>-6.5255487530960665E-2</v>
      </c>
      <c r="H262" s="115">
        <f>+'4.2.1.1.2'!H274/'4.2.1.1.2'!H262-1</f>
        <v>0.10330046008349658</v>
      </c>
      <c r="I262" s="157">
        <f>+'4.2.1.1.2'!I274/'4.2.1.1.2'!I262-1</f>
        <v>-4.060166762294326E-2</v>
      </c>
      <c r="J262" s="120">
        <f>+'4.2.1.1.2'!J274/'4.2.1.1.2'!J262-1</f>
        <v>1.5550037622272384</v>
      </c>
      <c r="K262" s="157">
        <f>+'4.2.1.1.2'!K274/'4.2.1.1.2'!K262-1</f>
        <v>-3.8641651007617073E-2</v>
      </c>
    </row>
    <row r="263" spans="1:11" ht="15" thickBot="1">
      <c r="A263" s="230"/>
      <c r="B263" s="55" t="s">
        <v>12</v>
      </c>
      <c r="C263" s="122">
        <f>+'4.2.1.1.2'!C275/'4.2.1.1.2'!C263-1</f>
        <v>0.1673649655338576</v>
      </c>
      <c r="D263" s="96">
        <f>+'4.2.1.1.2'!D275/'4.2.1.1.2'!D263-1</f>
        <v>-9.4286627836666415E-2</v>
      </c>
      <c r="E263" s="96">
        <f>+'4.2.1.1.2'!E275/'4.2.1.1.2'!E263-1</f>
        <v>9.3962130360796481E-2</v>
      </c>
      <c r="F263" s="96">
        <f>+'4.2.1.1.2'!F275/'4.2.1.1.2'!F263-1</f>
        <v>-3.6118338438706932E-2</v>
      </c>
      <c r="G263" s="96">
        <f>+'4.2.1.1.2'!G275/'4.2.1.1.2'!G263-1</f>
        <v>2.6309036619674098E-2</v>
      </c>
      <c r="H263" s="117">
        <f>+'4.2.1.1.2'!H275/'4.2.1.1.2'!H263-1</f>
        <v>0.15160064675545559</v>
      </c>
      <c r="I263" s="158">
        <f>+'4.2.1.1.2'!I275/'4.2.1.1.2'!I263-1</f>
        <v>1.2122041933441352E-2</v>
      </c>
      <c r="J263" s="121">
        <f>+'4.2.1.1.2'!J275/'4.2.1.1.2'!J263-1</f>
        <v>1.4398970582978876</v>
      </c>
      <c r="K263" s="158">
        <f>+'4.2.1.1.2'!K275/'4.2.1.1.2'!K263-1</f>
        <v>1.4186027177114147E-2</v>
      </c>
    </row>
    <row r="264" spans="1:11">
      <c r="A264" s="225" t="s">
        <v>67</v>
      </c>
      <c r="B264" s="22" t="s">
        <v>1</v>
      </c>
      <c r="C264" s="118">
        <f>+'4.2.1.1.2'!C276/'4.2.1.1.2'!C264-1</f>
        <v>0.10236341807006255</v>
      </c>
      <c r="D264" s="89">
        <f>+'4.2.1.1.2'!D276/'4.2.1.1.2'!D264-1</f>
        <v>-0.16822686655343033</v>
      </c>
      <c r="E264" s="89">
        <f>+'4.2.1.1.2'!E276/'4.2.1.1.2'!E264-1</f>
        <v>1.6222871734238531E-2</v>
      </c>
      <c r="F264" s="89">
        <f>+'4.2.1.1.2'!F276/'4.2.1.1.2'!F264-1</f>
        <v>9.2242173500396429E-2</v>
      </c>
      <c r="G264" s="89">
        <f>+'4.2.1.1.2'!G276/'4.2.1.1.2'!G264-1</f>
        <v>-2.2109562922603909E-2</v>
      </c>
      <c r="H264" s="115">
        <f>+'4.2.1.1.2'!H276/'4.2.1.1.2'!H264-1</f>
        <v>0.10941684545584307</v>
      </c>
      <c r="I264" s="157">
        <f>+'4.2.1.1.2'!I276/'4.2.1.1.2'!I264-1</f>
        <v>-7.7650074284778547E-3</v>
      </c>
      <c r="J264" s="120">
        <f>+'4.2.1.1.2'!J276/'4.2.1.1.2'!J264-1</f>
        <v>0.92223966152586323</v>
      </c>
      <c r="K264" s="157">
        <f>+'4.2.1.1.2'!K276/'4.2.1.1.2'!K264-1</f>
        <v>-6.0972121252320655E-3</v>
      </c>
    </row>
    <row r="265" spans="1:11">
      <c r="A265" s="226"/>
      <c r="B265" s="23" t="s">
        <v>2</v>
      </c>
      <c r="C265" s="118">
        <f>+'4.2.1.1.2'!C277/'4.2.1.1.2'!C265-1</f>
        <v>6.0357930849548103E-2</v>
      </c>
      <c r="D265" s="89">
        <f>+'4.2.1.1.2'!D277/'4.2.1.1.2'!D265-1</f>
        <v>-9.5974410033325075E-2</v>
      </c>
      <c r="E265" s="89">
        <f>+'4.2.1.1.2'!E277/'4.2.1.1.2'!E265-1</f>
        <v>-2.884963174498667E-2</v>
      </c>
      <c r="F265" s="89">
        <f>+'4.2.1.1.2'!F277/'4.2.1.1.2'!F265-1</f>
        <v>-1.2699603062984233E-2</v>
      </c>
      <c r="G265" s="89">
        <f>+'4.2.1.1.2'!G277/'4.2.1.1.2'!G265-1</f>
        <v>-5.3572294728887804E-2</v>
      </c>
      <c r="H265" s="115">
        <f>+'4.2.1.1.2'!H277/'4.2.1.1.2'!H265-1</f>
        <v>9.6295936223993683E-2</v>
      </c>
      <c r="I265" s="157">
        <f>+'4.2.1.1.2'!I277/'4.2.1.1.2'!I265-1</f>
        <v>-2.6668686476891135E-2</v>
      </c>
      <c r="J265" s="120">
        <f>+'4.2.1.1.2'!J277/'4.2.1.1.2'!J265-1</f>
        <v>1.0919575113808802</v>
      </c>
      <c r="K265" s="157">
        <f>+'4.2.1.1.2'!K277/'4.2.1.1.2'!K265-1</f>
        <v>-2.4961167193934264E-2</v>
      </c>
    </row>
    <row r="266" spans="1:11">
      <c r="A266" s="226"/>
      <c r="B266" s="91" t="s">
        <v>3</v>
      </c>
      <c r="C266" s="124">
        <f>+'4.2.1.1.2'!C278/'4.2.1.1.2'!C266-1</f>
        <v>0.15851544717672228</v>
      </c>
      <c r="D266" s="93">
        <f>+'4.2.1.1.2'!D278/'4.2.1.1.2'!D266-1</f>
        <v>8.825702334753327E-3</v>
      </c>
      <c r="E266" s="93">
        <f>+'4.2.1.1.2'!E278/'4.2.1.1.2'!E266-1</f>
        <v>7.2284604111016115E-2</v>
      </c>
      <c r="F266" s="93">
        <f>+'4.2.1.1.2'!F278/'4.2.1.1.2'!F266-1</f>
        <v>6.2764053404384734E-2</v>
      </c>
      <c r="G266" s="93">
        <f>+'4.2.1.1.2'!G278/'4.2.1.1.2'!G266-1</f>
        <v>4.0170806253750024E-2</v>
      </c>
      <c r="H266" s="123">
        <f>+'4.2.1.1.2'!H278/'4.2.1.1.2'!H266-1</f>
        <v>0.19951786858042575</v>
      </c>
      <c r="I266" s="159">
        <f>+'4.2.1.1.2'!I278/'4.2.1.1.2'!I266-1</f>
        <v>6.7597345011787269E-2</v>
      </c>
      <c r="J266" s="125">
        <f>+'4.2.1.1.2'!J278/'4.2.1.1.2'!J266-1</f>
        <v>1.9701992298677382</v>
      </c>
      <c r="K266" s="159">
        <f>+'4.2.1.1.2'!K278/'4.2.1.1.2'!K266-1</f>
        <v>7.0485445795483104E-2</v>
      </c>
    </row>
    <row r="267" spans="1:11">
      <c r="A267" s="226"/>
      <c r="B267" s="91" t="s">
        <v>4</v>
      </c>
      <c r="C267" s="124">
        <f>+'4.2.1.1.2'!C279/'4.2.1.1.2'!C267-1</f>
        <v>0.27091319953196891</v>
      </c>
      <c r="D267" s="93">
        <f>+'4.2.1.1.2'!D279/'4.2.1.1.2'!D267-1</f>
        <v>0.11827541473227887</v>
      </c>
      <c r="E267" s="93">
        <f>+'4.2.1.1.2'!E279/'4.2.1.1.2'!E267-1</f>
        <v>0.18333202494549594</v>
      </c>
      <c r="F267" s="93">
        <f>+'4.2.1.1.2'!F279/'4.2.1.1.2'!F267-1</f>
        <v>0.13560905491084707</v>
      </c>
      <c r="G267" s="93">
        <f>+'4.2.1.1.2'!G279/'4.2.1.1.2'!G267-1</f>
        <v>0.16022795419874103</v>
      </c>
      <c r="H267" s="123">
        <f>+'4.2.1.1.2'!H279/'4.2.1.1.2'!H267-1</f>
        <v>0.33507735687365803</v>
      </c>
      <c r="I267" s="159">
        <f>+'4.2.1.1.2'!I279/'4.2.1.1.2'!I267-1</f>
        <v>0.16903270921632441</v>
      </c>
      <c r="J267" s="125">
        <f>+'4.2.1.1.2'!J279/'4.2.1.1.2'!J267-1</f>
        <v>3.703705257857413</v>
      </c>
      <c r="K267" s="159">
        <f>+'4.2.1.1.2'!K279/'4.2.1.1.2'!K267-1</f>
        <v>0.17320478540633832</v>
      </c>
    </row>
    <row r="268" spans="1:11">
      <c r="A268" s="226"/>
      <c r="B268" s="23" t="s">
        <v>5</v>
      </c>
      <c r="C268" s="118">
        <f>+'4.2.1.1.2'!C280/'4.2.1.1.2'!C268-1</f>
        <v>0.13489678491989809</v>
      </c>
      <c r="D268" s="89">
        <f>+'4.2.1.1.2'!D280/'4.2.1.1.2'!D268-1</f>
        <v>0.12472487261602128</v>
      </c>
      <c r="E268" s="89">
        <f>+'4.2.1.1.2'!E280/'4.2.1.1.2'!E268-1</f>
        <v>9.781683183190637E-2</v>
      </c>
      <c r="F268" s="89">
        <f>+'4.2.1.1.2'!F280/'4.2.1.1.2'!F268-1</f>
        <v>1.8725195617895984E-2</v>
      </c>
      <c r="G268" s="89">
        <f>+'4.2.1.1.2'!G280/'4.2.1.1.2'!G268-1</f>
        <v>2.9779453525955457E-2</v>
      </c>
      <c r="H268" s="115">
        <f>+'4.2.1.1.2'!H280/'4.2.1.1.2'!H268-1</f>
        <v>0.32247777892920704</v>
      </c>
      <c r="I268" s="157">
        <f>+'4.2.1.1.2'!I280/'4.2.1.1.2'!I268-1</f>
        <v>9.0350100064414018E-2</v>
      </c>
      <c r="J268" s="120">
        <f>+'4.2.1.1.2'!J280/'4.2.1.1.2'!J268-1</f>
        <v>2.4129771509932878</v>
      </c>
      <c r="K268" s="157">
        <f>+'4.2.1.1.2'!K280/'4.2.1.1.2'!K268-1</f>
        <v>9.355107731222545E-2</v>
      </c>
    </row>
    <row r="269" spans="1:11">
      <c r="A269" s="226"/>
      <c r="B269" s="23" t="s">
        <v>6</v>
      </c>
      <c r="C269" s="118">
        <f>+'4.2.1.1.2'!C281/'4.2.1.1.2'!C269-1</f>
        <v>0.28651903947302571</v>
      </c>
      <c r="D269" s="89">
        <f>+'4.2.1.1.2'!D281/'4.2.1.1.2'!D269-1</f>
        <v>0.3744005102238146</v>
      </c>
      <c r="E269" s="89">
        <f>+'4.2.1.1.2'!E281/'4.2.1.1.2'!E269-1</f>
        <v>0.42427674576496233</v>
      </c>
      <c r="F269" s="89">
        <f>+'4.2.1.1.2'!F281/'4.2.1.1.2'!F269-1</f>
        <v>0.27508258300492594</v>
      </c>
      <c r="G269" s="89">
        <f>+'4.2.1.1.2'!G281/'4.2.1.1.2'!G269-1</f>
        <v>0.17578078419124954</v>
      </c>
      <c r="H269" s="115">
        <f>+'4.2.1.1.2'!H281/'4.2.1.1.2'!H269-1</f>
        <v>0.58332201080068224</v>
      </c>
      <c r="I269" s="157">
        <f>+'4.2.1.1.2'!I281/'4.2.1.1.2'!I269-1</f>
        <v>0.32673690031393443</v>
      </c>
      <c r="J269" s="120">
        <f>+'4.2.1.1.2'!J281/'4.2.1.1.2'!J269-1</f>
        <v>2.4255396555905895</v>
      </c>
      <c r="K269" s="157">
        <f>+'4.2.1.1.2'!K281/'4.2.1.1.2'!K269-1</f>
        <v>0.32957235896277837</v>
      </c>
    </row>
    <row r="270" spans="1:11">
      <c r="A270" s="226"/>
      <c r="B270" s="23" t="s">
        <v>7</v>
      </c>
      <c r="C270" s="118">
        <f>+'4.2.1.1.2'!C282/'4.2.1.1.2'!C270-1</f>
        <v>0.17863942400739341</v>
      </c>
      <c r="D270" s="89">
        <f>+'4.2.1.1.2'!D282/'4.2.1.1.2'!D270-1</f>
        <v>0.26323221585770673</v>
      </c>
      <c r="E270" s="89">
        <f>+'4.2.1.1.2'!E282/'4.2.1.1.2'!E270-1</f>
        <v>0.19141060532834819</v>
      </c>
      <c r="F270" s="89">
        <f>+'4.2.1.1.2'!F282/'4.2.1.1.2'!F270-1</f>
        <v>0.12396858264712707</v>
      </c>
      <c r="G270" s="89">
        <f>+'4.2.1.1.2'!G282/'4.2.1.1.2'!G270-1</f>
        <v>6.9268071956588129E-2</v>
      </c>
      <c r="H270" s="115">
        <f>+'4.2.1.1.2'!H282/'4.2.1.1.2'!H270-1</f>
        <v>0.38331452463938898</v>
      </c>
      <c r="I270" s="157">
        <f>+'4.2.1.1.2'!I282/'4.2.1.1.2'!I270-1</f>
        <v>0.18734153117725372</v>
      </c>
      <c r="J270" s="120">
        <f>+'4.2.1.1.2'!J282/'4.2.1.1.2'!J270-1</f>
        <v>2.1845951035781543</v>
      </c>
      <c r="K270" s="157">
        <f>+'4.2.1.1.2'!K282/'4.2.1.1.2'!K270-1</f>
        <v>0.18982361360252265</v>
      </c>
    </row>
    <row r="271" spans="1:11">
      <c r="A271" s="226"/>
      <c r="B271" s="23" t="s">
        <v>8</v>
      </c>
      <c r="C271" s="118">
        <f>+'4.2.1.1.2'!C283/'4.2.1.1.2'!C271-1</f>
        <v>0.14558050125318456</v>
      </c>
      <c r="D271" s="89">
        <f>+'4.2.1.1.2'!D283/'4.2.1.1.2'!D271-1</f>
        <v>0.30751259042469581</v>
      </c>
      <c r="E271" s="89">
        <f>+'4.2.1.1.2'!E283/'4.2.1.1.2'!E271-1</f>
        <v>0.10530442782582328</v>
      </c>
      <c r="F271" s="89">
        <f>+'4.2.1.1.2'!F283/'4.2.1.1.2'!F271-1</f>
        <v>0.10230447528688069</v>
      </c>
      <c r="G271" s="89">
        <f>+'4.2.1.1.2'!G283/'4.2.1.1.2'!G271-1</f>
        <v>8.1877825090517664E-2</v>
      </c>
      <c r="H271" s="115">
        <f>+'4.2.1.1.2'!H283/'4.2.1.1.2'!H271-1</f>
        <v>0.37761961852122794</v>
      </c>
      <c r="I271" s="157">
        <f>+'4.2.1.1.2'!I283/'4.2.1.1.2'!I271-1</f>
        <v>0.17194313692371277</v>
      </c>
      <c r="J271" s="120">
        <f>+'4.2.1.1.2'!J283/'4.2.1.1.2'!J271-1</f>
        <v>1.7008078593756344</v>
      </c>
      <c r="K271" s="157">
        <f>+'4.2.1.1.2'!K283/'4.2.1.1.2'!K271-1</f>
        <v>0.17375947529676772</v>
      </c>
    </row>
    <row r="272" spans="1:11">
      <c r="A272" s="226"/>
      <c r="B272" s="91" t="s">
        <v>9</v>
      </c>
      <c r="C272" s="124">
        <f>+'4.2.1.1.2'!C284/'4.2.1.1.2'!C272-1</f>
        <v>0.10707529865678223</v>
      </c>
      <c r="D272" s="93">
        <f>+'4.2.1.1.2'!D284/'4.2.1.1.2'!D272-1</f>
        <v>0.22470937440545757</v>
      </c>
      <c r="E272" s="93">
        <f>+'4.2.1.1.2'!E284/'4.2.1.1.2'!E272-1</f>
        <v>0.12593997752621422</v>
      </c>
      <c r="F272" s="93">
        <f>+'4.2.1.1.2'!F284/'4.2.1.1.2'!F272-1</f>
        <v>8.9982795664551363E-2</v>
      </c>
      <c r="G272" s="93">
        <f>+'4.2.1.1.2'!G284/'4.2.1.1.2'!G272-1</f>
        <v>8.3362979989411556E-2</v>
      </c>
      <c r="H272" s="123">
        <f>+'4.2.1.1.2'!H284/'4.2.1.1.2'!H272-1</f>
        <v>0.31806266460310417</v>
      </c>
      <c r="I272" s="159">
        <f>+'4.2.1.1.2'!I284/'4.2.1.1.2'!I272-1</f>
        <v>0.14166885511173777</v>
      </c>
      <c r="J272" s="125">
        <f>+'4.2.1.1.2'!J284/'4.2.1.1.2'!J272-1</f>
        <v>2.1067774376912984</v>
      </c>
      <c r="K272" s="159">
        <f>+'4.2.1.1.2'!K284/'4.2.1.1.2'!K272-1</f>
        <v>0.14363101119421828</v>
      </c>
    </row>
    <row r="273" spans="1:11">
      <c r="A273" s="226"/>
      <c r="B273" s="91" t="s">
        <v>10</v>
      </c>
      <c r="C273" s="124">
        <f>+'4.2.1.1.2'!C285/'4.2.1.1.2'!C273-1</f>
        <v>0.10905218194943189</v>
      </c>
      <c r="D273" s="93">
        <f>+'4.2.1.1.2'!D285/'4.2.1.1.2'!D273-1</f>
        <v>0.12164636594666067</v>
      </c>
      <c r="E273" s="93">
        <f>+'4.2.1.1.2'!E285/'4.2.1.1.2'!E273-1</f>
        <v>5.1433605160853046E-2</v>
      </c>
      <c r="F273" s="93">
        <f>+'4.2.1.1.2'!F285/'4.2.1.1.2'!F273-1</f>
        <v>6.169626126011174E-2</v>
      </c>
      <c r="G273" s="93">
        <f>+'4.2.1.1.2'!G285/'4.2.1.1.2'!G273-1</f>
        <v>4.244381772373651E-2</v>
      </c>
      <c r="H273" s="123">
        <f>+'4.2.1.1.2'!H285/'4.2.1.1.2'!H273-1</f>
        <v>0.26219384598245532</v>
      </c>
      <c r="I273" s="159">
        <f>+'4.2.1.1.2'!I285/'4.2.1.1.2'!I273-1</f>
        <v>8.9676964307996876E-2</v>
      </c>
      <c r="J273" s="125">
        <f>+'4.2.1.1.2'!J285/'4.2.1.1.2'!J273-1</f>
        <v>0.90301189197199272</v>
      </c>
      <c r="K273" s="159">
        <f>+'4.2.1.1.2'!K285/'4.2.1.1.2'!K273-1</f>
        <v>9.1558017052070451E-2</v>
      </c>
    </row>
    <row r="274" spans="1:11">
      <c r="A274" s="226"/>
      <c r="B274" s="23" t="s">
        <v>11</v>
      </c>
      <c r="C274" s="118">
        <f>+'4.2.1.1.2'!C286/'4.2.1.1.2'!C274-1</f>
        <v>0.13778152139272515</v>
      </c>
      <c r="D274" s="89">
        <f>+'4.2.1.1.2'!D286/'4.2.1.1.2'!D274-1</f>
        <v>0.23318031797004202</v>
      </c>
      <c r="E274" s="89">
        <f>+'4.2.1.1.2'!E286/'4.2.1.1.2'!E274-1</f>
        <v>4.9398983670039698E-2</v>
      </c>
      <c r="F274" s="89">
        <f>+'4.2.1.1.2'!F286/'4.2.1.1.2'!F274-1</f>
        <v>0.13340960908265975</v>
      </c>
      <c r="G274" s="89">
        <f>+'4.2.1.1.2'!G286/'4.2.1.1.2'!G274-1</f>
        <v>8.9650179443776068E-2</v>
      </c>
      <c r="H274" s="115">
        <f>+'4.2.1.1.2'!H286/'4.2.1.1.2'!H274-1</f>
        <v>0.2873870004005965</v>
      </c>
      <c r="I274" s="157">
        <f>+'4.2.1.1.2'!I286/'4.2.1.1.2'!I274-1</f>
        <v>0.14832937552778303</v>
      </c>
      <c r="J274" s="120">
        <f>+'4.2.1.1.2'!J286/'4.2.1.1.2'!J274-1</f>
        <v>0.38501295794557655</v>
      </c>
      <c r="K274" s="157">
        <f>+'4.2.1.1.2'!K286/'4.2.1.1.2'!K274-1</f>
        <v>0.14910207145499399</v>
      </c>
    </row>
    <row r="275" spans="1:11" ht="15" thickBot="1">
      <c r="A275" s="226"/>
      <c r="B275" s="160" t="s">
        <v>12</v>
      </c>
      <c r="C275" s="165">
        <f>+'4.2.1.1.2'!C287/'4.2.1.1.2'!C275-1</f>
        <v>3.6523360533625482E-2</v>
      </c>
      <c r="D275" s="162">
        <f>+'4.2.1.1.2'!D287/'4.2.1.1.2'!D275-1</f>
        <v>0.16810184015060092</v>
      </c>
      <c r="E275" s="162">
        <f>+'4.2.1.1.2'!E287/'4.2.1.1.2'!E275-1</f>
        <v>6.5215235696169493E-2</v>
      </c>
      <c r="F275" s="162">
        <f>+'4.2.1.1.2'!F287/'4.2.1.1.2'!F275-1</f>
        <v>0.11862365251799001</v>
      </c>
      <c r="G275" s="162">
        <f>+'4.2.1.1.2'!G287/'4.2.1.1.2'!G275-1</f>
        <v>6.2910552582462254E-2</v>
      </c>
      <c r="H275" s="166">
        <f>+'4.2.1.1.2'!H287/'4.2.1.1.2'!H275-1</f>
        <v>0.38977684386677192</v>
      </c>
      <c r="I275" s="168">
        <f>+'4.2.1.1.2'!I287/'4.2.1.1.2'!I275-1</f>
        <v>0.1113376613802135</v>
      </c>
      <c r="J275" s="167">
        <f>+'4.2.1.1.2'!J287/'4.2.1.1.2'!J275-1</f>
        <v>3.5173818139200952E-2</v>
      </c>
      <c r="K275" s="168">
        <f>+'4.2.1.1.2'!K287/'4.2.1.1.2'!K275-1</f>
        <v>0.11107278115266528</v>
      </c>
    </row>
    <row r="276" spans="1:11">
      <c r="A276" s="225" t="s">
        <v>69</v>
      </c>
      <c r="B276" s="194" t="s">
        <v>1</v>
      </c>
      <c r="C276" s="184">
        <f>+'4.2.1.1.2'!C288/'4.2.1.1.2'!C276-1</f>
        <v>6.134257623969841E-2</v>
      </c>
      <c r="D276" s="102">
        <f>+'4.2.1.1.2'!D288/'4.2.1.1.2'!D276-1</f>
        <v>0.24523065412771916</v>
      </c>
      <c r="E276" s="102">
        <f>+'4.2.1.1.2'!E288/'4.2.1.1.2'!E276-1</f>
        <v>-0.23359387236073714</v>
      </c>
      <c r="F276" s="102">
        <f>+'4.2.1.1.2'!F288/'4.2.1.1.2'!F276-1</f>
        <v>5.6851473724309542E-2</v>
      </c>
      <c r="G276" s="102">
        <f>+'4.2.1.1.2'!G288/'4.2.1.1.2'!G276-1</f>
        <v>-1.35634552224283E-2</v>
      </c>
      <c r="H276" s="113">
        <f>+'4.2.1.1.2'!H288/'4.2.1.1.2'!H276-1</f>
        <v>0.64590554946352818</v>
      </c>
      <c r="I276" s="156">
        <f>+'4.2.1.1.2'!I288/'4.2.1.1.2'!I276-1</f>
        <v>6.8232229329205474E-2</v>
      </c>
      <c r="J276" s="119">
        <f>+'4.2.1.1.2'!J288/'4.2.1.1.2'!J276-1</f>
        <v>0.51204359479560502</v>
      </c>
      <c r="K276" s="156">
        <f>+'4.2.1.1.2'!K288/'4.2.1.1.2'!K276-1</f>
        <v>6.9771516544766765E-2</v>
      </c>
    </row>
    <row r="277" spans="1:11">
      <c r="A277" s="226"/>
      <c r="B277" s="195" t="s">
        <v>2</v>
      </c>
      <c r="C277" s="124">
        <f>+'4.2.1.1.2'!C289/'4.2.1.1.2'!C277-1</f>
        <v>0.10311562810871089</v>
      </c>
      <c r="D277" s="93">
        <f>+'4.2.1.1.2'!D289/'4.2.1.1.2'!D277-1</f>
        <v>0.19091647537874579</v>
      </c>
      <c r="E277" s="93">
        <f>+'4.2.1.1.2'!E289/'4.2.1.1.2'!E277-1</f>
        <v>-0.20647062661089977</v>
      </c>
      <c r="F277" s="93">
        <f>+'4.2.1.1.2'!F289/'4.2.1.1.2'!F277-1</f>
        <v>5.292023746648411E-2</v>
      </c>
      <c r="G277" s="93">
        <f>+'4.2.1.1.2'!G289/'4.2.1.1.2'!G277-1</f>
        <v>2.7561037452368486E-2</v>
      </c>
      <c r="H277" s="123">
        <f>+'4.2.1.1.2'!H289/'4.2.1.1.2'!H277-1</f>
        <v>0.71945889778473515</v>
      </c>
      <c r="I277" s="159">
        <f>+'4.2.1.1.2'!I289/'4.2.1.1.2'!I277-1</f>
        <v>7.4545359425904234E-2</v>
      </c>
      <c r="J277" s="125">
        <f>+'4.2.1.1.2'!J289/'4.2.1.1.2'!J277-1</f>
        <v>0.43076309299289139</v>
      </c>
      <c r="K277" s="159">
        <f>+'4.2.1.1.2'!K289/'4.2.1.1.2'!K277-1</f>
        <v>7.5711973237441388E-2</v>
      </c>
    </row>
    <row r="278" spans="1:11">
      <c r="A278" s="226"/>
      <c r="B278" s="195" t="s">
        <v>3</v>
      </c>
      <c r="C278" s="124">
        <f>+'4.2.1.1.2'!C290/'4.2.1.1.2'!C278-1</f>
        <v>0.13505064325298011</v>
      </c>
      <c r="D278" s="93">
        <f>+'4.2.1.1.2'!D290/'4.2.1.1.2'!D278-1</f>
        <v>0.14221878441306712</v>
      </c>
      <c r="E278" s="93">
        <f>+'4.2.1.1.2'!E290/'4.2.1.1.2'!E278-1</f>
        <v>4.9554118850038131E-2</v>
      </c>
      <c r="F278" s="93">
        <f>+'4.2.1.1.2'!F290/'4.2.1.1.2'!F278-1</f>
        <v>0.14575068394948287</v>
      </c>
      <c r="G278" s="93">
        <f>+'4.2.1.1.2'!G290/'4.2.1.1.2'!G278-1</f>
        <v>0.11778041866005462</v>
      </c>
      <c r="H278" s="123">
        <f>+'4.2.1.1.2'!H290/'4.2.1.1.2'!H278-1</f>
        <v>0.79520721641235226</v>
      </c>
      <c r="I278" s="159">
        <f>+'4.2.1.1.2'!I290/'4.2.1.1.2'!I278-1</f>
        <v>0.14512755379253073</v>
      </c>
      <c r="J278" s="125">
        <f>+'4.2.1.1.2'!J290/'4.2.1.1.2'!J278-1</f>
        <v>-1.6684516092666746E-2</v>
      </c>
      <c r="K278" s="159">
        <f>+'4.2.1.1.2'!K290/'4.2.1.1.2'!K278-1</f>
        <v>0.1444460313696494</v>
      </c>
    </row>
    <row r="279" spans="1:11">
      <c r="A279" s="226"/>
      <c r="B279" s="197" t="s">
        <v>4</v>
      </c>
      <c r="C279" s="118">
        <f>+'4.2.1.1.2'!C291/'4.2.1.1.2'!C279-1</f>
        <v>7.9896642869099477E-2</v>
      </c>
      <c r="D279" s="89">
        <f>+'4.2.1.1.2'!D291/'4.2.1.1.2'!D279-1</f>
        <v>8.0319901574289032E-2</v>
      </c>
      <c r="E279" s="89">
        <f>+'4.2.1.1.2'!E291/'4.2.1.1.2'!E279-1</f>
        <v>4.0298418971815853E-2</v>
      </c>
      <c r="F279" s="89">
        <f>+'4.2.1.1.2'!F291/'4.2.1.1.2'!F279-1</f>
        <v>0.10465593079836299</v>
      </c>
      <c r="G279" s="89">
        <f>+'4.2.1.1.2'!G291/'4.2.1.1.2'!G279-1</f>
        <v>0.10020759706099636</v>
      </c>
      <c r="H279" s="115">
        <f>+'4.2.1.1.2'!H291/'4.2.1.1.2'!H279-1</f>
        <v>0.81735785089856483</v>
      </c>
      <c r="I279" s="157">
        <f>+'4.2.1.1.2'!I291/'4.2.1.1.2'!I279-1</f>
        <v>0.10418493366869885</v>
      </c>
      <c r="J279" s="120">
        <f>+'4.2.1.1.2'!J291/'4.2.1.1.2'!J279-1</f>
        <v>-0.16619979659928275</v>
      </c>
      <c r="K279" s="157">
        <f>+'4.2.1.1.2'!K291/'4.2.1.1.2'!K279-1</f>
        <v>0.10290540070163745</v>
      </c>
    </row>
    <row r="280" spans="1:11">
      <c r="A280" s="226"/>
      <c r="B280" s="197" t="s">
        <v>5</v>
      </c>
      <c r="C280" s="118">
        <f>+'4.2.1.1.2'!C292/'4.2.1.1.2'!C280-1</f>
        <v>0.11576033607472724</v>
      </c>
      <c r="D280" s="89">
        <f>+'4.2.1.1.2'!D292/'4.2.1.1.2'!D280-1</f>
        <v>0.1100477554509951</v>
      </c>
      <c r="E280" s="89">
        <f>+'4.2.1.1.2'!E292/'4.2.1.1.2'!E280-1</f>
        <v>9.1144001740924852E-2</v>
      </c>
      <c r="F280" s="89">
        <f>+'4.2.1.1.2'!F292/'4.2.1.1.2'!F280-1</f>
        <v>0.1565339963136898</v>
      </c>
      <c r="G280" s="89">
        <f>+'4.2.1.1.2'!G292/'4.2.1.1.2'!G280-1</f>
        <v>0.1853581646626743</v>
      </c>
      <c r="H280" s="115">
        <f>+'4.2.1.1.2'!H292/'4.2.1.1.2'!H280-1</f>
        <v>0.92455496640853863</v>
      </c>
      <c r="I280" s="157">
        <f>+'4.2.1.1.2'!I292/'4.2.1.1.2'!I280-1</f>
        <v>0.15102541059589814</v>
      </c>
      <c r="J280" s="120">
        <f>+'4.2.1.1.2'!J292/'4.2.1.1.2'!J280-1</f>
        <v>3.9433430013111614E-3</v>
      </c>
      <c r="K280" s="157">
        <f>+'4.2.1.1.2'!K292/'4.2.1.1.2'!K280-1</f>
        <v>0.15039276987612449</v>
      </c>
    </row>
    <row r="281" spans="1:11">
      <c r="A281" s="226"/>
      <c r="B281" s="197" t="s">
        <v>6</v>
      </c>
      <c r="C281" s="118">
        <f>+'4.2.1.1.2'!C293/'4.2.1.1.2'!C281-1</f>
        <v>5.4163533372032502E-2</v>
      </c>
      <c r="D281" s="89">
        <f>+'4.2.1.1.2'!D293/'4.2.1.1.2'!D281-1</f>
        <v>-3.2230949472732418E-2</v>
      </c>
      <c r="E281" s="89">
        <f>+'4.2.1.1.2'!E293/'4.2.1.1.2'!E281-1</f>
        <v>0.10495571086257538</v>
      </c>
      <c r="F281" s="89">
        <f>+'4.2.1.1.2'!F293/'4.2.1.1.2'!F281-1</f>
        <v>8.8669391761091676E-2</v>
      </c>
      <c r="G281" s="89">
        <f>+'4.2.1.1.2'!G293/'4.2.1.1.2'!G281-1</f>
        <v>0.10451938349048318</v>
      </c>
      <c r="H281" s="115">
        <f>+'4.2.1.1.2'!H293/'4.2.1.1.2'!H281-1</f>
        <v>0.51599525079953845</v>
      </c>
      <c r="I281" s="157">
        <f>+'4.2.1.1.2'!I293/'4.2.1.1.2'!I281-1</f>
        <v>6.3888351334368432E-2</v>
      </c>
      <c r="J281" s="120">
        <f>+'4.2.1.1.2'!J293/'4.2.1.1.2'!J281-1</f>
        <v>-8.0952549533284124E-3</v>
      </c>
      <c r="K281" s="157">
        <f>+'4.2.1.1.2'!K293/'4.2.1.1.2'!K281-1</f>
        <v>6.3637796772394006E-2</v>
      </c>
    </row>
    <row r="282" spans="1:11">
      <c r="A282" s="226"/>
      <c r="B282" s="197" t="s">
        <v>7</v>
      </c>
      <c r="C282" s="118">
        <f>+'4.2.1.1.2'!C294/'4.2.1.1.2'!C282-1</f>
        <v>-2.256220039052681E-3</v>
      </c>
      <c r="D282" s="89">
        <f>+'4.2.1.1.2'!D294/'4.2.1.1.2'!D282-1</f>
        <v>-3.5491467501736151E-2</v>
      </c>
      <c r="E282" s="89">
        <f>+'4.2.1.1.2'!E294/'4.2.1.1.2'!E282-1</f>
        <v>1.9432961858585784E-2</v>
      </c>
      <c r="F282" s="89">
        <f>+'4.2.1.1.2'!F294/'4.2.1.1.2'!F282-1</f>
        <v>3.0702394722867954E-2</v>
      </c>
      <c r="G282" s="89">
        <f>+'4.2.1.1.2'!G294/'4.2.1.1.2'!G282-1</f>
        <v>4.2223247080526383E-2</v>
      </c>
      <c r="H282" s="115">
        <f>+'4.2.1.1.2'!H294/'4.2.1.1.2'!H282-1</f>
        <v>0.7033881377876392</v>
      </c>
      <c r="I282" s="157">
        <f>+'4.2.1.1.2'!I294/'4.2.1.1.2'!I282-1</f>
        <v>2.5853826242027811E-2</v>
      </c>
      <c r="J282" s="120">
        <f>+'4.2.1.1.2'!J294/'4.2.1.1.2'!J282-1</f>
        <v>-3.7421201405069104E-2</v>
      </c>
      <c r="K282" s="157">
        <f>+'4.2.1.1.2'!K294/'4.2.1.1.2'!K282-1</f>
        <v>2.5643357805128719E-2</v>
      </c>
    </row>
    <row r="283" spans="1:11">
      <c r="A283" s="226"/>
      <c r="B283" s="197" t="s">
        <v>8</v>
      </c>
      <c r="C283" s="118">
        <f>+'4.2.1.1.2'!C295/'4.2.1.1.2'!C283-1</f>
        <v>0.20424558113833036</v>
      </c>
      <c r="D283" s="89">
        <f>+'4.2.1.1.2'!D295/'4.2.1.1.2'!D283-1</f>
        <v>0.10748008725402602</v>
      </c>
      <c r="E283" s="89">
        <f>+'4.2.1.1.2'!E295/'4.2.1.1.2'!E283-1</f>
        <v>0.21058891237564681</v>
      </c>
      <c r="F283" s="89">
        <f>+'4.2.1.1.2'!F295/'4.2.1.1.2'!F283-1</f>
        <v>0.22631207049477586</v>
      </c>
      <c r="G283" s="89">
        <f>+'4.2.1.1.2'!G295/'4.2.1.1.2'!G283-1</f>
        <v>0.28490850908854859</v>
      </c>
      <c r="H283" s="115">
        <f>+'4.2.1.1.2'!H295/'4.2.1.1.2'!H283-1</f>
        <v>1.2931675568038647</v>
      </c>
      <c r="I283" s="157">
        <f>+'4.2.1.1.2'!I295/'4.2.1.1.2'!I283-1</f>
        <v>0.22417220200683419</v>
      </c>
      <c r="J283" s="120">
        <f>+'4.2.1.1.2'!J295/'4.2.1.1.2'!J283-1</f>
        <v>0.36627636068481406</v>
      </c>
      <c r="K283" s="157">
        <f>+'4.2.1.1.2'!K295/'4.2.1.1.2'!K283-1</f>
        <v>0.22456066447374523</v>
      </c>
    </row>
    <row r="284" spans="1:11">
      <c r="A284" s="226"/>
      <c r="B284" s="197" t="s">
        <v>9</v>
      </c>
      <c r="C284" s="118">
        <f>+'4.2.1.1.2'!C296/'4.2.1.1.2'!C284-1</f>
        <v>0.11026349591823426</v>
      </c>
      <c r="D284" s="89">
        <f>+'4.2.1.1.2'!D296/'4.2.1.1.2'!D284-1</f>
        <v>-2.968324091102037E-3</v>
      </c>
      <c r="E284" s="89">
        <f>+'4.2.1.1.2'!E296/'4.2.1.1.2'!E284-1</f>
        <v>0.11920742225060366</v>
      </c>
      <c r="F284" s="89">
        <f>+'4.2.1.1.2'!F296/'4.2.1.1.2'!F284-1</f>
        <v>0.16735528071055938</v>
      </c>
      <c r="G284" s="89">
        <f>+'4.2.1.1.2'!G296/'4.2.1.1.2'!G284-1</f>
        <v>0.14721543653185631</v>
      </c>
      <c r="H284" s="115">
        <f>+'4.2.1.1.2'!H296/'4.2.1.1.2'!H284-1</f>
        <v>1.3402555780413752</v>
      </c>
      <c r="I284" s="157">
        <f>+'4.2.1.1.2'!I296/'4.2.1.1.2'!I284-1</f>
        <v>0.13674567131943727</v>
      </c>
      <c r="J284" s="120">
        <f>+'4.2.1.1.2'!J296/'4.2.1.1.2'!J284-1</f>
        <v>0.42953048471541977</v>
      </c>
      <c r="K284" s="157">
        <f>+'4.2.1.1.2'!K296/'4.2.1.1.2'!K284-1</f>
        <v>0.13753985281549186</v>
      </c>
    </row>
    <row r="285" spans="1:11">
      <c r="A285" s="226"/>
      <c r="B285" s="197" t="s">
        <v>10</v>
      </c>
      <c r="C285" s="118">
        <f>+'4.2.1.1.2'!C297/'4.2.1.1.2'!C285-1</f>
        <v>5.3038131411385248E-2</v>
      </c>
      <c r="D285" s="89">
        <f>+'4.2.1.1.2'!D297/'4.2.1.1.2'!D285-1</f>
        <v>5.3885090030188598E-2</v>
      </c>
      <c r="E285" s="89">
        <f>+'4.2.1.1.2'!E297/'4.2.1.1.2'!E285-1</f>
        <v>7.1990363054130091E-2</v>
      </c>
      <c r="F285" s="89">
        <f>+'4.2.1.1.2'!F297/'4.2.1.1.2'!F285-1</f>
        <v>0.14737243982706039</v>
      </c>
      <c r="G285" s="89">
        <f>+'4.2.1.1.2'!G297/'4.2.1.1.2'!G285-1</f>
        <v>0.10263899156346779</v>
      </c>
      <c r="H285" s="115">
        <f>+'4.2.1.1.2'!H297/'4.2.1.1.2'!H285-1</f>
        <v>1.2841422643548333</v>
      </c>
      <c r="I285" s="157">
        <f>+'4.2.1.1.2'!I297/'4.2.1.1.2'!I285-1</f>
        <v>0.12554935381080767</v>
      </c>
      <c r="J285" s="120">
        <f>+'4.2.1.1.2'!J297/'4.2.1.1.2'!J285-1</f>
        <v>-5.4119296059803812E-2</v>
      </c>
      <c r="K285" s="157">
        <f>+'4.2.1.1.2'!K297/'4.2.1.1.2'!K285-1</f>
        <v>0.12482492029772252</v>
      </c>
    </row>
    <row r="286" spans="1:11">
      <c r="A286" s="226"/>
      <c r="B286" s="197" t="s">
        <v>11</v>
      </c>
      <c r="C286" s="118">
        <f>+'4.2.1.1.2'!C298/'4.2.1.1.2'!C286-1</f>
        <v>8.9555464028206799E-2</v>
      </c>
      <c r="D286" s="89">
        <f>+'4.2.1.1.2'!D298/'4.2.1.1.2'!D286-1</f>
        <v>7.9598381107453653E-2</v>
      </c>
      <c r="E286" s="89">
        <f>+'4.2.1.1.2'!E298/'4.2.1.1.2'!E286-1</f>
        <v>9.3948442097965268E-2</v>
      </c>
      <c r="F286" s="89">
        <f>+'4.2.1.1.2'!F298/'4.2.1.1.2'!F286-1</f>
        <v>0.17445634855707626</v>
      </c>
      <c r="G286" s="89">
        <f>+'4.2.1.1.2'!G298/'4.2.1.1.2'!G286-1</f>
        <v>0.13790738172135542</v>
      </c>
      <c r="H286" s="115">
        <f>+'4.2.1.1.2'!H298/'4.2.1.1.2'!H286-1</f>
        <v>1.2719528120919015</v>
      </c>
      <c r="I286" s="157">
        <f>+'4.2.1.1.2'!I298/'4.2.1.1.2'!I286-1</f>
        <v>0.15318387773947117</v>
      </c>
      <c r="J286" s="120">
        <f>+'4.2.1.1.2'!J298/'4.2.1.1.2'!J286-1</f>
        <v>5.5752240614933113E-2</v>
      </c>
      <c r="K286" s="157">
        <f>+'4.2.1.1.2'!K298/'4.2.1.1.2'!K286-1</f>
        <v>0.15280049220887526</v>
      </c>
    </row>
    <row r="287" spans="1:11" ht="15" thickBot="1">
      <c r="A287" s="226"/>
      <c r="B287" s="196" t="s">
        <v>12</v>
      </c>
      <c r="C287" s="122">
        <f>+'4.2.1.1.2'!C299/'4.2.1.1.2'!C287-1</f>
        <v>7.8789487837338523E-2</v>
      </c>
      <c r="D287" s="96">
        <f>+'4.2.1.1.2'!D299/'4.2.1.1.2'!D287-1</f>
        <v>2.7467114232028411E-2</v>
      </c>
      <c r="E287" s="96">
        <f>+'4.2.1.1.2'!E299/'4.2.1.1.2'!E287-1</f>
        <v>2.8246631284351675E-2</v>
      </c>
      <c r="F287" s="96">
        <f>+'4.2.1.1.2'!F299/'4.2.1.1.2'!F287-1</f>
        <v>5.7971744413032988E-2</v>
      </c>
      <c r="G287" s="96">
        <f>+'4.2.1.1.2'!G299/'4.2.1.1.2'!G287-1</f>
        <v>1.7836615308916226E-2</v>
      </c>
      <c r="H287" s="117">
        <f>+'4.2.1.1.2'!H299/'4.2.1.1.2'!H287-1</f>
        <v>0.85482017144772771</v>
      </c>
      <c r="I287" s="158">
        <f>+'4.2.1.1.2'!I299/'4.2.1.1.2'!I287-1</f>
        <v>7.7672038745989713E-2</v>
      </c>
      <c r="J287" s="121">
        <f>+'4.2.1.1.2'!J299/'4.2.1.1.2'!J287-1</f>
        <v>0.3159123715717076</v>
      </c>
      <c r="K287" s="158">
        <f>+'4.2.1.1.2'!K299/'4.2.1.1.2'!K287-1</f>
        <v>7.8443984438505421E-2</v>
      </c>
    </row>
    <row r="288" spans="1:11">
      <c r="A288" s="225" t="s">
        <v>70</v>
      </c>
      <c r="B288" s="194" t="s">
        <v>1</v>
      </c>
      <c r="C288" s="124">
        <f>+'4.2.1.1.2'!C300/'4.2.1.1.2'!C288-1</f>
        <v>8.6417724946552532E-2</v>
      </c>
      <c r="D288" s="93">
        <f>+'4.2.1.1.2'!D300/'4.2.1.1.2'!D288-1</f>
        <v>6.92798768530134E-2</v>
      </c>
      <c r="E288" s="93">
        <f>+'4.2.1.1.2'!E300/'4.2.1.1.2'!E288-1</f>
        <v>-0.45267260899240114</v>
      </c>
      <c r="F288" s="93">
        <f>+'4.2.1.1.2'!F300/'4.2.1.1.2'!F288-1</f>
        <v>6.3255536009706015E-2</v>
      </c>
      <c r="G288" s="93">
        <f>+'4.2.1.1.2'!G300/'4.2.1.1.2'!G288-1</f>
        <v>0.14143863057732786</v>
      </c>
      <c r="H288" s="123">
        <f>+'4.2.1.1.2'!H300/'4.2.1.1.2'!H288-1</f>
        <v>0.66995429676880369</v>
      </c>
      <c r="I288" s="159">
        <f>+'4.2.1.1.2'!I300/'4.2.1.1.2'!I288-1</f>
        <v>3.7270107783284212E-2</v>
      </c>
      <c r="J288" s="125">
        <f>+'4.2.1.1.2'!J300/'4.2.1.1.2'!J288-1</f>
        <v>-4.4257137490608556E-2</v>
      </c>
      <c r="K288" s="159">
        <f>+'4.2.1.1.2'!K300/'4.2.1.1.2'!K288-1</f>
        <v>3.6870441701079004E-2</v>
      </c>
    </row>
    <row r="289" spans="1:11">
      <c r="A289" s="226"/>
      <c r="B289" s="195" t="s">
        <v>2</v>
      </c>
      <c r="C289" s="118">
        <f>+'4.2.1.1.2'!C301/'4.2.1.1.2'!C289-1</f>
        <v>-1.7983141548000958E-2</v>
      </c>
      <c r="D289" s="89">
        <f>+'4.2.1.1.2'!D301/'4.2.1.1.2'!D289-1</f>
        <v>-3.379631937277161E-2</v>
      </c>
      <c r="E289" s="89">
        <f>+'4.2.1.1.2'!E301/'4.2.1.1.2'!E289-1</f>
        <v>-0.44141879844430143</v>
      </c>
      <c r="F289" s="89">
        <f>+'4.2.1.1.2'!F301/'4.2.1.1.2'!F289-1</f>
        <v>-5.5472974754480209E-3</v>
      </c>
      <c r="G289" s="89">
        <f>+'4.2.1.1.2'!G301/'4.2.1.1.2'!G289-1</f>
        <v>8.3798330298493484E-2</v>
      </c>
      <c r="H289" s="115">
        <f>+'4.2.1.1.2'!H301/'4.2.1.1.2'!H289-1</f>
        <v>0.54958762932832239</v>
      </c>
      <c r="I289" s="157">
        <f>+'4.2.1.1.2'!I301/'4.2.1.1.2'!I289-1</f>
        <v>-3.9034798082554056E-2</v>
      </c>
      <c r="J289" s="120">
        <f>+'4.2.1.1.2'!J301/'4.2.1.1.2'!J289-1</f>
        <v>-1.8466881289766479E-2</v>
      </c>
      <c r="K289" s="157">
        <f>+'4.2.1.1.2'!K301/'4.2.1.1.2'!K289-1</f>
        <v>-3.8945205179200748E-2</v>
      </c>
    </row>
    <row r="290" spans="1:11">
      <c r="A290" s="226"/>
      <c r="B290" s="195" t="s">
        <v>3</v>
      </c>
      <c r="C290" s="118">
        <f>+'4.2.1.1.2'!C302/'4.2.1.1.2'!C290-1</f>
        <v>0.13078533073403564</v>
      </c>
      <c r="D290" s="89">
        <f>+'4.2.1.1.2'!D302/'4.2.1.1.2'!D290-1</f>
        <v>0.10850762539241221</v>
      </c>
      <c r="E290" s="89">
        <f>+'4.2.1.1.2'!E302/'4.2.1.1.2'!E290-1</f>
        <v>0.12895808045885859</v>
      </c>
      <c r="F290" s="89">
        <f>+'4.2.1.1.2'!F302/'4.2.1.1.2'!F290-1</f>
        <v>0.1339882769137144</v>
      </c>
      <c r="G290" s="89">
        <f>+'4.2.1.1.2'!G302/'4.2.1.1.2'!G290-1</f>
        <v>0.15299359734702866</v>
      </c>
      <c r="H290" s="115">
        <f>+'4.2.1.1.2'!H302/'4.2.1.1.2'!H290-1</f>
        <v>0.71921767089341082</v>
      </c>
      <c r="I290" s="157">
        <f>+'4.2.1.1.2'!I302/'4.2.1.1.2'!I290-1</f>
        <v>0.15519817541228642</v>
      </c>
      <c r="J290" s="120">
        <f>+'4.2.1.1.2'!J302/'4.2.1.1.2'!J290-1</f>
        <v>0.19434795070220701</v>
      </c>
      <c r="K290" s="157">
        <f>+'4.2.1.1.2'!K302/'4.2.1.1.2'!K290-1</f>
        <v>0.15533985134155159</v>
      </c>
    </row>
    <row r="291" spans="1:11">
      <c r="A291" s="226"/>
      <c r="B291" s="195" t="s">
        <v>4</v>
      </c>
      <c r="C291" s="118">
        <f>+'4.2.1.1.2'!C303/'4.2.1.1.2'!C291-1</f>
        <v>-6.2967349448539767E-2</v>
      </c>
      <c r="D291" s="89">
        <f>+'4.2.1.1.2'!D303/'4.2.1.1.2'!D291-1</f>
        <v>-8.509367923444211E-2</v>
      </c>
      <c r="E291" s="89">
        <f>+'4.2.1.1.2'!E303/'4.2.1.1.2'!E291-1</f>
        <v>-4.5686394332716929E-2</v>
      </c>
      <c r="F291" s="89">
        <f>+'4.2.1.1.2'!F303/'4.2.1.1.2'!F291-1</f>
        <v>-7.5811283672965302E-2</v>
      </c>
      <c r="G291" s="89">
        <f>+'4.2.1.1.2'!G303/'4.2.1.1.2'!G291-1</f>
        <v>-9.1584492995869016E-2</v>
      </c>
      <c r="H291" s="115">
        <f>+'4.2.1.1.2'!H303/'4.2.1.1.2'!H291-1</f>
        <v>0.40043932873243326</v>
      </c>
      <c r="I291" s="157">
        <f>+'4.2.1.1.2'!I303/'4.2.1.1.2'!I291-1</f>
        <v>-4.8384064437047902E-2</v>
      </c>
      <c r="J291" s="120">
        <f>+'4.2.1.1.2'!J303/'4.2.1.1.2'!J291-1</f>
        <v>8.2459556620730901E-2</v>
      </c>
      <c r="K291" s="157">
        <f>+'4.2.1.1.2'!K303/'4.2.1.1.2'!K291-1</f>
        <v>-4.7915956929649006E-2</v>
      </c>
    </row>
    <row r="292" spans="1:11">
      <c r="A292" s="226"/>
      <c r="B292" s="195" t="s">
        <v>5</v>
      </c>
      <c r="C292" s="118">
        <f>+'4.2.1.1.2'!C304/'4.2.1.1.2'!C292-1</f>
        <v>5.7062149601991408E-2</v>
      </c>
      <c r="D292" s="89">
        <f>+'4.2.1.1.2'!D304/'4.2.1.1.2'!D292-1</f>
        <v>3.1336136672494019E-2</v>
      </c>
      <c r="E292" s="89">
        <f>+'4.2.1.1.2'!E304/'4.2.1.1.2'!E292-1</f>
        <v>8.6715601629498762E-2</v>
      </c>
      <c r="F292" s="89">
        <f>+'4.2.1.1.2'!F304/'4.2.1.1.2'!F292-1</f>
        <v>2.5791395449400234E-2</v>
      </c>
      <c r="G292" s="89">
        <f>+'4.2.1.1.2'!G304/'4.2.1.1.2'!G292-1</f>
        <v>1.6256405592719458E-2</v>
      </c>
      <c r="H292" s="115">
        <f>+'4.2.1.1.2'!H304/'4.2.1.1.2'!H292-1</f>
        <v>0.4988185326089285</v>
      </c>
      <c r="I292" s="157">
        <f>+'4.2.1.1.2'!I304/'4.2.1.1.2'!I292-1</f>
        <v>6.6467032764049305E-2</v>
      </c>
      <c r="J292" s="120">
        <f>+'4.2.1.1.2'!J304/'4.2.1.1.2'!J292-1</f>
        <v>4.4037477862534979E-2</v>
      </c>
      <c r="K292" s="157">
        <f>+'4.2.1.1.2'!K304/'4.2.1.1.2'!K292-1</f>
        <v>6.6382838766262164E-2</v>
      </c>
    </row>
    <row r="293" spans="1:11">
      <c r="A293" s="226"/>
      <c r="B293" s="195" t="s">
        <v>6</v>
      </c>
      <c r="C293" s="118">
        <f>+'4.2.1.1.2'!C305/'4.2.1.1.2'!C293-1</f>
        <v>6.5995651380579723E-2</v>
      </c>
      <c r="D293" s="89">
        <f>+'4.2.1.1.2'!D305/'4.2.1.1.2'!D293-1</f>
        <v>8.540538560090627E-2</v>
      </c>
      <c r="E293" s="89">
        <f>+'4.2.1.1.2'!E305/'4.2.1.1.2'!E293-1</f>
        <v>0.11687465739097602</v>
      </c>
      <c r="F293" s="89">
        <f>+'4.2.1.1.2'!F305/'4.2.1.1.2'!F293-1</f>
        <v>-3.7086416284179968E-3</v>
      </c>
      <c r="G293" s="89">
        <f>+'4.2.1.1.2'!G305/'4.2.1.1.2'!G293-1</f>
        <v>2.2187643130657575E-2</v>
      </c>
      <c r="H293" s="115">
        <f>+'4.2.1.1.2'!H305/'4.2.1.1.2'!H293-1</f>
        <v>0.80804016109723209</v>
      </c>
      <c r="I293" s="157">
        <f>+'4.2.1.1.2'!I305/'4.2.1.1.2'!I293-1</f>
        <v>9.0949179359103072E-2</v>
      </c>
      <c r="J293" s="120">
        <f>+'4.2.1.1.2'!J305/'4.2.1.1.2'!J293-1</f>
        <v>0.25917553982511454</v>
      </c>
      <c r="K293" s="157">
        <f>+'4.2.1.1.2'!K305/'4.2.1.1.2'!K293-1</f>
        <v>9.1495237604615198E-2</v>
      </c>
    </row>
    <row r="294" spans="1:11">
      <c r="A294" s="226"/>
      <c r="B294" s="195" t="s">
        <v>7</v>
      </c>
      <c r="C294" s="118">
        <f>+'4.2.1.1.2'!C306/'4.2.1.1.2'!C294-1</f>
        <v>8.0338915513732623E-2</v>
      </c>
      <c r="D294" s="89">
        <f>+'4.2.1.1.2'!D306/'4.2.1.1.2'!D294-1</f>
        <v>4.609967215294386E-2</v>
      </c>
      <c r="E294" s="89">
        <f>+'4.2.1.1.2'!E306/'4.2.1.1.2'!E294-1</f>
        <v>0.10844249560443853</v>
      </c>
      <c r="F294" s="89">
        <f>+'4.2.1.1.2'!F306/'4.2.1.1.2'!F294-1</f>
        <v>-1.6985663137746632E-2</v>
      </c>
      <c r="G294" s="89">
        <f>+'4.2.1.1.2'!G306/'4.2.1.1.2'!G294-1</f>
        <v>4.7641334825360593E-2</v>
      </c>
      <c r="H294" s="115">
        <f>+'4.2.1.1.2'!H306/'4.2.1.1.2'!H294-1</f>
        <v>0.52546224512501372</v>
      </c>
      <c r="I294" s="157">
        <f>+'4.2.1.1.2'!I306/'4.2.1.1.2'!I294-1</f>
        <v>7.160795237174189E-2</v>
      </c>
      <c r="J294" s="120">
        <f>+'4.2.1.1.2'!J306/'4.2.1.1.2'!J294-1</f>
        <v>0.25162495238797344</v>
      </c>
      <c r="K294" s="157">
        <f>+'4.2.1.1.2'!K306/'4.2.1.1.2'!K294-1</f>
        <v>7.2169915824254582E-2</v>
      </c>
    </row>
    <row r="295" spans="1:11">
      <c r="A295" s="226"/>
      <c r="B295" s="195" t="s">
        <v>8</v>
      </c>
      <c r="C295" s="118">
        <f>+'4.2.1.1.2'!C307/'4.2.1.1.2'!C295-1</f>
        <v>3.9991764291327447E-2</v>
      </c>
      <c r="D295" s="89">
        <f>+'4.2.1.1.2'!D307/'4.2.1.1.2'!D295-1</f>
        <v>-7.3129177810730139E-3</v>
      </c>
      <c r="E295" s="89">
        <f>+'4.2.1.1.2'!E307/'4.2.1.1.2'!E295-1</f>
        <v>5.4766410300767898E-2</v>
      </c>
      <c r="F295" s="89">
        <f>+'4.2.1.1.2'!F307/'4.2.1.1.2'!F295-1</f>
        <v>-6.5310484807348135E-2</v>
      </c>
      <c r="G295" s="89">
        <f>+'4.2.1.1.2'!G307/'4.2.1.1.2'!G295-1</f>
        <v>-1.6179973730433783E-2</v>
      </c>
      <c r="H295" s="115">
        <f>+'4.2.1.1.2'!H307/'4.2.1.1.2'!H295-1</f>
        <v>0.30311401992393838</v>
      </c>
      <c r="I295" s="157">
        <f>+'4.2.1.1.2'!I307/'4.2.1.1.2'!I295-1</f>
        <v>1.4055907454359806E-2</v>
      </c>
      <c r="J295" s="120">
        <f>+'4.2.1.1.2'!J307/'4.2.1.1.2'!J295-1</f>
        <v>0.19450586928061431</v>
      </c>
      <c r="K295" s="157">
        <f>+'4.2.1.1.2'!K307/'4.2.1.1.2'!K295-1</f>
        <v>1.4606280707414987E-2</v>
      </c>
    </row>
    <row r="296" spans="1:11">
      <c r="A296" s="226"/>
      <c r="B296" s="195" t="s">
        <v>9</v>
      </c>
      <c r="C296" s="118">
        <f>+'4.2.1.1.2'!C308/'4.2.1.1.2'!C296-1</f>
        <v>1.5583058837175701E-2</v>
      </c>
      <c r="D296" s="89">
        <f>+'4.2.1.1.2'!D308/'4.2.1.1.2'!D296-1</f>
        <v>2.2254611935343949E-2</v>
      </c>
      <c r="E296" s="89">
        <f>+'4.2.1.1.2'!E308/'4.2.1.1.2'!E296-1</f>
        <v>2.3277196898997099E-2</v>
      </c>
      <c r="F296" s="89">
        <f>+'4.2.1.1.2'!F308/'4.2.1.1.2'!F296-1</f>
        <v>-0.10511128172198425</v>
      </c>
      <c r="G296" s="89">
        <f>+'4.2.1.1.2'!G308/'4.2.1.1.2'!G296-1</f>
        <v>-3.0888266912352247E-2</v>
      </c>
      <c r="H296" s="115">
        <f>+'4.2.1.1.2'!H308/'4.2.1.1.2'!H296-1</f>
        <v>0.39206901250026105</v>
      </c>
      <c r="I296" s="157">
        <f>+'4.2.1.1.2'!I308/'4.2.1.1.2'!I296-1</f>
        <v>7.7478403031960852E-3</v>
      </c>
      <c r="J296" s="120">
        <f>+'4.2.1.1.2'!J308/'4.2.1.1.2'!J296-1</f>
        <v>4.5751247895560843E-2</v>
      </c>
      <c r="K296" s="157">
        <f>+'4.2.1.1.2'!K308/'4.2.1.1.2'!K296-1</f>
        <v>7.877385274053017E-3</v>
      </c>
    </row>
    <row r="297" spans="1:11">
      <c r="A297" s="226"/>
      <c r="B297" s="195" t="s">
        <v>10</v>
      </c>
      <c r="C297" s="118">
        <f>+'4.2.1.1.2'!C309/'4.2.1.1.2'!C297-1</f>
        <v>8.1137859163668669E-2</v>
      </c>
      <c r="D297" s="89">
        <f>+'4.2.1.1.2'!D309/'4.2.1.1.2'!D297-1</f>
        <v>5.3440927934042204E-2</v>
      </c>
      <c r="E297" s="89">
        <f>+'4.2.1.1.2'!E309/'4.2.1.1.2'!E297-1</f>
        <v>0.10552005972146383</v>
      </c>
      <c r="F297" s="89">
        <f>+'4.2.1.1.2'!F309/'4.2.1.1.2'!F297-1</f>
        <v>-5.6964595775963911E-2</v>
      </c>
      <c r="G297" s="89">
        <f>+'4.2.1.1.2'!G309/'4.2.1.1.2'!G297-1</f>
        <v>6.0838153616834978E-2</v>
      </c>
      <c r="H297" s="115">
        <f>+'4.2.1.1.2'!H309/'4.2.1.1.2'!H297-1</f>
        <v>0.32320200516957787</v>
      </c>
      <c r="I297" s="157">
        <f>+'4.2.1.1.2'!I309/'4.2.1.1.2'!I297-1</f>
        <v>5.4732905124484699E-2</v>
      </c>
      <c r="J297" s="120">
        <f>+'4.2.1.1.2'!J309/'4.2.1.1.2'!J297-1</f>
        <v>0.16133613237836508</v>
      </c>
      <c r="K297" s="157">
        <f>+'4.2.1.1.2'!K309/'4.2.1.1.2'!K297-1</f>
        <v>5.5094354948533208E-2</v>
      </c>
    </row>
    <row r="298" spans="1:11">
      <c r="A298" s="226"/>
      <c r="B298" s="195" t="s">
        <v>11</v>
      </c>
      <c r="C298" s="118">
        <f>+'4.2.1.1.2'!C310/'4.2.1.1.2'!C298-1</f>
        <v>0.10738160812194675</v>
      </c>
      <c r="D298" s="89">
        <f>+'4.2.1.1.2'!D310/'4.2.1.1.2'!D298-1</f>
        <v>6.3036097006279324E-2</v>
      </c>
      <c r="E298" s="89">
        <f>+'4.2.1.1.2'!E310/'4.2.1.1.2'!E298-1</f>
        <v>0.17758231311659389</v>
      </c>
      <c r="F298" s="89">
        <f>+'4.2.1.1.2'!F310/'4.2.1.1.2'!F298-1</f>
        <v>-4.7587996471097127E-2</v>
      </c>
      <c r="G298" s="89">
        <f>+'4.2.1.1.2'!G310/'4.2.1.1.2'!G298-1</f>
        <v>8.8198363321314366E-2</v>
      </c>
      <c r="H298" s="115">
        <f>+'4.2.1.1.2'!H310/'4.2.1.1.2'!H298-1</f>
        <v>0.38406999232135042</v>
      </c>
      <c r="I298" s="157">
        <f>+'4.2.1.1.2'!I310/'4.2.1.1.2'!I298-1</f>
        <v>8.026958505784143E-2</v>
      </c>
      <c r="J298" s="120">
        <f>+'4.2.1.1.2'!J310/'4.2.1.1.2'!J298-1</f>
        <v>0.59269105666495481</v>
      </c>
      <c r="K298" s="157">
        <f>+'4.2.1.1.2'!K310/'4.2.1.1.2'!K298-1</f>
        <v>8.2116176829534204E-2</v>
      </c>
    </row>
    <row r="299" spans="1:11" ht="15" thickBot="1">
      <c r="A299" s="226"/>
      <c r="B299" s="198" t="s">
        <v>12</v>
      </c>
      <c r="C299" s="116">
        <f>+'4.2.1.1.2'!C311/'4.2.1.1.2'!C299-1</f>
        <v>9.6819980293676666E-2</v>
      </c>
      <c r="D299" s="96">
        <f>+'4.2.1.1.2'!D311/'4.2.1.1.2'!D299-1</f>
        <v>1.1751872253511486E-3</v>
      </c>
      <c r="E299" s="96">
        <f>+'4.2.1.1.2'!E311/'4.2.1.1.2'!E299-1</f>
        <v>0.13427242509302029</v>
      </c>
      <c r="F299" s="96">
        <f>+'4.2.1.1.2'!F311/'4.2.1.1.2'!F299-1</f>
        <v>4.0496715792238902E-2</v>
      </c>
      <c r="G299" s="96">
        <f>+'4.2.1.1.2'!G311/'4.2.1.1.2'!G299-1</f>
        <v>0.14831724636073029</v>
      </c>
      <c r="H299" s="117">
        <f>+'4.2.1.1.2'!H311/'4.2.1.1.2'!H299-1</f>
        <v>0.42046166396484619</v>
      </c>
      <c r="I299" s="158">
        <f>+'4.2.1.1.2'!I311/'4.2.1.1.2'!I299-1</f>
        <v>8.8165206280108377E-2</v>
      </c>
      <c r="J299" s="121">
        <f>+'4.2.1.1.2'!J311/'4.2.1.1.2'!J299-1</f>
        <v>0.31279238586868852</v>
      </c>
      <c r="K299" s="158">
        <f>+'4.2.1.1.2'!K311/'4.2.1.1.2'!K299-1</f>
        <v>8.9053308882931725E-2</v>
      </c>
    </row>
    <row r="300" spans="1:11">
      <c r="A300" s="225" t="s">
        <v>71</v>
      </c>
      <c r="B300" s="195" t="s">
        <v>1</v>
      </c>
      <c r="C300" s="124">
        <f>+'4.2.1.1.2'!C312/'4.2.1.1.2'!C300-1</f>
        <v>0.12921920412464449</v>
      </c>
      <c r="D300" s="93">
        <f>+'4.2.1.1.2'!D312/'4.2.1.1.2'!D300-1</f>
        <v>9.7247810501732257E-2</v>
      </c>
      <c r="E300" s="93">
        <f>+'4.2.1.1.2'!E312/'4.2.1.1.2'!E300-1</f>
        <v>2.1495595461304715</v>
      </c>
      <c r="F300" s="93">
        <f>+'4.2.1.1.2'!F312/'4.2.1.1.2'!F300-1</f>
        <v>7.2925827595694104E-2</v>
      </c>
      <c r="G300" s="93">
        <f>+'4.2.1.1.2'!G312/'4.2.1.1.2'!G300-1</f>
        <v>0.12704496381073449</v>
      </c>
      <c r="H300" s="123">
        <f>+'4.2.1.1.2'!H312/'4.2.1.1.2'!H300-1</f>
        <v>0.40084514363808621</v>
      </c>
      <c r="I300" s="159">
        <f>+'4.2.1.1.2'!I312/'4.2.1.1.2'!I300-1</f>
        <v>0.26570473658431459</v>
      </c>
      <c r="J300" s="125">
        <f>+'4.2.1.1.2'!J312/'4.2.1.1.2'!J300-1</f>
        <v>0.17024099049303554</v>
      </c>
      <c r="K300" s="159">
        <f>+'4.2.1.1.2'!K312/'4.2.1.1.2'!K300-1</f>
        <v>0.26527336695337556</v>
      </c>
    </row>
    <row r="301" spans="1:11">
      <c r="A301" s="226"/>
      <c r="B301" s="195" t="s">
        <v>2</v>
      </c>
      <c r="C301" s="118">
        <f>+'4.2.1.1.2'!C313/'4.2.1.1.2'!C301-1</f>
        <v>0.14704118183763804</v>
      </c>
      <c r="D301" s="89">
        <f>+'4.2.1.1.2'!D313/'4.2.1.1.2'!D301-1</f>
        <v>0.10520338368731341</v>
      </c>
      <c r="E301" s="89">
        <f>+'4.2.1.1.2'!E313/'4.2.1.1.2'!E301-1</f>
        <v>1.8487599328413769</v>
      </c>
      <c r="F301" s="89">
        <f>+'4.2.1.1.2'!F313/'4.2.1.1.2'!F301-1</f>
        <v>9.1691532017081467E-2</v>
      </c>
      <c r="G301" s="89">
        <f>+'4.2.1.1.2'!G313/'4.2.1.1.2'!G301-1</f>
        <v>9.1249282460053927E-2</v>
      </c>
      <c r="H301" s="115">
        <f>+'4.2.1.1.2'!H313/'4.2.1.1.2'!H301-1</f>
        <v>0.40441443540346511</v>
      </c>
      <c r="I301" s="157">
        <f>+'4.2.1.1.2'!I313/'4.2.1.1.2'!I301-1</f>
        <v>0.26225014477921205</v>
      </c>
      <c r="J301" s="120">
        <f>+'4.2.1.1.2'!J313/'4.2.1.1.2'!J301-1</f>
        <v>0.14449710101884006</v>
      </c>
      <c r="K301" s="157">
        <f>+'4.2.1.1.2'!K313/'4.2.1.1.2'!K301-1</f>
        <v>0.26172628837927947</v>
      </c>
    </row>
    <row r="302" spans="1:11">
      <c r="A302" s="226"/>
      <c r="B302" s="195" t="s">
        <v>3</v>
      </c>
      <c r="C302" s="118">
        <f>+'4.2.1.1.2'!C314/'4.2.1.1.2'!C302-1</f>
        <v>2.6466803904076519E-2</v>
      </c>
      <c r="D302" s="89">
        <f>+'4.2.1.1.2'!D314/'4.2.1.1.2'!D302-1</f>
        <v>2.5016885322522331E-2</v>
      </c>
      <c r="E302" s="89">
        <f>+'4.2.1.1.2'!E314/'4.2.1.1.2'!E302-1</f>
        <v>0.14515313865730706</v>
      </c>
      <c r="F302" s="89">
        <f>+'4.2.1.1.2'!F314/'4.2.1.1.2'!F302-1</f>
        <v>-3.337474525376749E-2</v>
      </c>
      <c r="G302" s="89">
        <f>+'4.2.1.1.2'!G314/'4.2.1.1.2'!G302-1</f>
        <v>-6.0200438320807681E-3</v>
      </c>
      <c r="H302" s="115">
        <f>+'4.2.1.1.2'!H314/'4.2.1.1.2'!H302-1</f>
        <v>0.28887774272164135</v>
      </c>
      <c r="I302" s="157">
        <f>+'4.2.1.1.2'!I314/'4.2.1.1.2'!I302-1</f>
        <v>4.486861760641192E-2</v>
      </c>
      <c r="J302" s="120">
        <f>+'4.2.1.1.2'!J314/'4.2.1.1.2'!J302-1</f>
        <v>1.2699540205611592E-2</v>
      </c>
      <c r="K302" s="157">
        <f>+'4.2.1.1.2'!K314/'4.2.1.1.2'!K302-1</f>
        <v>4.4748273031613772E-2</v>
      </c>
    </row>
    <row r="303" spans="1:11">
      <c r="A303" s="226"/>
      <c r="B303" s="195" t="s">
        <v>4</v>
      </c>
      <c r="C303" s="118">
        <f>+'4.2.1.1.2'!C315/'4.2.1.1.2'!C303-1</f>
        <v>0.16161753339255558</v>
      </c>
      <c r="D303" s="89">
        <f>+'4.2.1.1.2'!D315/'4.2.1.1.2'!D303-1</f>
        <v>0.12508508822901354</v>
      </c>
      <c r="E303" s="89">
        <f>+'4.2.1.1.2'!E315/'4.2.1.1.2'!E303-1</f>
        <v>0.20299271277044961</v>
      </c>
      <c r="F303" s="89">
        <f>+'4.2.1.1.2'!F315/'4.2.1.1.2'!F303-1</f>
        <v>9.8790880477317433E-2</v>
      </c>
      <c r="G303" s="89">
        <f>+'4.2.1.1.2'!G315/'4.2.1.1.2'!G303-1</f>
        <v>0.16340309294002298</v>
      </c>
      <c r="H303" s="115">
        <f>+'4.2.1.1.2'!H315/'4.2.1.1.2'!H303-1</f>
        <v>0.42275433707533661</v>
      </c>
      <c r="I303" s="157">
        <f>+'4.2.1.1.2'!I315/'4.2.1.1.2'!I303-1</f>
        <v>0.16175360155377061</v>
      </c>
      <c r="J303" s="120">
        <f>+'4.2.1.1.2'!J315/'4.2.1.1.2'!J303-1</f>
        <v>3.5425171244724218E-2</v>
      </c>
      <c r="K303" s="157">
        <f>+'4.2.1.1.2'!K315/'4.2.1.1.2'!K303-1</f>
        <v>0.16123975843598526</v>
      </c>
    </row>
    <row r="304" spans="1:11">
      <c r="A304" s="226"/>
      <c r="B304" s="195" t="s">
        <v>5</v>
      </c>
      <c r="C304" s="118">
        <f>+'4.2.1.1.2'!C316/'4.2.1.1.2'!C304-1</f>
        <v>2.5568768769222983E-2</v>
      </c>
      <c r="D304" s="89">
        <f>+'4.2.1.1.2'!D316/'4.2.1.1.2'!D304-1</f>
        <v>5.4952179758223085E-3</v>
      </c>
      <c r="E304" s="89">
        <f>+'4.2.1.1.2'!E316/'4.2.1.1.2'!E304-1</f>
        <v>3.5045399135937405E-2</v>
      </c>
      <c r="F304" s="89">
        <f>+'4.2.1.1.2'!F316/'4.2.1.1.2'!F304-1</f>
        <v>-1.5653518257605858E-2</v>
      </c>
      <c r="G304" s="89">
        <f>+'4.2.1.1.2'!G316/'4.2.1.1.2'!G304-1</f>
        <v>1.6476575677579541E-2</v>
      </c>
      <c r="H304" s="115">
        <f>+'4.2.1.1.2'!H316/'4.2.1.1.2'!H304-1</f>
        <v>0.29664767807110315</v>
      </c>
      <c r="I304" s="157">
        <f>+'4.2.1.1.2'!I316/'4.2.1.1.2'!I304-1</f>
        <v>3.0478268942685016E-2</v>
      </c>
      <c r="J304" s="120">
        <f>+'4.2.1.1.2'!J316/'4.2.1.1.2'!J304-1</f>
        <v>-2.5055911451423385E-2</v>
      </c>
      <c r="K304" s="157">
        <f>+'4.2.1.1.2'!K316/'4.2.1.1.2'!K304-1</f>
        <v>3.0274177975240457E-2</v>
      </c>
    </row>
    <row r="305" spans="1:11">
      <c r="A305" s="226"/>
      <c r="B305" s="195" t="s">
        <v>6</v>
      </c>
      <c r="C305" s="118">
        <f>+'4.2.1.1.2'!C317/'4.2.1.1.2'!C305-1</f>
        <v>2.7675830041574256E-2</v>
      </c>
      <c r="D305" s="89">
        <f>+'4.2.1.1.2'!D317/'4.2.1.1.2'!D305-1</f>
        <v>2.9334538527132858E-2</v>
      </c>
      <c r="E305" s="89">
        <f>+'4.2.1.1.2'!E317/'4.2.1.1.2'!E305-1</f>
        <v>1.5300579620211696E-2</v>
      </c>
      <c r="F305" s="89">
        <f>+'4.2.1.1.2'!F317/'4.2.1.1.2'!F305-1</f>
        <v>-1.0653811015708059E-2</v>
      </c>
      <c r="G305" s="89">
        <f>+'4.2.1.1.2'!G317/'4.2.1.1.2'!G305-1</f>
        <v>3.2173806568970287E-2</v>
      </c>
      <c r="H305" s="115">
        <f>+'4.2.1.1.2'!H317/'4.2.1.1.2'!H305-1</f>
        <v>0.29489275047008112</v>
      </c>
      <c r="I305" s="157">
        <f>+'4.2.1.1.2'!I317/'4.2.1.1.2'!I305-1</f>
        <v>3.7230962356588293E-2</v>
      </c>
      <c r="J305" s="120">
        <f>+'4.2.1.1.2'!J317/'4.2.1.1.2'!J305-1</f>
        <v>-9.8138699924414263E-2</v>
      </c>
      <c r="K305" s="157">
        <f>+'4.2.1.1.2'!K317/'4.2.1.1.2'!K305-1</f>
        <v>3.6724052542901342E-2</v>
      </c>
    </row>
    <row r="306" spans="1:11">
      <c r="A306" s="226"/>
      <c r="B306" s="195" t="s">
        <v>7</v>
      </c>
      <c r="C306" s="118">
        <f>+'4.2.1.1.2'!C318/'4.2.1.1.2'!C306-1</f>
        <v>4.5946384796987205E-2</v>
      </c>
      <c r="D306" s="89">
        <f>+'4.2.1.1.2'!D318/'4.2.1.1.2'!D306-1</f>
        <v>7.5860154705278626E-2</v>
      </c>
      <c r="E306" s="89">
        <f>+'4.2.1.1.2'!E318/'4.2.1.1.2'!E306-1</f>
        <v>6.5583341743553847E-2</v>
      </c>
      <c r="F306" s="89">
        <f>+'4.2.1.1.2'!F318/'4.2.1.1.2'!F306-1</f>
        <v>6.654114221035301E-2</v>
      </c>
      <c r="G306" s="89">
        <f>+'4.2.1.1.2'!G318/'4.2.1.1.2'!G306-1</f>
        <v>0.10708135681330821</v>
      </c>
      <c r="H306" s="115">
        <f>+'4.2.1.1.2'!H318/'4.2.1.1.2'!H306-1</f>
        <v>0.32596793814160874</v>
      </c>
      <c r="I306" s="157">
        <f>+'4.2.1.1.2'!I318/'4.2.1.1.2'!I306-1</f>
        <v>8.7801466497115843E-2</v>
      </c>
      <c r="J306" s="120">
        <f>+'4.2.1.1.2'!J318/'4.2.1.1.2'!J306-1</f>
        <v>-1.177036498929962E-2</v>
      </c>
      <c r="K306" s="157">
        <f>+'4.2.1.1.2'!K318/'4.2.1.1.2'!K306-1</f>
        <v>8.7438604369191708E-2</v>
      </c>
    </row>
    <row r="307" spans="1:11">
      <c r="A307" s="226"/>
      <c r="B307" s="195" t="s">
        <v>8</v>
      </c>
      <c r="C307" s="118">
        <f>+'4.2.1.1.2'!C319/'4.2.1.1.2'!C307-1</f>
        <v>2.2700153601552087E-2</v>
      </c>
      <c r="D307" s="89">
        <f>+'4.2.1.1.2'!D319/'4.2.1.1.2'!D307-1</f>
        <v>9.5637731397832271E-2</v>
      </c>
      <c r="E307" s="89">
        <f>+'4.2.1.1.2'!E319/'4.2.1.1.2'!E307-1</f>
        <v>0.10332144416670896</v>
      </c>
      <c r="F307" s="89">
        <f>+'4.2.1.1.2'!F319/'4.2.1.1.2'!F307-1</f>
        <v>4.0047465702345741E-2</v>
      </c>
      <c r="G307" s="89">
        <f>+'4.2.1.1.2'!G319/'4.2.1.1.2'!G307-1</f>
        <v>9.7887917477844644E-2</v>
      </c>
      <c r="H307" s="115">
        <f>+'4.2.1.1.2'!H319/'4.2.1.1.2'!H307-1</f>
        <v>0.2673253031673537</v>
      </c>
      <c r="I307" s="157">
        <f>+'4.2.1.1.2'!I319/'4.2.1.1.2'!I307-1</f>
        <v>8.3711023519522199E-2</v>
      </c>
      <c r="J307" s="120">
        <f>+'4.2.1.1.2'!J319/'4.2.1.1.2'!J307-1</f>
        <v>2.3973769767077657E-2</v>
      </c>
      <c r="K307" s="157">
        <f>+'4.2.1.1.2'!K319/'4.2.1.1.2'!K307-1</f>
        <v>8.3496518963773081E-2</v>
      </c>
    </row>
    <row r="308" spans="1:11">
      <c r="A308" s="226"/>
      <c r="B308" s="195" t="s">
        <v>9</v>
      </c>
      <c r="C308" s="118">
        <f>+'4.2.1.1.2'!C320/'4.2.1.1.2'!C308-1</f>
        <v>-9.5300455464507938E-2</v>
      </c>
      <c r="D308" s="89">
        <f>+'4.2.1.1.2'!D320/'4.2.1.1.2'!D308-1</f>
        <v>-4.9496178289479276E-2</v>
      </c>
      <c r="E308" s="89">
        <f>+'4.2.1.1.2'!E320/'4.2.1.1.2'!E308-1</f>
        <v>-4.3347711002441836E-2</v>
      </c>
      <c r="F308" s="89">
        <f>+'4.2.1.1.2'!F320/'4.2.1.1.2'!F308-1</f>
        <v>-6.7585742783004665E-2</v>
      </c>
      <c r="G308" s="89">
        <f>+'4.2.1.1.2'!G320/'4.2.1.1.2'!G308-1</f>
        <v>-2.7664511478068921E-2</v>
      </c>
      <c r="H308" s="115">
        <f>+'4.2.1.1.2'!H320/'4.2.1.1.2'!H308-1</f>
        <v>-1.4052770403308101E-2</v>
      </c>
      <c r="I308" s="157">
        <f>+'4.2.1.1.2'!I320/'4.2.1.1.2'!I308-1</f>
        <v>-5.6409182459329688E-2</v>
      </c>
      <c r="J308" s="120">
        <f>+'4.2.1.1.2'!J320/'4.2.1.1.2'!J308-1</f>
        <v>-4.4898228172249532E-2</v>
      </c>
      <c r="K308" s="157">
        <f>+'4.2.1.1.2'!K320/'4.2.1.1.2'!K308-1</f>
        <v>-5.6368469746848837E-2</v>
      </c>
    </row>
    <row r="309" spans="1:11">
      <c r="A309" s="226"/>
      <c r="B309" s="195" t="s">
        <v>10</v>
      </c>
      <c r="C309" s="118">
        <f>+'4.2.1.1.2'!C321/'4.2.1.1.2'!C309-1</f>
        <v>3.3825937114906779E-2</v>
      </c>
      <c r="D309" s="89">
        <f>+'4.2.1.1.2'!D321/'4.2.1.1.2'!D309-1</f>
        <v>5.2749099416942169E-2</v>
      </c>
      <c r="E309" s="89">
        <f>+'4.2.1.1.2'!E321/'4.2.1.1.2'!E309-1</f>
        <v>7.4969872255846726E-2</v>
      </c>
      <c r="F309" s="89">
        <f>+'4.2.1.1.2'!F321/'4.2.1.1.2'!F309-1</f>
        <v>4.0441649965894388E-2</v>
      </c>
      <c r="G309" s="89">
        <f>+'4.2.1.1.2'!G321/'4.2.1.1.2'!G309-1</f>
        <v>1.9787184286685466E-2</v>
      </c>
      <c r="H309" s="115">
        <f>+'4.2.1.1.2'!H321/'4.2.1.1.2'!H309-1</f>
        <v>0.24692087365499105</v>
      </c>
      <c r="I309" s="157">
        <f>+'4.2.1.1.2'!I321/'4.2.1.1.2'!I309-1</f>
        <v>6.3931235314014234E-2</v>
      </c>
      <c r="J309" s="120">
        <f>+'4.2.1.1.2'!J321/'4.2.1.1.2'!J309-1</f>
        <v>3.9918833182696289E-2</v>
      </c>
      <c r="K309" s="157">
        <f>+'4.2.1.1.2'!K321/'4.2.1.1.2'!K309-1</f>
        <v>6.3841620478525929E-2</v>
      </c>
    </row>
    <row r="310" spans="1:11">
      <c r="A310" s="226"/>
      <c r="B310" s="195" t="s">
        <v>11</v>
      </c>
      <c r="C310" s="118">
        <f>+'4.2.1.1.2'!C322/'4.2.1.1.2'!C310-1</f>
        <v>-7.8073577131809735E-2</v>
      </c>
      <c r="D310" s="89">
        <f>+'4.2.1.1.2'!D322/'4.2.1.1.2'!D310-1</f>
        <v>-6.5919222264510524E-2</v>
      </c>
      <c r="E310" s="89">
        <f>+'4.2.1.1.2'!E322/'4.2.1.1.2'!E310-1</f>
        <v>-5.8344676427882325E-2</v>
      </c>
      <c r="F310" s="89">
        <f>+'4.2.1.1.2'!F322/'4.2.1.1.2'!F310-1</f>
        <v>-7.0437245258656134E-2</v>
      </c>
      <c r="G310" s="89">
        <f>+'4.2.1.1.2'!G322/'4.2.1.1.2'!G310-1</f>
        <v>-0.10373241908935704</v>
      </c>
      <c r="H310" s="115">
        <f>+'4.2.1.1.2'!H322/'4.2.1.1.2'!H310-1</f>
        <v>9.1240713466476997E-2</v>
      </c>
      <c r="I310" s="157">
        <f>+'4.2.1.1.2'!I322/'4.2.1.1.2'!I310-1</f>
        <v>-5.7210297734917148E-2</v>
      </c>
      <c r="J310" s="120">
        <f>+'4.2.1.1.2'!J322/'4.2.1.1.2'!J310-1</f>
        <v>-0.38881758230641317</v>
      </c>
      <c r="K310" s="157">
        <f>+'4.2.1.1.2'!K322/'4.2.1.1.2'!K310-1</f>
        <v>-5.8969133511070249E-2</v>
      </c>
    </row>
    <row r="311" spans="1:11" ht="15" thickBot="1">
      <c r="A311" s="226"/>
      <c r="B311" s="211" t="s">
        <v>12</v>
      </c>
      <c r="C311" s="212">
        <f>+'4.2.1.1.2'!C323/'4.2.1.1.2'!C311-1</f>
        <v>-1.4007365307409869E-2</v>
      </c>
      <c r="D311" s="99">
        <f>+'4.2.1.1.2'!D323/'4.2.1.1.2'!D311-1</f>
        <v>5.8554230460427847E-2</v>
      </c>
      <c r="E311" s="96">
        <f>+'4.2.1.1.2'!E323/'4.2.1.1.2'!E311-1</f>
        <v>-3.1910748411561052E-2</v>
      </c>
      <c r="F311" s="96">
        <f>+'4.2.1.1.2'!F323/'4.2.1.1.2'!F311-1</f>
        <v>-2.983796123907001E-2</v>
      </c>
      <c r="G311" s="99">
        <f>+'4.2.1.1.2'!G323/'4.2.1.1.2'!G311-1</f>
        <v>-0.11502250473759656</v>
      </c>
      <c r="H311" s="117">
        <f>+'4.2.1.1.2'!H323/'4.2.1.1.2'!H311-1</f>
        <v>6.9237154413629431E-2</v>
      </c>
      <c r="I311" s="213">
        <f>+'4.2.1.1.2'!I323/'4.2.1.1.2'!I311-1</f>
        <v>-1.1842230901023543E-3</v>
      </c>
      <c r="J311" s="214">
        <f>+'4.2.1.1.2'!J323/'4.2.1.1.2'!J311-1</f>
        <v>-0.24723519292209384</v>
      </c>
      <c r="K311" s="213">
        <f>+'4.2.1.1.2'!K323/'4.2.1.1.2'!K311-1</f>
        <v>-2.3568850309241274E-3</v>
      </c>
    </row>
    <row r="312" spans="1:11">
      <c r="A312" s="225" t="s">
        <v>72</v>
      </c>
      <c r="B312" s="194" t="s">
        <v>1</v>
      </c>
      <c r="C312" s="112">
        <f>+'4.2.1.1.2'!C324/'4.2.1.1.2'!C312-1</f>
        <v>-1.528956883572874E-2</v>
      </c>
      <c r="D312" s="102">
        <f>+'4.2.1.1.2'!D324/'4.2.1.1.2'!D312-1</f>
        <v>-2.1957720360342936E-2</v>
      </c>
      <c r="E312" s="93">
        <f>+'4.2.1.1.2'!E324/'4.2.1.1.2'!E312-1</f>
        <v>2.9870630737061088E-3</v>
      </c>
      <c r="F312" s="93">
        <f>+'4.2.1.1.2'!F324/'4.2.1.1.2'!F312-1</f>
        <v>5.6155985914776441E-3</v>
      </c>
      <c r="G312" s="102">
        <f>+'4.2.1.1.2'!G324/'4.2.1.1.2'!G312-1</f>
        <v>-7.3536540783094129E-2</v>
      </c>
      <c r="H312" s="123">
        <f>+'4.2.1.1.2'!H324/'4.2.1.1.2'!H312-1</f>
        <v>0.10971699901243936</v>
      </c>
      <c r="I312" s="155">
        <f>+'4.2.1.1.2'!I324/'4.2.1.1.2'!I312-1</f>
        <v>-1.9224766563328277E-3</v>
      </c>
      <c r="J312" s="210">
        <f>+'4.2.1.1.2'!J324/'4.2.1.1.2'!J312-1</f>
        <v>-9.2827004219409259E-2</v>
      </c>
      <c r="K312" s="155">
        <f>+'4.2.1.1.2'!K324/'4.2.1.1.2'!K312-1</f>
        <v>-2.3023926249039484E-3</v>
      </c>
    </row>
    <row r="313" spans="1:11">
      <c r="A313" s="226"/>
      <c r="B313" s="195" t="s">
        <v>2</v>
      </c>
      <c r="C313" s="118">
        <f>+'4.2.1.1.2'!C325/'4.2.1.1.2'!C313-1</f>
        <v>4.0706711004889318E-2</v>
      </c>
      <c r="D313" s="89">
        <f>+'4.2.1.1.2'!D325/'4.2.1.1.2'!D313-1</f>
        <v>3.9426787171441324E-2</v>
      </c>
      <c r="E313" s="89">
        <f>+'4.2.1.1.2'!E325/'4.2.1.1.2'!E313-1</f>
        <v>-1.7471073580413776E-2</v>
      </c>
      <c r="F313" s="89">
        <f>+'4.2.1.1.2'!F325/'4.2.1.1.2'!F313-1</f>
        <v>0.10442026498577439</v>
      </c>
      <c r="G313" s="89">
        <f>+'4.2.1.1.2'!G325/'4.2.1.1.2'!G313-1</f>
        <v>-4.0716054479446706E-2</v>
      </c>
      <c r="H313" s="115">
        <f>+'4.2.1.1.2'!H325/'4.2.1.1.2'!H313-1</f>
        <v>0.1566203548193652</v>
      </c>
      <c r="I313" s="157">
        <f>+'4.2.1.1.2'!I325/'4.2.1.1.2'!I313-1</f>
        <v>5.0522414410730798E-2</v>
      </c>
      <c r="J313" s="120">
        <f>+'4.2.1.1.2'!J325/'4.2.1.1.2'!J313-1</f>
        <v>-6.870056752152176E-2</v>
      </c>
      <c r="K313" s="157">
        <f>+'4.2.1.1.2'!K325/'4.2.1.1.2'!K313-1</f>
        <v>5.0041298591067207E-2</v>
      </c>
    </row>
    <row r="314" spans="1:11">
      <c r="A314" s="226"/>
      <c r="B314" s="195" t="s">
        <v>3</v>
      </c>
      <c r="C314" s="118">
        <f>+'4.2.1.1.2'!C326/'4.2.1.1.2'!C314-1</f>
        <v>-8.5188642734613573E-2</v>
      </c>
      <c r="D314" s="89">
        <f>+'4.2.1.1.2'!D326/'4.2.1.1.2'!D314-1</f>
        <v>-8.0005674179885689E-2</v>
      </c>
      <c r="E314" s="89">
        <f>+'4.2.1.1.2'!E326/'4.2.1.1.2'!E314-1</f>
        <v>-0.14336297267523312</v>
      </c>
      <c r="F314" s="89">
        <f>+'4.2.1.1.2'!F326/'4.2.1.1.2'!F314-1</f>
        <v>-4.9348636590743511E-2</v>
      </c>
      <c r="G314" s="89">
        <f>+'4.2.1.1.2'!G326/'4.2.1.1.2'!G314-1</f>
        <v>-0.10280938999292311</v>
      </c>
      <c r="H314" s="115">
        <f>+'4.2.1.1.2'!H326/'4.2.1.1.2'!H314-1</f>
        <v>3.1153943458310129E-2</v>
      </c>
      <c r="I314" s="157">
        <f>+'4.2.1.1.2'!I326/'4.2.1.1.2'!I314-1</f>
        <v>-7.5382464625417978E-2</v>
      </c>
      <c r="J314" s="120">
        <f>+'4.2.1.1.2'!J326/'4.2.1.1.2'!J314-1</f>
        <v>-6.7279620853080591E-2</v>
      </c>
      <c r="K314" s="157">
        <f>+'4.2.1.1.2'!K326/'4.2.1.1.2'!K314-1</f>
        <v>-7.5353081747711492E-2</v>
      </c>
    </row>
    <row r="315" spans="1:11">
      <c r="A315" s="226"/>
      <c r="B315" s="195" t="s">
        <v>4</v>
      </c>
      <c r="C315" s="118">
        <f>+'4.2.1.1.2'!C327/'4.2.1.1.2'!C315-1</f>
        <v>-8.4063350272521653E-2</v>
      </c>
      <c r="D315" s="89">
        <f>+'4.2.1.1.2'!D327/'4.2.1.1.2'!D315-1</f>
        <v>-5.816106896042017E-2</v>
      </c>
      <c r="E315" s="89">
        <f>+'4.2.1.1.2'!E327/'4.2.1.1.2'!E315-1</f>
        <v>-0.12515595561839343</v>
      </c>
      <c r="F315" s="89">
        <f>+'4.2.1.1.2'!F327/'4.2.1.1.2'!F315-1</f>
        <v>-5.18940494334591E-2</v>
      </c>
      <c r="G315" s="89">
        <f>+'4.2.1.1.2'!G327/'4.2.1.1.2'!G315-1</f>
        <v>-0.14324774682267549</v>
      </c>
      <c r="H315" s="115">
        <f>+'4.2.1.1.2'!H327/'4.2.1.1.2'!H315-1</f>
        <v>1.4828784134241602E-2</v>
      </c>
      <c r="I315" s="157">
        <f>+'4.2.1.1.2'!I327/'4.2.1.1.2'!I315-1</f>
        <v>-7.1089870524534859E-2</v>
      </c>
      <c r="J315" s="120">
        <f>+'4.2.1.1.2'!J327/'4.2.1.1.2'!J315-1</f>
        <v>-8.1198988115125714E-2</v>
      </c>
      <c r="K315" s="157">
        <f>+'4.2.1.1.2'!K327/'4.2.1.1.2'!K315-1</f>
        <v>-7.1126534496686156E-2</v>
      </c>
    </row>
    <row r="316" spans="1:11">
      <c r="A316" s="226"/>
      <c r="B316" s="195" t="s">
        <v>5</v>
      </c>
      <c r="C316" s="118">
        <f>+'4.2.1.1.2'!C328/'4.2.1.1.2'!C316-1</f>
        <v>-1.4418741986925498E-2</v>
      </c>
      <c r="D316" s="89">
        <f>+'4.2.1.1.2'!D328/'4.2.1.1.2'!D316-1</f>
        <v>-5.6393054543213417E-4</v>
      </c>
      <c r="E316" s="89">
        <f>+'4.2.1.1.2'!E328/'4.2.1.1.2'!E316-1</f>
        <v>-5.262722624963867E-2</v>
      </c>
      <c r="F316" s="89">
        <f>+'4.2.1.1.2'!F328/'4.2.1.1.2'!F316-1</f>
        <v>-1.944393012060619E-2</v>
      </c>
      <c r="G316" s="89">
        <f>+'4.2.1.1.2'!G328/'4.2.1.1.2'!G316-1</f>
        <v>-0.12918308610550788</v>
      </c>
      <c r="H316" s="115">
        <f>+'4.2.1.1.2'!H328/'4.2.1.1.2'!H316-1</f>
        <v>6.6267606513849664E-2</v>
      </c>
      <c r="I316" s="157">
        <f>+'4.2.1.1.2'!I328/'4.2.1.1.2'!I316-1</f>
        <v>-1.8258743644380293E-2</v>
      </c>
      <c r="J316" s="120">
        <f>+'4.2.1.1.2'!J328/'4.2.1.1.2'!J316-1</f>
        <v>-4.6063374805598745E-2</v>
      </c>
      <c r="K316" s="157">
        <f>+'4.2.1.1.2'!K328/'4.2.1.1.2'!K316-1</f>
        <v>-1.8355439408850205E-2</v>
      </c>
    </row>
    <row r="317" spans="1:11">
      <c r="A317" s="226"/>
      <c r="B317" s="195" t="s">
        <v>6</v>
      </c>
      <c r="C317" s="118">
        <f>+'4.2.1.1.2'!C329/'4.2.1.1.2'!C317-1</f>
        <v>-0.11425994194017486</v>
      </c>
      <c r="D317" s="89">
        <f>+'4.2.1.1.2'!D329/'4.2.1.1.2'!D317-1</f>
        <v>-0.13326437166323424</v>
      </c>
      <c r="E317" s="89">
        <f>+'4.2.1.1.2'!E329/'4.2.1.1.2'!E317-1</f>
        <v>-0.14391093657304488</v>
      </c>
      <c r="F317" s="89">
        <f>+'4.2.1.1.2'!F329/'4.2.1.1.2'!F317-1</f>
        <v>-0.11989913684358733</v>
      </c>
      <c r="G317" s="89">
        <f>+'4.2.1.1.2'!G329/'4.2.1.1.2'!G317-1</f>
        <v>-1.1055802742348853E-2</v>
      </c>
      <c r="H317" s="115">
        <f>+'4.2.1.1.2'!H329/'4.2.1.1.2'!H317-1</f>
        <v>-5.0105317553081896E-2</v>
      </c>
      <c r="I317" s="157">
        <f>+'4.2.1.1.2'!I329/'4.2.1.1.2'!I317-1</f>
        <v>-0.11227481323127642</v>
      </c>
      <c r="J317" s="120">
        <f>+'4.2.1.1.2'!J329/'4.2.1.1.2'!J317-1</f>
        <v>-0.1043654992509403</v>
      </c>
      <c r="K317" s="157">
        <f>+'4.2.1.1.2'!K329/'4.2.1.1.2'!K317-1</f>
        <v>-0.1122490485516372</v>
      </c>
    </row>
    <row r="318" spans="1:11">
      <c r="A318" s="226"/>
      <c r="B318" s="195" t="s">
        <v>7</v>
      </c>
      <c r="C318" s="118">
        <f>+'4.2.1.1.2'!C330/'4.2.1.1.2'!C318-1</f>
        <v>1.9982006973284783E-3</v>
      </c>
      <c r="D318" s="89">
        <f>+'4.2.1.1.2'!D330/'4.2.1.1.2'!D318-1</f>
        <v>-0.10191114828771863</v>
      </c>
      <c r="E318" s="89">
        <f>+'4.2.1.1.2'!E330/'4.2.1.1.2'!E318-1</f>
        <v>-8.8058333772964903E-2</v>
      </c>
      <c r="F318" s="89">
        <f>+'4.2.1.1.2'!F330/'4.2.1.1.2'!F318-1</f>
        <v>-6.3577146002394391E-2</v>
      </c>
      <c r="G318" s="89">
        <f>+'4.2.1.1.2'!G330/'4.2.1.1.2'!G318-1</f>
        <v>6.768249542746041E-2</v>
      </c>
      <c r="H318" s="115">
        <f>+'4.2.1.1.2'!H330/'4.2.1.1.2'!H318-1</f>
        <v>9.4250107824664919E-3</v>
      </c>
      <c r="I318" s="157">
        <f>+'4.2.1.1.2'!I330/'4.2.1.1.2'!I318-1</f>
        <v>-5.1166017443374567E-2</v>
      </c>
      <c r="J318" s="120">
        <f>+'4.2.1.1.2'!J330/'4.2.1.1.2'!J318-1</f>
        <v>-7.5645444882632806E-2</v>
      </c>
      <c r="K318" s="157">
        <f>+'4.2.1.1.2'!K330/'4.2.1.1.2'!K318-1</f>
        <v>-5.124708732336869E-2</v>
      </c>
    </row>
    <row r="319" spans="1:11">
      <c r="A319" s="226"/>
      <c r="B319" s="195" t="s">
        <v>8</v>
      </c>
      <c r="C319" s="118">
        <f>+'4.2.1.1.2'!C331/'4.2.1.1.2'!C319-1</f>
        <v>-5.1800312224043799E-2</v>
      </c>
      <c r="D319" s="89">
        <f>+'4.2.1.1.2'!D331/'4.2.1.1.2'!D319-1</f>
        <v>-0.15318770703040552</v>
      </c>
      <c r="E319" s="89">
        <f>+'4.2.1.1.2'!E331/'4.2.1.1.2'!E319-1</f>
        <v>-0.15690929949406474</v>
      </c>
      <c r="F319" s="89">
        <f>+'4.2.1.1.2'!F331/'4.2.1.1.2'!F319-1</f>
        <v>-6.8864848438372039E-2</v>
      </c>
      <c r="G319" s="89">
        <f>+'4.2.1.1.2'!G331/'4.2.1.1.2'!G319-1</f>
        <v>1.4741833527911474E-3</v>
      </c>
      <c r="H319" s="115">
        <f>+'4.2.1.1.2'!H331/'4.2.1.1.2'!H319-1</f>
        <v>-1.8788220474505901E-2</v>
      </c>
      <c r="I319" s="157">
        <f>+'4.2.1.1.2'!I331/'4.2.1.1.2'!I319-1</f>
        <v>-9.2992707320286749E-2</v>
      </c>
      <c r="J319" s="120">
        <f>+'4.2.1.1.2'!J331/'4.2.1.1.2'!J319-1</f>
        <v>-0.14377585896744016</v>
      </c>
      <c r="K319" s="157">
        <f>+'4.2.1.1.2'!K331/'4.2.1.1.2'!K319-1</f>
        <v>-9.3165041820352013E-2</v>
      </c>
    </row>
    <row r="320" spans="1:11">
      <c r="A320" s="226"/>
      <c r="B320" s="195" t="s">
        <v>9</v>
      </c>
      <c r="C320" s="118">
        <f>+'4.2.1.1.2'!C332/'4.2.1.1.2'!C320-1</f>
        <v>8.6805719225429678E-2</v>
      </c>
      <c r="D320" s="89">
        <f>+'4.2.1.1.2'!D332/'4.2.1.1.2'!D320-1</f>
        <v>-2.7066072049026224E-2</v>
      </c>
      <c r="E320" s="89">
        <f>+'4.2.1.1.2'!E332/'4.2.1.1.2'!E320-1</f>
        <v>-4.1661335003734923E-2</v>
      </c>
      <c r="F320" s="89">
        <f>+'4.2.1.1.2'!F332/'4.2.1.1.2'!F320-1</f>
        <v>3.1161935945417829E-2</v>
      </c>
      <c r="G320" s="89">
        <f>+'4.2.1.1.2'!G332/'4.2.1.1.2'!G320-1</f>
        <v>0.15610183061354266</v>
      </c>
      <c r="H320" s="115">
        <f>+'4.2.1.1.2'!H332/'4.2.1.1.2'!H320-1</f>
        <v>9.9001923113153589E-2</v>
      </c>
      <c r="I320" s="157">
        <f>+'4.2.1.1.2'!I332/'4.2.1.1.2'!I320-1</f>
        <v>2.9189042594147452E-2</v>
      </c>
      <c r="J320" s="120">
        <f>+'4.2.1.1.2'!J332/'4.2.1.1.2'!J320-1</f>
        <v>-9.6452404656526936E-2</v>
      </c>
      <c r="K320" s="157">
        <f>+'4.2.1.1.2'!K332/'4.2.1.1.2'!K320-1</f>
        <v>2.8739263934222326E-2</v>
      </c>
    </row>
    <row r="321" spans="1:11">
      <c r="A321" s="226"/>
      <c r="B321" s="195" t="s">
        <v>10</v>
      </c>
      <c r="C321" s="118">
        <f>+'4.2.1.1.2'!C333/'4.2.1.1.2'!C321-1</f>
        <v>-1.7740545273878583E-2</v>
      </c>
      <c r="D321" s="89">
        <f>+'4.2.1.1.2'!D333/'4.2.1.1.2'!D321-1</f>
        <v>-0.10138230779030855</v>
      </c>
      <c r="E321" s="89">
        <f>+'4.2.1.1.2'!E333/'4.2.1.1.2'!E321-1</f>
        <v>-0.11237087904633647</v>
      </c>
      <c r="F321" s="89">
        <f>+'4.2.1.1.2'!F333/'4.2.1.1.2'!F321-1</f>
        <v>-4.9028552341593312E-2</v>
      </c>
      <c r="G321" s="89">
        <f>+'4.2.1.1.2'!G333/'4.2.1.1.2'!G321-1</f>
        <v>9.8540656257181114E-2</v>
      </c>
      <c r="H321" s="115">
        <f>+'4.2.1.1.2'!H333/'4.2.1.1.2'!H321-1</f>
        <v>-1.2299288380682283E-2</v>
      </c>
      <c r="I321" s="157">
        <f>+'4.2.1.1.2'!I333/'4.2.1.1.2'!I321-1</f>
        <v>-5.4177836480016284E-2</v>
      </c>
      <c r="J321" s="120">
        <f>+'4.2.1.1.2'!J333/'4.2.1.1.2'!J321-1</f>
        <v>-0.23840523521843238</v>
      </c>
      <c r="K321" s="157">
        <f>+'4.2.1.1.2'!K333/'4.2.1.1.2'!K321-1</f>
        <v>-5.4849916508894925E-2</v>
      </c>
    </row>
    <row r="322" spans="1:11">
      <c r="A322" s="226"/>
      <c r="B322" s="195" t="s">
        <v>11</v>
      </c>
      <c r="C322" s="118">
        <f>+'4.2.1.1.2'!C334/'4.2.1.1.2'!C322-1</f>
        <v>1.8098069606708345E-2</v>
      </c>
      <c r="D322" s="89">
        <f>+'4.2.1.1.2'!D334/'4.2.1.1.2'!D322-1</f>
        <v>-7.4639888803169852E-2</v>
      </c>
      <c r="E322" s="89">
        <f>+'4.2.1.1.2'!E334/'4.2.1.1.2'!E322-1</f>
        <v>-8.3484573911738358E-2</v>
      </c>
      <c r="F322" s="89">
        <f>+'4.2.1.1.2'!F334/'4.2.1.1.2'!F322-1</f>
        <v>-1.1153479790290022E-2</v>
      </c>
      <c r="G322" s="89">
        <f>+'4.2.1.1.2'!G334/'4.2.1.1.2'!G322-1</f>
        <v>0.18726612687576005</v>
      </c>
      <c r="H322" s="115">
        <f>+'4.2.1.1.2'!H334/'4.2.1.1.2'!H322-1</f>
        <v>3.1322734366037608E-2</v>
      </c>
      <c r="I322" s="157">
        <f>+'4.2.1.1.2'!I334/'4.2.1.1.2'!I322-1</f>
        <v>-1.7364381447372734E-2</v>
      </c>
      <c r="J322" s="120">
        <f>+'4.2.1.1.2'!J334/'4.2.1.1.2'!J322-1</f>
        <v>-6.4346602664901109E-2</v>
      </c>
      <c r="K322" s="157">
        <f>+'4.2.1.1.2'!K334/'4.2.1.1.2'!K322-1</f>
        <v>-1.7526227367979041E-2</v>
      </c>
    </row>
    <row r="323" spans="1:11" ht="15" thickBot="1">
      <c r="A323" s="227"/>
      <c r="B323" s="198" t="s">
        <v>12</v>
      </c>
      <c r="C323" s="122">
        <f>+'4.2.1.1.2'!C335/'4.2.1.1.2'!C323-1</f>
        <v>2.7684422680644971E-3</v>
      </c>
      <c r="D323" s="96">
        <f>+'4.2.1.1.2'!D335/'4.2.1.1.2'!D323-1</f>
        <v>-2.1491068237404765E-2</v>
      </c>
      <c r="E323" s="96">
        <f>+'4.2.1.1.2'!E335/'4.2.1.1.2'!E323-1</f>
        <v>-4.4693279531386132E-2</v>
      </c>
      <c r="F323" s="96">
        <f>+'4.2.1.1.2'!F335/'4.2.1.1.2'!F323-1</f>
        <v>3.0066676763990996E-2</v>
      </c>
      <c r="G323" s="96">
        <f>+'4.2.1.1.2'!G335/'4.2.1.1.2'!G323-1</f>
        <v>0.38959123267245488</v>
      </c>
      <c r="H323" s="117">
        <f>+'4.2.1.1.2'!H335/'4.2.1.1.2'!H323-1</f>
        <v>6.4604836033060442E-2</v>
      </c>
      <c r="I323" s="158">
        <f>+'4.2.1.1.2'!I335/'4.2.1.1.2'!I323-1</f>
        <v>2.2652756177568234E-2</v>
      </c>
      <c r="J323" s="121">
        <f>+'4.2.1.1.2'!J335/'4.2.1.1.2'!J323-1</f>
        <v>-2.4006964849276335E-2</v>
      </c>
      <c r="K323" s="158">
        <f>+'4.2.1.1.2'!K335/'4.2.1.1.2'!K323-1</f>
        <v>2.248496312147652E-2</v>
      </c>
    </row>
    <row r="324" spans="1:11">
      <c r="B324" s="191"/>
      <c r="C324" s="192"/>
      <c r="D324" s="192"/>
      <c r="E324" s="192"/>
      <c r="F324" s="192"/>
      <c r="G324" s="192"/>
      <c r="H324" s="192"/>
      <c r="I324" s="193"/>
      <c r="J324" s="192"/>
      <c r="K324" s="193"/>
    </row>
    <row r="325" spans="1:11">
      <c r="A325" s="2" t="s">
        <v>36</v>
      </c>
      <c r="B325" s="9"/>
      <c r="C325" s="8"/>
      <c r="E325" s="8"/>
      <c r="F325" s="10"/>
    </row>
    <row r="326" spans="1:11">
      <c r="A326" s="2" t="s">
        <v>31</v>
      </c>
    </row>
    <row r="328" spans="1:11">
      <c r="A328" s="233" t="s">
        <v>75</v>
      </c>
    </row>
    <row r="329" spans="1:11">
      <c r="A329" s="234" t="s">
        <v>76</v>
      </c>
    </row>
    <row r="331" spans="1:11">
      <c r="A331" s="134" t="s">
        <v>68</v>
      </c>
    </row>
  </sheetData>
  <mergeCells count="26">
    <mergeCell ref="A312:A323"/>
    <mergeCell ref="A192:A203"/>
    <mergeCell ref="A216:A227"/>
    <mergeCell ref="A288:A299"/>
    <mergeCell ref="A276:A287"/>
    <mergeCell ref="A300:A311"/>
    <mergeCell ref="A204:A215"/>
    <mergeCell ref="A264:A275"/>
    <mergeCell ref="A228:A239"/>
    <mergeCell ref="A252:A263"/>
    <mergeCell ref="A240:A251"/>
    <mergeCell ref="A12:A23"/>
    <mergeCell ref="A24:A35"/>
    <mergeCell ref="A36:A47"/>
    <mergeCell ref="A48:A59"/>
    <mergeCell ref="A60:A71"/>
    <mergeCell ref="A108:A119"/>
    <mergeCell ref="A180:A191"/>
    <mergeCell ref="A120:A131"/>
    <mergeCell ref="A72:A83"/>
    <mergeCell ref="A84:A95"/>
    <mergeCell ref="A96:A107"/>
    <mergeCell ref="A144:A155"/>
    <mergeCell ref="A156:A167"/>
    <mergeCell ref="A168:A179"/>
    <mergeCell ref="A132:A143"/>
  </mergeCells>
  <hyperlinks>
    <hyperlink ref="A331" location="Índice!A1" display="Volver al índice" xr:uid="{00000000-0004-0000-0500-000000000000}"/>
    <hyperlink ref="A329" r:id="rId1" xr:uid="{F4EDB2EB-4243-40FC-B071-1F97BA1065D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Q343"/>
  <sheetViews>
    <sheetView zoomScale="85" zoomScaleNormal="85" workbookViewId="0"/>
  </sheetViews>
  <sheetFormatPr baseColWidth="10" defaultColWidth="9.109375" defaultRowHeight="14.4"/>
  <cols>
    <col min="1" max="2" width="21.6640625" style="2" customWidth="1"/>
    <col min="3" max="30" width="12.6640625" style="2" customWidth="1"/>
    <col min="31" max="16384" width="9.109375" style="2"/>
  </cols>
  <sheetData>
    <row r="1" spans="1:17">
      <c r="A1" s="1" t="s">
        <v>15</v>
      </c>
    </row>
    <row r="2" spans="1:17">
      <c r="A2" s="1" t="s">
        <v>16</v>
      </c>
      <c r="F2" s="4"/>
    </row>
    <row r="3" spans="1:17">
      <c r="A3" s="1" t="s">
        <v>17</v>
      </c>
      <c r="F3" s="5"/>
    </row>
    <row r="4" spans="1:17">
      <c r="A4" s="1" t="s">
        <v>18</v>
      </c>
      <c r="B4" s="2" t="s">
        <v>29</v>
      </c>
    </row>
    <row r="5" spans="1:17">
      <c r="A5" s="1" t="s">
        <v>19</v>
      </c>
      <c r="B5" s="2" t="s">
        <v>42</v>
      </c>
    </row>
    <row r="6" spans="1:17">
      <c r="A6" s="1" t="s">
        <v>20</v>
      </c>
      <c r="B6" s="2" t="s">
        <v>66</v>
      </c>
    </row>
    <row r="7" spans="1:17">
      <c r="A7" s="1" t="s">
        <v>21</v>
      </c>
      <c r="B7" s="2" t="s">
        <v>30</v>
      </c>
    </row>
    <row r="8" spans="1:17">
      <c r="A8" s="1" t="s">
        <v>33</v>
      </c>
      <c r="B8" s="3" t="str">
        <f>+'4.2.1.1.1'!B8</f>
        <v>diciembre 2019</v>
      </c>
    </row>
    <row r="9" spans="1:17">
      <c r="A9" s="1" t="s">
        <v>32</v>
      </c>
      <c r="B9" s="133" t="str">
        <f>+'4.2.1.1.1'!B9</f>
        <v>enero 2020</v>
      </c>
    </row>
    <row r="10" spans="1:17" ht="15" thickBot="1"/>
    <row r="11" spans="1:17" s="1" customFormat="1" ht="15" thickBot="1">
      <c r="A11" s="13" t="s">
        <v>0</v>
      </c>
      <c r="B11" s="15" t="s">
        <v>22</v>
      </c>
      <c r="C11" s="62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35</v>
      </c>
      <c r="I11" s="14" t="s">
        <v>14</v>
      </c>
      <c r="J11" s="15" t="s">
        <v>13</v>
      </c>
      <c r="K11" s="11"/>
      <c r="L11" s="12"/>
    </row>
    <row r="12" spans="1:17">
      <c r="A12" s="228">
        <v>1993</v>
      </c>
      <c r="B12" s="91" t="s">
        <v>1</v>
      </c>
      <c r="C12" s="129">
        <f>+'4.2.1.1.2'!C12/'4.2.1.1.2'!K12</f>
        <v>0.23964188298374983</v>
      </c>
      <c r="D12" s="127">
        <f>+'4.2.1.1.2'!D12/'4.2.1.1.2'!$K12</f>
        <v>0.31458664822104515</v>
      </c>
      <c r="E12" s="127">
        <f>+'4.2.1.1.2'!E12/'4.2.1.1.2'!$K12</f>
        <v>0.18882308469220746</v>
      </c>
      <c r="F12" s="127">
        <f>+'4.2.1.1.2'!F12/'4.2.1.1.2'!$K12</f>
        <v>0.1603831378415102</v>
      </c>
      <c r="G12" s="127">
        <f>+'4.2.1.1.2'!G12/'4.2.1.1.2'!$K12</f>
        <v>7.7379249286049764E-2</v>
      </c>
      <c r="H12" s="127">
        <f>+'4.2.1.1.2'!H12/'4.2.1.1.2'!$K12</f>
        <v>0</v>
      </c>
      <c r="I12" s="127">
        <f>+'4.2.1.1.2'!J12/'4.2.1.1.2'!$K12</f>
        <v>1.9185996975437578E-2</v>
      </c>
      <c r="J12" s="187">
        <f>SUM(C12:I12)</f>
        <v>0.99999999999999989</v>
      </c>
      <c r="K12" s="6"/>
      <c r="L12" s="7"/>
      <c r="M12" s="7"/>
      <c r="N12" s="7"/>
      <c r="O12" s="7"/>
      <c r="P12" s="7"/>
      <c r="Q12" s="7"/>
    </row>
    <row r="13" spans="1:17">
      <c r="A13" s="222"/>
      <c r="B13" s="23" t="s">
        <v>2</v>
      </c>
      <c r="C13" s="130">
        <f>+'4.2.1.1.2'!C13/'4.2.1.1.2'!K13</f>
        <v>0.2375343936462429</v>
      </c>
      <c r="D13" s="126">
        <f>+'4.2.1.1.2'!D13/'4.2.1.1.2'!$K13</f>
        <v>0.30465435071928937</v>
      </c>
      <c r="E13" s="126">
        <f>+'4.2.1.1.2'!E13/'4.2.1.1.2'!$K13</f>
        <v>0.19383212361844399</v>
      </c>
      <c r="F13" s="126">
        <f>+'4.2.1.1.2'!F13/'4.2.1.1.2'!$K13</f>
        <v>0.17624112487787572</v>
      </c>
      <c r="G13" s="126">
        <f>+'4.2.1.1.2'!G13/'4.2.1.1.2'!$K13</f>
        <v>7.1942916115279323E-2</v>
      </c>
      <c r="H13" s="126">
        <f>+'4.2.1.1.2'!H13/'4.2.1.1.2'!$K13</f>
        <v>0</v>
      </c>
      <c r="I13" s="126">
        <f>+'4.2.1.1.2'!J13/'4.2.1.1.2'!$K13</f>
        <v>1.5795091022868676E-2</v>
      </c>
      <c r="J13" s="188">
        <f t="shared" ref="J13:J24" si="0">SUM(C13:I13)</f>
        <v>0.99999999999999989</v>
      </c>
      <c r="K13" s="6"/>
      <c r="L13" s="7"/>
      <c r="M13" s="7"/>
      <c r="N13" s="7"/>
      <c r="O13" s="7"/>
      <c r="P13" s="7"/>
      <c r="Q13" s="7"/>
    </row>
    <row r="14" spans="1:17">
      <c r="A14" s="222"/>
      <c r="B14" s="23" t="s">
        <v>3</v>
      </c>
      <c r="C14" s="130">
        <f>+'4.2.1.1.2'!C14/'4.2.1.1.2'!K14</f>
        <v>0.23866722030339227</v>
      </c>
      <c r="D14" s="126">
        <f>+'4.2.1.1.2'!D14/'4.2.1.1.2'!$K14</f>
        <v>0.30215934568196656</v>
      </c>
      <c r="E14" s="126">
        <f>+'4.2.1.1.2'!E14/'4.2.1.1.2'!$K14</f>
        <v>0.1748350014726282</v>
      </c>
      <c r="F14" s="126">
        <f>+'4.2.1.1.2'!F14/'4.2.1.1.2'!$K14</f>
        <v>0.19270546250029039</v>
      </c>
      <c r="G14" s="126">
        <f>+'4.2.1.1.2'!G14/'4.2.1.1.2'!$K14</f>
        <v>7.5994925646490283E-2</v>
      </c>
      <c r="H14" s="126">
        <f>+'4.2.1.1.2'!H14/'4.2.1.1.2'!$K14</f>
        <v>0</v>
      </c>
      <c r="I14" s="126">
        <f>+'4.2.1.1.2'!J14/'4.2.1.1.2'!$K14</f>
        <v>1.5638044395232292E-2</v>
      </c>
      <c r="J14" s="188">
        <f t="shared" si="0"/>
        <v>1</v>
      </c>
      <c r="K14" s="6"/>
      <c r="L14" s="7"/>
      <c r="M14" s="7"/>
      <c r="N14" s="7"/>
      <c r="O14" s="7"/>
      <c r="P14" s="7"/>
      <c r="Q14" s="7"/>
    </row>
    <row r="15" spans="1:17">
      <c r="A15" s="222"/>
      <c r="B15" s="23" t="s">
        <v>4</v>
      </c>
      <c r="C15" s="130">
        <f>+'4.2.1.1.2'!C15/'4.2.1.1.2'!K15</f>
        <v>0.24041079034672078</v>
      </c>
      <c r="D15" s="126">
        <f>+'4.2.1.1.2'!D15/'4.2.1.1.2'!$K15</f>
        <v>0.30192066419299818</v>
      </c>
      <c r="E15" s="126">
        <f>+'4.2.1.1.2'!E15/'4.2.1.1.2'!$K15</f>
        <v>0.1714910503393314</v>
      </c>
      <c r="F15" s="126">
        <f>+'4.2.1.1.2'!F15/'4.2.1.1.2'!$K15</f>
        <v>0.20020595494546012</v>
      </c>
      <c r="G15" s="126">
        <f>+'4.2.1.1.2'!G15/'4.2.1.1.2'!$K15</f>
        <v>7.0415117815645703E-2</v>
      </c>
      <c r="H15" s="126">
        <f>+'4.2.1.1.2'!H15/'4.2.1.1.2'!$K15</f>
        <v>0</v>
      </c>
      <c r="I15" s="126">
        <f>+'4.2.1.1.2'!J15/'4.2.1.1.2'!$K15</f>
        <v>1.5556422359843784E-2</v>
      </c>
      <c r="J15" s="188">
        <f t="shared" si="0"/>
        <v>1</v>
      </c>
      <c r="K15" s="8"/>
      <c r="L15" s="7"/>
      <c r="M15" s="7"/>
      <c r="N15" s="7"/>
      <c r="O15" s="7"/>
      <c r="P15" s="7"/>
      <c r="Q15" s="7"/>
    </row>
    <row r="16" spans="1:17">
      <c r="A16" s="222"/>
      <c r="B16" s="23" t="s">
        <v>5</v>
      </c>
      <c r="C16" s="130">
        <f>+'4.2.1.1.2'!C16/'4.2.1.1.2'!K16</f>
        <v>0.23910998267353764</v>
      </c>
      <c r="D16" s="126">
        <f>+'4.2.1.1.2'!D16/'4.2.1.1.2'!$K16</f>
        <v>0.30010232606121995</v>
      </c>
      <c r="E16" s="126">
        <f>+'4.2.1.1.2'!E16/'4.2.1.1.2'!$K16</f>
        <v>0.17278193007368653</v>
      </c>
      <c r="F16" s="126">
        <f>+'4.2.1.1.2'!F16/'4.2.1.1.2'!$K16</f>
        <v>0.1991174573857368</v>
      </c>
      <c r="G16" s="126">
        <f>+'4.2.1.1.2'!G16/'4.2.1.1.2'!$K16</f>
        <v>7.3493277933694132E-2</v>
      </c>
      <c r="H16" s="126">
        <f>+'4.2.1.1.2'!H16/'4.2.1.1.2'!$K16</f>
        <v>0</v>
      </c>
      <c r="I16" s="126">
        <f>+'4.2.1.1.2'!J16/'4.2.1.1.2'!$K16</f>
        <v>1.5395025872124962E-2</v>
      </c>
      <c r="J16" s="188">
        <f t="shared" si="0"/>
        <v>1</v>
      </c>
      <c r="K16" s="6"/>
      <c r="L16" s="7"/>
      <c r="M16" s="7"/>
      <c r="N16" s="7"/>
      <c r="O16" s="7"/>
      <c r="P16" s="7"/>
      <c r="Q16" s="7"/>
    </row>
    <row r="17" spans="1:17">
      <c r="A17" s="222"/>
      <c r="B17" s="23" t="s">
        <v>6</v>
      </c>
      <c r="C17" s="130">
        <f>+'4.2.1.1.2'!C17/'4.2.1.1.2'!K17</f>
        <v>0.23214316094693102</v>
      </c>
      <c r="D17" s="126">
        <f>+'4.2.1.1.2'!D17/'4.2.1.1.2'!$K17</f>
        <v>0.30659083926051817</v>
      </c>
      <c r="E17" s="126">
        <f>+'4.2.1.1.2'!E17/'4.2.1.1.2'!$K17</f>
        <v>0.17698504209862054</v>
      </c>
      <c r="F17" s="126">
        <f>+'4.2.1.1.2'!F17/'4.2.1.1.2'!$K17</f>
        <v>0.19750251882977651</v>
      </c>
      <c r="G17" s="126">
        <f>+'4.2.1.1.2'!G17/'4.2.1.1.2'!$K17</f>
        <v>7.3656141299392366E-2</v>
      </c>
      <c r="H17" s="126">
        <f>+'4.2.1.1.2'!H17/'4.2.1.1.2'!$K17</f>
        <v>0</v>
      </c>
      <c r="I17" s="126">
        <f>+'4.2.1.1.2'!J17/'4.2.1.1.2'!$K17</f>
        <v>1.3122297564761425E-2</v>
      </c>
      <c r="J17" s="188">
        <f t="shared" si="0"/>
        <v>1</v>
      </c>
      <c r="K17" s="6"/>
      <c r="L17" s="7"/>
      <c r="M17" s="7"/>
      <c r="N17" s="7"/>
      <c r="O17" s="7"/>
      <c r="P17" s="7"/>
      <c r="Q17" s="7"/>
    </row>
    <row r="18" spans="1:17">
      <c r="A18" s="222"/>
      <c r="B18" s="23" t="s">
        <v>7</v>
      </c>
      <c r="C18" s="130">
        <f>+'4.2.1.1.2'!C18/'4.2.1.1.2'!K18</f>
        <v>0.22786994325259871</v>
      </c>
      <c r="D18" s="126">
        <f>+'4.2.1.1.2'!D18/'4.2.1.1.2'!$K18</f>
        <v>0.30292246136430218</v>
      </c>
      <c r="E18" s="126">
        <f>+'4.2.1.1.2'!E18/'4.2.1.1.2'!$K18</f>
        <v>0.18883900625011366</v>
      </c>
      <c r="F18" s="126">
        <f>+'4.2.1.1.2'!F18/'4.2.1.1.2'!$K18</f>
        <v>0.19538208807771903</v>
      </c>
      <c r="G18" s="126">
        <f>+'4.2.1.1.2'!G18/'4.2.1.1.2'!$K18</f>
        <v>7.00892613617973E-2</v>
      </c>
      <c r="H18" s="126">
        <f>+'4.2.1.1.2'!H18/'4.2.1.1.2'!$K18</f>
        <v>0</v>
      </c>
      <c r="I18" s="126">
        <f>+'4.2.1.1.2'!J18/'4.2.1.1.2'!$K18</f>
        <v>1.4897239693469119E-2</v>
      </c>
      <c r="J18" s="188">
        <f t="shared" si="0"/>
        <v>1</v>
      </c>
      <c r="K18" s="6"/>
      <c r="L18" s="7"/>
      <c r="M18" s="7"/>
      <c r="N18" s="7"/>
      <c r="O18" s="7"/>
      <c r="P18" s="7"/>
      <c r="Q18" s="7"/>
    </row>
    <row r="19" spans="1:17">
      <c r="A19" s="222"/>
      <c r="B19" s="23" t="s">
        <v>8</v>
      </c>
      <c r="C19" s="130">
        <f>+'4.2.1.1.2'!C19/'4.2.1.1.2'!K19</f>
        <v>0.23393163121143498</v>
      </c>
      <c r="D19" s="126">
        <f>+'4.2.1.1.2'!D19/'4.2.1.1.2'!$K19</f>
        <v>0.28365380097886206</v>
      </c>
      <c r="E19" s="126">
        <f>+'4.2.1.1.2'!E19/'4.2.1.1.2'!$K19</f>
        <v>0.18670177988971054</v>
      </c>
      <c r="F19" s="126">
        <f>+'4.2.1.1.2'!F19/'4.2.1.1.2'!$K19</f>
        <v>0.20433965003575177</v>
      </c>
      <c r="G19" s="126">
        <f>+'4.2.1.1.2'!G19/'4.2.1.1.2'!$K19</f>
        <v>7.6566083797065712E-2</v>
      </c>
      <c r="H19" s="126">
        <f>+'4.2.1.1.2'!H19/'4.2.1.1.2'!$K19</f>
        <v>0</v>
      </c>
      <c r="I19" s="126">
        <f>+'4.2.1.1.2'!J19/'4.2.1.1.2'!$K19</f>
        <v>1.4807054087174918E-2</v>
      </c>
      <c r="J19" s="188">
        <f t="shared" si="0"/>
        <v>1</v>
      </c>
      <c r="K19" s="6"/>
      <c r="L19" s="7"/>
      <c r="M19" s="7"/>
      <c r="N19" s="7"/>
      <c r="O19" s="7"/>
      <c r="P19" s="7"/>
      <c r="Q19" s="7"/>
    </row>
    <row r="20" spans="1:17">
      <c r="A20" s="222"/>
      <c r="B20" s="23" t="s">
        <v>9</v>
      </c>
      <c r="C20" s="130">
        <f>+'4.2.1.1.2'!C20/'4.2.1.1.2'!K20</f>
        <v>0.23140182419304328</v>
      </c>
      <c r="D20" s="126">
        <f>+'4.2.1.1.2'!D20/'4.2.1.1.2'!$K20</f>
        <v>0.29174410149769348</v>
      </c>
      <c r="E20" s="126">
        <f>+'4.2.1.1.2'!E20/'4.2.1.1.2'!$K20</f>
        <v>0.18449872979786214</v>
      </c>
      <c r="F20" s="126">
        <f>+'4.2.1.1.2'!F20/'4.2.1.1.2'!$K20</f>
        <v>0.20142490925450532</v>
      </c>
      <c r="G20" s="126">
        <f>+'4.2.1.1.2'!G20/'4.2.1.1.2'!$K20</f>
        <v>7.7022688089430316E-2</v>
      </c>
      <c r="H20" s="126">
        <f>+'4.2.1.1.2'!H20/'4.2.1.1.2'!$K20</f>
        <v>0</v>
      </c>
      <c r="I20" s="126">
        <f>+'4.2.1.1.2'!J20/'4.2.1.1.2'!$K20</f>
        <v>1.3907747167465487E-2</v>
      </c>
      <c r="J20" s="188">
        <f t="shared" si="0"/>
        <v>1</v>
      </c>
      <c r="K20" s="6"/>
      <c r="L20" s="7"/>
      <c r="M20" s="7"/>
      <c r="N20" s="7"/>
      <c r="O20" s="7"/>
      <c r="P20" s="7"/>
      <c r="Q20" s="7"/>
    </row>
    <row r="21" spans="1:17">
      <c r="A21" s="222"/>
      <c r="B21" s="23" t="s">
        <v>10</v>
      </c>
      <c r="C21" s="130">
        <f>+'4.2.1.1.2'!C21/'4.2.1.1.2'!K21</f>
        <v>0.23171448109322626</v>
      </c>
      <c r="D21" s="126">
        <f>+'4.2.1.1.2'!D21/'4.2.1.1.2'!$K21</f>
        <v>0.29265155092652478</v>
      </c>
      <c r="E21" s="126">
        <f>+'4.2.1.1.2'!E21/'4.2.1.1.2'!$K21</f>
        <v>0.1883620564830478</v>
      </c>
      <c r="F21" s="126">
        <f>+'4.2.1.1.2'!F21/'4.2.1.1.2'!$K21</f>
        <v>0.196031876885011</v>
      </c>
      <c r="G21" s="126">
        <f>+'4.2.1.1.2'!G21/'4.2.1.1.2'!$K21</f>
        <v>7.6233078581332658E-2</v>
      </c>
      <c r="H21" s="126">
        <f>+'4.2.1.1.2'!H21/'4.2.1.1.2'!$K21</f>
        <v>0</v>
      </c>
      <c r="I21" s="126">
        <f>+'4.2.1.1.2'!J21/'4.2.1.1.2'!$K21</f>
        <v>1.5006956030857516E-2</v>
      </c>
      <c r="J21" s="188">
        <f t="shared" si="0"/>
        <v>1</v>
      </c>
      <c r="K21" s="6"/>
      <c r="L21" s="7"/>
      <c r="M21" s="7"/>
      <c r="N21" s="7"/>
      <c r="O21" s="7"/>
      <c r="P21" s="7"/>
      <c r="Q21" s="7"/>
    </row>
    <row r="22" spans="1:17">
      <c r="A22" s="222"/>
      <c r="B22" s="23" t="s">
        <v>11</v>
      </c>
      <c r="C22" s="130">
        <f>+'4.2.1.1.2'!C22/'4.2.1.1.2'!K22</f>
        <v>0.23421976489870014</v>
      </c>
      <c r="D22" s="126">
        <f>+'4.2.1.1.2'!D22/'4.2.1.1.2'!$K22</f>
        <v>0.28791651687240682</v>
      </c>
      <c r="E22" s="126">
        <f>+'4.2.1.1.2'!E22/'4.2.1.1.2'!$K22</f>
        <v>0.18885422650527534</v>
      </c>
      <c r="F22" s="126">
        <f>+'4.2.1.1.2'!F22/'4.2.1.1.2'!$K22</f>
        <v>0.1981365545402482</v>
      </c>
      <c r="G22" s="126">
        <f>+'4.2.1.1.2'!G22/'4.2.1.1.2'!$K22</f>
        <v>7.6569860878976659E-2</v>
      </c>
      <c r="H22" s="126">
        <f>+'4.2.1.1.2'!H22/'4.2.1.1.2'!$K22</f>
        <v>0</v>
      </c>
      <c r="I22" s="126">
        <f>+'4.2.1.1.2'!J22/'4.2.1.1.2'!$K22</f>
        <v>1.4303076304392839E-2</v>
      </c>
      <c r="J22" s="188">
        <f t="shared" si="0"/>
        <v>1</v>
      </c>
      <c r="K22" s="6"/>
      <c r="L22" s="7"/>
      <c r="M22" s="7"/>
      <c r="N22" s="7"/>
      <c r="O22" s="7"/>
      <c r="P22" s="7"/>
      <c r="Q22" s="7"/>
    </row>
    <row r="23" spans="1:17" ht="15" thickBot="1">
      <c r="A23" s="224"/>
      <c r="B23" s="55" t="s">
        <v>12</v>
      </c>
      <c r="C23" s="131">
        <f>+'4.2.1.1.2'!C23/'4.2.1.1.2'!K23</f>
        <v>0.23548617734101546</v>
      </c>
      <c r="D23" s="128">
        <f>+'4.2.1.1.2'!D23/'4.2.1.1.2'!$K23</f>
        <v>0.28624830089570141</v>
      </c>
      <c r="E23" s="128">
        <f>+'4.2.1.1.2'!E23/'4.2.1.1.2'!$K23</f>
        <v>0.19462210445589334</v>
      </c>
      <c r="F23" s="128">
        <f>+'4.2.1.1.2'!F23/'4.2.1.1.2'!$K23</f>
        <v>0.19528246610394462</v>
      </c>
      <c r="G23" s="128">
        <f>+'4.2.1.1.2'!G23/'4.2.1.1.2'!$K23</f>
        <v>7.2457580770440871E-2</v>
      </c>
      <c r="H23" s="128">
        <f>+'4.2.1.1.2'!H23/'4.2.1.1.2'!$K23</f>
        <v>0</v>
      </c>
      <c r="I23" s="128">
        <f>+'4.2.1.1.2'!J23/'4.2.1.1.2'!$K23</f>
        <v>1.5903370433004285E-2</v>
      </c>
      <c r="J23" s="189">
        <f t="shared" si="0"/>
        <v>0.99999999999999989</v>
      </c>
      <c r="K23" s="6"/>
      <c r="L23" s="7"/>
      <c r="M23" s="7"/>
      <c r="N23" s="7"/>
      <c r="O23" s="7"/>
      <c r="P23" s="7"/>
      <c r="Q23" s="7"/>
    </row>
    <row r="24" spans="1:17">
      <c r="A24" s="228">
        <v>1994</v>
      </c>
      <c r="B24" s="91" t="s">
        <v>1</v>
      </c>
      <c r="C24" s="129">
        <f>+'4.2.1.1.2'!C24/'4.2.1.1.2'!K24</f>
        <v>0.23747314707031694</v>
      </c>
      <c r="D24" s="127">
        <f>+'4.2.1.1.2'!D24/'4.2.1.1.2'!$K24</f>
        <v>0.29550741957560483</v>
      </c>
      <c r="E24" s="127">
        <f>+'4.2.1.1.2'!E24/'4.2.1.1.2'!$K24</f>
        <v>0.21171418351586779</v>
      </c>
      <c r="F24" s="127">
        <f>+'4.2.1.1.2'!F24/'4.2.1.1.2'!$K24</f>
        <v>0.17555540852636084</v>
      </c>
      <c r="G24" s="127">
        <f>+'4.2.1.1.2'!G24/'4.2.1.1.2'!$K24</f>
        <v>7.9749841311849617E-2</v>
      </c>
      <c r="H24" s="127">
        <f>+'4.2.1.1.2'!H24/'4.2.1.1.2'!$K24</f>
        <v>0</v>
      </c>
      <c r="I24" s="127">
        <f>+'4.2.1.1.2'!J24/'4.2.1.1.2'!$K24</f>
        <v>0</v>
      </c>
      <c r="J24" s="187">
        <f t="shared" si="0"/>
        <v>1</v>
      </c>
    </row>
    <row r="25" spans="1:17">
      <c r="A25" s="222"/>
      <c r="B25" s="23" t="s">
        <v>2</v>
      </c>
      <c r="C25" s="130">
        <f>+'4.2.1.1.2'!C25/'4.2.1.1.2'!K25</f>
        <v>0.23426016750270556</v>
      </c>
      <c r="D25" s="126">
        <f>+'4.2.1.1.2'!D25/'4.2.1.1.2'!$K25</f>
        <v>0.29389250066434947</v>
      </c>
      <c r="E25" s="126">
        <f>+'4.2.1.1.2'!E25/'4.2.1.1.2'!$K25</f>
        <v>0.20020052293756319</v>
      </c>
      <c r="F25" s="126">
        <f>+'4.2.1.1.2'!F25/'4.2.1.1.2'!$K25</f>
        <v>0.19171020317421938</v>
      </c>
      <c r="G25" s="126">
        <f>+'4.2.1.1.2'!G25/'4.2.1.1.2'!$K25</f>
        <v>7.9936605721162415E-2</v>
      </c>
      <c r="H25" s="126">
        <f>+'4.2.1.1.2'!H25/'4.2.1.1.2'!$K25</f>
        <v>0</v>
      </c>
      <c r="I25" s="126">
        <f>+'4.2.1.1.2'!J25/'4.2.1.1.2'!$K25</f>
        <v>0</v>
      </c>
      <c r="J25" s="188">
        <f t="shared" ref="J25:J88" si="1">SUM(C25:I25)</f>
        <v>1</v>
      </c>
    </row>
    <row r="26" spans="1:17">
      <c r="A26" s="222"/>
      <c r="B26" s="23" t="s">
        <v>3</v>
      </c>
      <c r="C26" s="130">
        <f>+'4.2.1.1.2'!C26/'4.2.1.1.2'!K26</f>
        <v>0.2304943720290035</v>
      </c>
      <c r="D26" s="126">
        <f>+'4.2.1.1.2'!D26/'4.2.1.1.2'!$K26</f>
        <v>0.29948605241970433</v>
      </c>
      <c r="E26" s="126">
        <f>+'4.2.1.1.2'!E26/'4.2.1.1.2'!$K26</f>
        <v>0.18769936337757492</v>
      </c>
      <c r="F26" s="126">
        <f>+'4.2.1.1.2'!F26/'4.2.1.1.2'!$K26</f>
        <v>0.1981988080121552</v>
      </c>
      <c r="G26" s="126">
        <f>+'4.2.1.1.2'!G26/'4.2.1.1.2'!$K26</f>
        <v>8.4121404161562038E-2</v>
      </c>
      <c r="H26" s="126">
        <f>+'4.2.1.1.2'!H26/'4.2.1.1.2'!$K26</f>
        <v>0</v>
      </c>
      <c r="I26" s="126">
        <f>+'4.2.1.1.2'!J26/'4.2.1.1.2'!$K26</f>
        <v>0</v>
      </c>
      <c r="J26" s="188">
        <f t="shared" si="1"/>
        <v>1</v>
      </c>
    </row>
    <row r="27" spans="1:17">
      <c r="A27" s="222"/>
      <c r="B27" s="23" t="s">
        <v>4</v>
      </c>
      <c r="C27" s="130">
        <f>+'4.2.1.1.2'!C27/'4.2.1.1.2'!K27</f>
        <v>0.2260755999422315</v>
      </c>
      <c r="D27" s="126">
        <f>+'4.2.1.1.2'!D27/'4.2.1.1.2'!$K27</f>
        <v>0.29859253287411042</v>
      </c>
      <c r="E27" s="126">
        <f>+'4.2.1.1.2'!E27/'4.2.1.1.2'!$K27</f>
        <v>0.18324552888333143</v>
      </c>
      <c r="F27" s="126">
        <f>+'4.2.1.1.2'!F27/'4.2.1.1.2'!$K27</f>
        <v>0.20982546968890936</v>
      </c>
      <c r="G27" s="126">
        <f>+'4.2.1.1.2'!G27/'4.2.1.1.2'!$K27</f>
        <v>8.226086861141732E-2</v>
      </c>
      <c r="H27" s="126">
        <f>+'4.2.1.1.2'!H27/'4.2.1.1.2'!$K27</f>
        <v>0</v>
      </c>
      <c r="I27" s="126">
        <f>+'4.2.1.1.2'!J27/'4.2.1.1.2'!$K27</f>
        <v>0</v>
      </c>
      <c r="J27" s="188">
        <f t="shared" si="1"/>
        <v>1</v>
      </c>
    </row>
    <row r="28" spans="1:17">
      <c r="A28" s="222"/>
      <c r="B28" s="23" t="s">
        <v>5</v>
      </c>
      <c r="C28" s="130">
        <f>+'4.2.1.1.2'!C28/'4.2.1.1.2'!K28</f>
        <v>0.22913456244234243</v>
      </c>
      <c r="D28" s="126">
        <f>+'4.2.1.1.2'!D28/'4.2.1.1.2'!$K28</f>
        <v>0.2923983828964038</v>
      </c>
      <c r="E28" s="126">
        <f>+'4.2.1.1.2'!E28/'4.2.1.1.2'!$K28</f>
        <v>0.18428748063343145</v>
      </c>
      <c r="F28" s="126">
        <f>+'4.2.1.1.2'!F28/'4.2.1.1.2'!$K28</f>
        <v>0.21056625934777481</v>
      </c>
      <c r="G28" s="126">
        <f>+'4.2.1.1.2'!G28/'4.2.1.1.2'!$K28</f>
        <v>8.3613314680047512E-2</v>
      </c>
      <c r="H28" s="126">
        <f>+'4.2.1.1.2'!H28/'4.2.1.1.2'!$K28</f>
        <v>0</v>
      </c>
      <c r="I28" s="126">
        <f>+'4.2.1.1.2'!J28/'4.2.1.1.2'!$K28</f>
        <v>0</v>
      </c>
      <c r="J28" s="188">
        <f t="shared" si="1"/>
        <v>1</v>
      </c>
    </row>
    <row r="29" spans="1:17">
      <c r="A29" s="222"/>
      <c r="B29" s="23" t="s">
        <v>6</v>
      </c>
      <c r="C29" s="130">
        <f>+'4.2.1.1.2'!C29/'4.2.1.1.2'!K29</f>
        <v>0.22809246471378714</v>
      </c>
      <c r="D29" s="126">
        <f>+'4.2.1.1.2'!D29/'4.2.1.1.2'!$K29</f>
        <v>0.29516069900176867</v>
      </c>
      <c r="E29" s="126">
        <f>+'4.2.1.1.2'!E29/'4.2.1.1.2'!$K29</f>
        <v>0.18538588524074526</v>
      </c>
      <c r="F29" s="126">
        <f>+'4.2.1.1.2'!F29/'4.2.1.1.2'!$K29</f>
        <v>0.20949392200679651</v>
      </c>
      <c r="G29" s="126">
        <f>+'4.2.1.1.2'!G29/'4.2.1.1.2'!$K29</f>
        <v>8.186702903690242E-2</v>
      </c>
      <c r="H29" s="126">
        <f>+'4.2.1.1.2'!H29/'4.2.1.1.2'!$K29</f>
        <v>0</v>
      </c>
      <c r="I29" s="126">
        <f>+'4.2.1.1.2'!J29/'4.2.1.1.2'!$K29</f>
        <v>0</v>
      </c>
      <c r="J29" s="188">
        <f t="shared" si="1"/>
        <v>1</v>
      </c>
    </row>
    <row r="30" spans="1:17">
      <c r="A30" s="222"/>
      <c r="B30" s="23" t="s">
        <v>7</v>
      </c>
      <c r="C30" s="130">
        <f>+'4.2.1.1.2'!C30/'4.2.1.1.2'!K30</f>
        <v>0.2149981865352513</v>
      </c>
      <c r="D30" s="126">
        <f>+'4.2.1.1.2'!D30/'4.2.1.1.2'!$K30</f>
        <v>0.30210525910004188</v>
      </c>
      <c r="E30" s="126">
        <f>+'4.2.1.1.2'!E30/'4.2.1.1.2'!$K30</f>
        <v>0.19442008233018884</v>
      </c>
      <c r="F30" s="126">
        <f>+'4.2.1.1.2'!F30/'4.2.1.1.2'!$K30</f>
        <v>0.20252516880642005</v>
      </c>
      <c r="G30" s="126">
        <f>+'4.2.1.1.2'!G30/'4.2.1.1.2'!$K30</f>
        <v>7.494905082059361E-2</v>
      </c>
      <c r="H30" s="126">
        <f>+'4.2.1.1.2'!H30/'4.2.1.1.2'!$K30</f>
        <v>0</v>
      </c>
      <c r="I30" s="126">
        <f>+'4.2.1.1.2'!J30/'4.2.1.1.2'!$K30</f>
        <v>1.1002252407504314E-2</v>
      </c>
      <c r="J30" s="188">
        <f t="shared" si="1"/>
        <v>0.99999999999999989</v>
      </c>
    </row>
    <row r="31" spans="1:17">
      <c r="A31" s="222"/>
      <c r="B31" s="23" t="s">
        <v>8</v>
      </c>
      <c r="C31" s="130">
        <f>+'4.2.1.1.2'!C31/'4.2.1.1.2'!K31</f>
        <v>0.21996167378899076</v>
      </c>
      <c r="D31" s="126">
        <f>+'4.2.1.1.2'!D31/'4.2.1.1.2'!$K31</f>
        <v>0.2927770292168545</v>
      </c>
      <c r="E31" s="126">
        <f>+'4.2.1.1.2'!E31/'4.2.1.1.2'!$K31</f>
        <v>0.19141554014100606</v>
      </c>
      <c r="F31" s="126">
        <f>+'4.2.1.1.2'!F31/'4.2.1.1.2'!$K31</f>
        <v>0.20494389609295044</v>
      </c>
      <c r="G31" s="126">
        <f>+'4.2.1.1.2'!G31/'4.2.1.1.2'!$K31</f>
        <v>8.0285605053681416E-2</v>
      </c>
      <c r="H31" s="126">
        <f>+'4.2.1.1.2'!H31/'4.2.1.1.2'!$K31</f>
        <v>0</v>
      </c>
      <c r="I31" s="126">
        <f>+'4.2.1.1.2'!J31/'4.2.1.1.2'!$K31</f>
        <v>1.0616255706516808E-2</v>
      </c>
      <c r="J31" s="188">
        <f t="shared" si="1"/>
        <v>0.99999999999999989</v>
      </c>
    </row>
    <row r="32" spans="1:17">
      <c r="A32" s="222"/>
      <c r="B32" s="23" t="s">
        <v>9</v>
      </c>
      <c r="C32" s="130">
        <f>+'4.2.1.1.2'!C32/'4.2.1.1.2'!K32</f>
        <v>0.21959450392906971</v>
      </c>
      <c r="D32" s="126">
        <f>+'4.2.1.1.2'!D32/'4.2.1.1.2'!$K32</f>
        <v>0.29195432950560063</v>
      </c>
      <c r="E32" s="126">
        <f>+'4.2.1.1.2'!E32/'4.2.1.1.2'!$K32</f>
        <v>0.18618378047289214</v>
      </c>
      <c r="F32" s="126">
        <f>+'4.2.1.1.2'!F32/'4.2.1.1.2'!$K32</f>
        <v>0.21175051163335176</v>
      </c>
      <c r="G32" s="126">
        <f>+'4.2.1.1.2'!G32/'4.2.1.1.2'!$K32</f>
        <v>8.0873710564340728E-2</v>
      </c>
      <c r="H32" s="126">
        <f>+'4.2.1.1.2'!H32/'4.2.1.1.2'!$K32</f>
        <v>0</v>
      </c>
      <c r="I32" s="126">
        <f>+'4.2.1.1.2'!J32/'4.2.1.1.2'!$K32</f>
        <v>9.6431638947450608E-3</v>
      </c>
      <c r="J32" s="188">
        <f t="shared" si="1"/>
        <v>0.99999999999999989</v>
      </c>
    </row>
    <row r="33" spans="1:10">
      <c r="A33" s="222"/>
      <c r="B33" s="23" t="s">
        <v>10</v>
      </c>
      <c r="C33" s="130">
        <f>+'4.2.1.1.2'!C33/'4.2.1.1.2'!K33</f>
        <v>0.21873381368160125</v>
      </c>
      <c r="D33" s="126">
        <f>+'4.2.1.1.2'!D33/'4.2.1.1.2'!$K33</f>
        <v>0.29252357807046753</v>
      </c>
      <c r="E33" s="126">
        <f>+'4.2.1.1.2'!E33/'4.2.1.1.2'!$K33</f>
        <v>0.19017665182663887</v>
      </c>
      <c r="F33" s="126">
        <f>+'4.2.1.1.2'!F33/'4.2.1.1.2'!$K33</f>
        <v>0.20803375798011189</v>
      </c>
      <c r="G33" s="126">
        <f>+'4.2.1.1.2'!G33/'4.2.1.1.2'!$K33</f>
        <v>8.0397636180892129E-2</v>
      </c>
      <c r="H33" s="126">
        <f>+'4.2.1.1.2'!H33/'4.2.1.1.2'!$K33</f>
        <v>0</v>
      </c>
      <c r="I33" s="126">
        <f>+'4.2.1.1.2'!J33/'4.2.1.1.2'!$K33</f>
        <v>1.0134562260288332E-2</v>
      </c>
      <c r="J33" s="188">
        <f t="shared" si="1"/>
        <v>1</v>
      </c>
    </row>
    <row r="34" spans="1:10">
      <c r="A34" s="222"/>
      <c r="B34" s="23" t="s">
        <v>11</v>
      </c>
      <c r="C34" s="130">
        <f>+'4.2.1.1.2'!C34/'4.2.1.1.2'!K34</f>
        <v>0.21895621177126712</v>
      </c>
      <c r="D34" s="126">
        <f>+'4.2.1.1.2'!D34/'4.2.1.1.2'!$K34</f>
        <v>0.28880104189448391</v>
      </c>
      <c r="E34" s="126">
        <f>+'4.2.1.1.2'!E34/'4.2.1.1.2'!$K34</f>
        <v>0.19280839562672691</v>
      </c>
      <c r="F34" s="126">
        <f>+'4.2.1.1.2'!F34/'4.2.1.1.2'!$K34</f>
        <v>0.20741385584980807</v>
      </c>
      <c r="G34" s="126">
        <f>+'4.2.1.1.2'!G34/'4.2.1.1.2'!$K34</f>
        <v>8.1652707171432956E-2</v>
      </c>
      <c r="H34" s="126">
        <f>+'4.2.1.1.2'!H34/'4.2.1.1.2'!$K34</f>
        <v>0</v>
      </c>
      <c r="I34" s="126">
        <f>+'4.2.1.1.2'!J34/'4.2.1.1.2'!$K34</f>
        <v>1.0367787686281021E-2</v>
      </c>
      <c r="J34" s="188">
        <f t="shared" si="1"/>
        <v>1</v>
      </c>
    </row>
    <row r="35" spans="1:10" ht="15" thickBot="1">
      <c r="A35" s="224"/>
      <c r="B35" s="55" t="s">
        <v>12</v>
      </c>
      <c r="C35" s="131">
        <f>+'4.2.1.1.2'!C35/'4.2.1.1.2'!K35</f>
        <v>0.21858862646189867</v>
      </c>
      <c r="D35" s="128">
        <f>+'4.2.1.1.2'!D35/'4.2.1.1.2'!$K35</f>
        <v>0.2935652143868655</v>
      </c>
      <c r="E35" s="128">
        <f>+'4.2.1.1.2'!E35/'4.2.1.1.2'!$K35</f>
        <v>0.19772537127582393</v>
      </c>
      <c r="F35" s="128">
        <f>+'4.2.1.1.2'!F35/'4.2.1.1.2'!$K35</f>
        <v>0.19863832147749527</v>
      </c>
      <c r="G35" s="128">
        <f>+'4.2.1.1.2'!G35/'4.2.1.1.2'!$K35</f>
        <v>7.8156984585948205E-2</v>
      </c>
      <c r="H35" s="128">
        <f>+'4.2.1.1.2'!H35/'4.2.1.1.2'!$K35</f>
        <v>0</v>
      </c>
      <c r="I35" s="128">
        <f>+'4.2.1.1.2'!J35/'4.2.1.1.2'!$K35</f>
        <v>1.3325481811968442E-2</v>
      </c>
      <c r="J35" s="189">
        <f t="shared" si="1"/>
        <v>1</v>
      </c>
    </row>
    <row r="36" spans="1:10">
      <c r="A36" s="228">
        <v>1995</v>
      </c>
      <c r="B36" s="91" t="s">
        <v>1</v>
      </c>
      <c r="C36" s="129">
        <f>+'4.2.1.1.2'!C36/'4.2.1.1.2'!K36</f>
        <v>0.22312181754631727</v>
      </c>
      <c r="D36" s="127">
        <f>+'4.2.1.1.2'!D36/'4.2.1.1.2'!$K36</f>
        <v>0.29375956354872079</v>
      </c>
      <c r="E36" s="127">
        <f>+'4.2.1.1.2'!E36/'4.2.1.1.2'!$K36</f>
        <v>0.21388567652333157</v>
      </c>
      <c r="F36" s="127">
        <f>+'4.2.1.1.2'!F36/'4.2.1.1.2'!$K36</f>
        <v>0.17756058207066638</v>
      </c>
      <c r="G36" s="127">
        <f>+'4.2.1.1.2'!G36/'4.2.1.1.2'!$K36</f>
        <v>7.9055421205590323E-2</v>
      </c>
      <c r="H36" s="127">
        <f>+'4.2.1.1.2'!H36/'4.2.1.1.2'!$K36</f>
        <v>0</v>
      </c>
      <c r="I36" s="127">
        <f>+'4.2.1.1.2'!J36/'4.2.1.1.2'!$K36</f>
        <v>1.2616939105373691E-2</v>
      </c>
      <c r="J36" s="187">
        <f t="shared" si="1"/>
        <v>1</v>
      </c>
    </row>
    <row r="37" spans="1:10">
      <c r="A37" s="222"/>
      <c r="B37" s="23" t="s">
        <v>2</v>
      </c>
      <c r="C37" s="130">
        <f>+'4.2.1.1.2'!C37/'4.2.1.1.2'!K37</f>
        <v>0.21988944428099325</v>
      </c>
      <c r="D37" s="126">
        <f>+'4.2.1.1.2'!D37/'4.2.1.1.2'!$K37</f>
        <v>0.2878939256086947</v>
      </c>
      <c r="E37" s="126">
        <f>+'4.2.1.1.2'!E37/'4.2.1.1.2'!$K37</f>
        <v>0.208274860693826</v>
      </c>
      <c r="F37" s="126">
        <f>+'4.2.1.1.2'!F37/'4.2.1.1.2'!$K37</f>
        <v>0.1950330896784537</v>
      </c>
      <c r="G37" s="126">
        <f>+'4.2.1.1.2'!G37/'4.2.1.1.2'!$K37</f>
        <v>7.5934700800067312E-2</v>
      </c>
      <c r="H37" s="126">
        <f>+'4.2.1.1.2'!H37/'4.2.1.1.2'!$K37</f>
        <v>0</v>
      </c>
      <c r="I37" s="126">
        <f>+'4.2.1.1.2'!J37/'4.2.1.1.2'!$K37</f>
        <v>1.2973978937965008E-2</v>
      </c>
      <c r="J37" s="188">
        <f t="shared" si="1"/>
        <v>1</v>
      </c>
    </row>
    <row r="38" spans="1:10">
      <c r="A38" s="222"/>
      <c r="B38" s="23" t="s">
        <v>3</v>
      </c>
      <c r="C38" s="130">
        <f>+'4.2.1.1.2'!C38/'4.2.1.1.2'!K38</f>
        <v>0.21863946654015445</v>
      </c>
      <c r="D38" s="126">
        <f>+'4.2.1.1.2'!D38/'4.2.1.1.2'!$K38</f>
        <v>0.28130994143024374</v>
      </c>
      <c r="E38" s="126">
        <f>+'4.2.1.1.2'!E38/'4.2.1.1.2'!$K38</f>
        <v>0.19436493503070557</v>
      </c>
      <c r="F38" s="126">
        <f>+'4.2.1.1.2'!F38/'4.2.1.1.2'!$K38</f>
        <v>0.21238559740701385</v>
      </c>
      <c r="G38" s="126">
        <f>+'4.2.1.1.2'!G38/'4.2.1.1.2'!$K38</f>
        <v>8.0399799174713502E-2</v>
      </c>
      <c r="H38" s="126">
        <f>+'4.2.1.1.2'!H38/'4.2.1.1.2'!$K38</f>
        <v>0</v>
      </c>
      <c r="I38" s="126">
        <f>+'4.2.1.1.2'!J38/'4.2.1.1.2'!$K38</f>
        <v>1.290026041716889E-2</v>
      </c>
      <c r="J38" s="188">
        <f t="shared" si="1"/>
        <v>1.0000000000000002</v>
      </c>
    </row>
    <row r="39" spans="1:10">
      <c r="A39" s="222"/>
      <c r="B39" s="23" t="s">
        <v>4</v>
      </c>
      <c r="C39" s="130">
        <f>+'4.2.1.1.2'!C39/'4.2.1.1.2'!K39</f>
        <v>0.21257492267049441</v>
      </c>
      <c r="D39" s="126">
        <f>+'4.2.1.1.2'!D39/'4.2.1.1.2'!$K39</f>
        <v>0.28290637390711731</v>
      </c>
      <c r="E39" s="126">
        <f>+'4.2.1.1.2'!E39/'4.2.1.1.2'!$K39</f>
        <v>0.19921080671035296</v>
      </c>
      <c r="F39" s="126">
        <f>+'4.2.1.1.2'!F39/'4.2.1.1.2'!$K39</f>
        <v>0.21121438747324164</v>
      </c>
      <c r="G39" s="126">
        <f>+'4.2.1.1.2'!G39/'4.2.1.1.2'!$K39</f>
        <v>8.0465504700545518E-2</v>
      </c>
      <c r="H39" s="126">
        <f>+'4.2.1.1.2'!H39/'4.2.1.1.2'!$K39</f>
        <v>0</v>
      </c>
      <c r="I39" s="126">
        <f>+'4.2.1.1.2'!J39/'4.2.1.1.2'!$K39</f>
        <v>1.3628004538248167E-2</v>
      </c>
      <c r="J39" s="188">
        <f t="shared" si="1"/>
        <v>1</v>
      </c>
    </row>
    <row r="40" spans="1:10">
      <c r="A40" s="222"/>
      <c r="B40" s="23" t="s">
        <v>5</v>
      </c>
      <c r="C40" s="130">
        <f>+'4.2.1.1.2'!C40/'4.2.1.1.2'!K40</f>
        <v>0.21276158619325489</v>
      </c>
      <c r="D40" s="126">
        <f>+'4.2.1.1.2'!D40/'4.2.1.1.2'!$K40</f>
        <v>0.28690462703707748</v>
      </c>
      <c r="E40" s="126">
        <f>+'4.2.1.1.2'!E40/'4.2.1.1.2'!$K40</f>
        <v>0.19384896898112627</v>
      </c>
      <c r="F40" s="126">
        <f>+'4.2.1.1.2'!F40/'4.2.1.1.2'!$K40</f>
        <v>0.21380719055558611</v>
      </c>
      <c r="G40" s="126">
        <f>+'4.2.1.1.2'!G40/'4.2.1.1.2'!$K40</f>
        <v>8.0938807043075406E-2</v>
      </c>
      <c r="H40" s="126">
        <f>+'4.2.1.1.2'!H40/'4.2.1.1.2'!$K40</f>
        <v>0</v>
      </c>
      <c r="I40" s="126">
        <f>+'4.2.1.1.2'!J40/'4.2.1.1.2'!$K40</f>
        <v>1.1738820189879826E-2</v>
      </c>
      <c r="J40" s="188">
        <f t="shared" si="1"/>
        <v>1</v>
      </c>
    </row>
    <row r="41" spans="1:10">
      <c r="A41" s="222"/>
      <c r="B41" s="23" t="s">
        <v>6</v>
      </c>
      <c r="C41" s="130">
        <f>+'4.2.1.1.2'!C41/'4.2.1.1.2'!K41</f>
        <v>0.20952410867391391</v>
      </c>
      <c r="D41" s="126">
        <f>+'4.2.1.1.2'!D41/'4.2.1.1.2'!$K41</f>
        <v>0.28832675486279752</v>
      </c>
      <c r="E41" s="126">
        <f>+'4.2.1.1.2'!E41/'4.2.1.1.2'!$K41</f>
        <v>0.19731971671763038</v>
      </c>
      <c r="F41" s="126">
        <f>+'4.2.1.1.2'!F41/'4.2.1.1.2'!$K41</f>
        <v>0.2132223445784874</v>
      </c>
      <c r="G41" s="126">
        <f>+'4.2.1.1.2'!G41/'4.2.1.1.2'!$K41</f>
        <v>8.0196186123701677E-2</v>
      </c>
      <c r="H41" s="126">
        <f>+'4.2.1.1.2'!H41/'4.2.1.1.2'!$K41</f>
        <v>0</v>
      </c>
      <c r="I41" s="126">
        <f>+'4.2.1.1.2'!J41/'4.2.1.1.2'!$K41</f>
        <v>1.1410889043469138E-2</v>
      </c>
      <c r="J41" s="188">
        <f t="shared" si="1"/>
        <v>1</v>
      </c>
    </row>
    <row r="42" spans="1:10">
      <c r="A42" s="222"/>
      <c r="B42" s="23" t="s">
        <v>7</v>
      </c>
      <c r="C42" s="130">
        <f>+'4.2.1.1.2'!C42/'4.2.1.1.2'!K42</f>
        <v>0.20736229091350647</v>
      </c>
      <c r="D42" s="126">
        <f>+'4.2.1.1.2'!D42/'4.2.1.1.2'!$K42</f>
        <v>0.2945032519215604</v>
      </c>
      <c r="E42" s="126">
        <f>+'4.2.1.1.2'!E42/'4.2.1.1.2'!$K42</f>
        <v>0.20470260564411527</v>
      </c>
      <c r="F42" s="126">
        <f>+'4.2.1.1.2'!F42/'4.2.1.1.2'!$K42</f>
        <v>0.20405907796273559</v>
      </c>
      <c r="G42" s="126">
        <f>+'4.2.1.1.2'!G42/'4.2.1.1.2'!$K42</f>
        <v>7.6312166217054611E-2</v>
      </c>
      <c r="H42" s="126">
        <f>+'4.2.1.1.2'!H42/'4.2.1.1.2'!$K42</f>
        <v>0</v>
      </c>
      <c r="I42" s="126">
        <f>+'4.2.1.1.2'!J42/'4.2.1.1.2'!$K42</f>
        <v>1.3060607341027654E-2</v>
      </c>
      <c r="J42" s="188">
        <f t="shared" si="1"/>
        <v>1</v>
      </c>
    </row>
    <row r="43" spans="1:10">
      <c r="A43" s="222"/>
      <c r="B43" s="23" t="s">
        <v>8</v>
      </c>
      <c r="C43" s="130">
        <f>+'4.2.1.1.2'!C43/'4.2.1.1.2'!K43</f>
        <v>0.20498506535024244</v>
      </c>
      <c r="D43" s="126">
        <f>+'4.2.1.1.2'!D43/'4.2.1.1.2'!$K43</f>
        <v>0.29387244554742981</v>
      </c>
      <c r="E43" s="126">
        <f>+'4.2.1.1.2'!E43/'4.2.1.1.2'!$K43</f>
        <v>0.20157406751341927</v>
      </c>
      <c r="F43" s="126">
        <f>+'4.2.1.1.2'!F43/'4.2.1.1.2'!$K43</f>
        <v>0.2098180299706329</v>
      </c>
      <c r="G43" s="126">
        <f>+'4.2.1.1.2'!G43/'4.2.1.1.2'!$K43</f>
        <v>7.7151107137063066E-2</v>
      </c>
      <c r="H43" s="126">
        <f>+'4.2.1.1.2'!H43/'4.2.1.1.2'!$K43</f>
        <v>0</v>
      </c>
      <c r="I43" s="126">
        <f>+'4.2.1.1.2'!J43/'4.2.1.1.2'!$K43</f>
        <v>1.2599284481212529E-2</v>
      </c>
      <c r="J43" s="188">
        <f t="shared" si="1"/>
        <v>1</v>
      </c>
    </row>
    <row r="44" spans="1:10">
      <c r="A44" s="222"/>
      <c r="B44" s="23" t="s">
        <v>9</v>
      </c>
      <c r="C44" s="130">
        <f>+'4.2.1.1.2'!C44/'4.2.1.1.2'!K44</f>
        <v>0.2067140521917899</v>
      </c>
      <c r="D44" s="126">
        <f>+'4.2.1.1.2'!D44/'4.2.1.1.2'!$K44</f>
        <v>0.29353728508109111</v>
      </c>
      <c r="E44" s="126">
        <f>+'4.2.1.1.2'!E44/'4.2.1.1.2'!$K44</f>
        <v>0.20326203290186953</v>
      </c>
      <c r="F44" s="126">
        <f>+'4.2.1.1.2'!F44/'4.2.1.1.2'!$K44</f>
        <v>0.2046212083279208</v>
      </c>
      <c r="G44" s="126">
        <f>+'4.2.1.1.2'!G44/'4.2.1.1.2'!$K44</f>
        <v>7.8847439671184447E-2</v>
      </c>
      <c r="H44" s="126">
        <f>+'4.2.1.1.2'!H44/'4.2.1.1.2'!$K44</f>
        <v>0</v>
      </c>
      <c r="I44" s="126">
        <f>+'4.2.1.1.2'!J44/'4.2.1.1.2'!$K44</f>
        <v>1.301798182614422E-2</v>
      </c>
      <c r="J44" s="188">
        <f t="shared" si="1"/>
        <v>1</v>
      </c>
    </row>
    <row r="45" spans="1:10">
      <c r="A45" s="222"/>
      <c r="B45" s="23" t="s">
        <v>10</v>
      </c>
      <c r="C45" s="130">
        <f>+'4.2.1.1.2'!C45/'4.2.1.1.2'!K45</f>
        <v>0.20629446156504708</v>
      </c>
      <c r="D45" s="126">
        <f>+'4.2.1.1.2'!D45/'4.2.1.1.2'!$K45</f>
        <v>0.28760106989912387</v>
      </c>
      <c r="E45" s="126">
        <f>+'4.2.1.1.2'!E45/'4.2.1.1.2'!$K45</f>
        <v>0.20443223016084314</v>
      </c>
      <c r="F45" s="126">
        <f>+'4.2.1.1.2'!F45/'4.2.1.1.2'!$K45</f>
        <v>0.20975023198865381</v>
      </c>
      <c r="G45" s="126">
        <f>+'4.2.1.1.2'!G45/'4.2.1.1.2'!$K45</f>
        <v>7.815278024615735E-2</v>
      </c>
      <c r="H45" s="126">
        <f>+'4.2.1.1.2'!H45/'4.2.1.1.2'!$K45</f>
        <v>0</v>
      </c>
      <c r="I45" s="126">
        <f>+'4.2.1.1.2'!J45/'4.2.1.1.2'!$K45</f>
        <v>1.3769226140174768E-2</v>
      </c>
      <c r="J45" s="188">
        <f t="shared" si="1"/>
        <v>1</v>
      </c>
    </row>
    <row r="46" spans="1:10">
      <c r="A46" s="222"/>
      <c r="B46" s="23" t="s">
        <v>11</v>
      </c>
      <c r="C46" s="130">
        <f>+'4.2.1.1.2'!C46/'4.2.1.1.2'!K46</f>
        <v>0.20564791364514418</v>
      </c>
      <c r="D46" s="126">
        <f>+'4.2.1.1.2'!D46/'4.2.1.1.2'!$K46</f>
        <v>0.29321829092105034</v>
      </c>
      <c r="E46" s="126">
        <f>+'4.2.1.1.2'!E46/'4.2.1.1.2'!$K46</f>
        <v>0.20045274926169901</v>
      </c>
      <c r="F46" s="126">
        <f>+'4.2.1.1.2'!F46/'4.2.1.1.2'!$K46</f>
        <v>0.20962872160603777</v>
      </c>
      <c r="G46" s="126">
        <f>+'4.2.1.1.2'!G46/'4.2.1.1.2'!$K46</f>
        <v>7.7907951701619335E-2</v>
      </c>
      <c r="H46" s="126">
        <f>+'4.2.1.1.2'!H46/'4.2.1.1.2'!$K46</f>
        <v>0</v>
      </c>
      <c r="I46" s="126">
        <f>+'4.2.1.1.2'!J46/'4.2.1.1.2'!$K46</f>
        <v>1.314437286444935E-2</v>
      </c>
      <c r="J46" s="188">
        <f t="shared" si="1"/>
        <v>1</v>
      </c>
    </row>
    <row r="47" spans="1:10" ht="15" thickBot="1">
      <c r="A47" s="224"/>
      <c r="B47" s="55" t="s">
        <v>12</v>
      </c>
      <c r="C47" s="131">
        <f>+'4.2.1.1.2'!C47/'4.2.1.1.2'!K47</f>
        <v>0.20691522553174002</v>
      </c>
      <c r="D47" s="128">
        <f>+'4.2.1.1.2'!D47/'4.2.1.1.2'!$K47</f>
        <v>0.30210626494197435</v>
      </c>
      <c r="E47" s="128">
        <f>+'4.2.1.1.2'!E47/'4.2.1.1.2'!$K47</f>
        <v>0.20663157106357641</v>
      </c>
      <c r="F47" s="128">
        <f>+'4.2.1.1.2'!F47/'4.2.1.1.2'!$K47</f>
        <v>0.19576515525062291</v>
      </c>
      <c r="G47" s="128">
        <f>+'4.2.1.1.2'!G47/'4.2.1.1.2'!$K47</f>
        <v>7.3091893271760189E-2</v>
      </c>
      <c r="H47" s="128">
        <f>+'4.2.1.1.2'!H47/'4.2.1.1.2'!$K47</f>
        <v>0</v>
      </c>
      <c r="I47" s="128">
        <f>+'4.2.1.1.2'!J47/'4.2.1.1.2'!$K47</f>
        <v>1.5489889940326141E-2</v>
      </c>
      <c r="J47" s="189">
        <f t="shared" si="1"/>
        <v>1</v>
      </c>
    </row>
    <row r="48" spans="1:10">
      <c r="A48" s="228">
        <v>1996</v>
      </c>
      <c r="B48" s="91" t="s">
        <v>1</v>
      </c>
      <c r="C48" s="129">
        <f>+'4.2.1.1.2'!C48/'4.2.1.1.2'!K48</f>
        <v>0.21319632726276175</v>
      </c>
      <c r="D48" s="127">
        <f>+'4.2.1.1.2'!D48/'4.2.1.1.2'!$K48</f>
        <v>0.30325859149859874</v>
      </c>
      <c r="E48" s="127">
        <f>+'4.2.1.1.2'!E48/'4.2.1.1.2'!$K48</f>
        <v>0.21952178398724573</v>
      </c>
      <c r="F48" s="127">
        <f>+'4.2.1.1.2'!F48/'4.2.1.1.2'!$K48</f>
        <v>0.17357874464049003</v>
      </c>
      <c r="G48" s="127">
        <f>+'4.2.1.1.2'!G48/'4.2.1.1.2'!$K48</f>
        <v>7.4685540280451782E-2</v>
      </c>
      <c r="H48" s="127">
        <f>+'4.2.1.1.2'!H48/'4.2.1.1.2'!$K48</f>
        <v>0</v>
      </c>
      <c r="I48" s="127">
        <f>+'4.2.1.1.2'!J48/'4.2.1.1.2'!$K48</f>
        <v>1.575901233045196E-2</v>
      </c>
      <c r="J48" s="187">
        <f t="shared" si="1"/>
        <v>1</v>
      </c>
    </row>
    <row r="49" spans="1:10">
      <c r="A49" s="222"/>
      <c r="B49" s="23" t="s">
        <v>2</v>
      </c>
      <c r="C49" s="130">
        <f>+'4.2.1.1.2'!C49/'4.2.1.1.2'!K49</f>
        <v>0.20726152898771785</v>
      </c>
      <c r="D49" s="126">
        <f>+'4.2.1.1.2'!D49/'4.2.1.1.2'!$K49</f>
        <v>0.30042418170773788</v>
      </c>
      <c r="E49" s="126">
        <f>+'4.2.1.1.2'!E49/'4.2.1.1.2'!$K49</f>
        <v>0.21314258713964354</v>
      </c>
      <c r="F49" s="126">
        <f>+'4.2.1.1.2'!F49/'4.2.1.1.2'!$K49</f>
        <v>0.19328401068722925</v>
      </c>
      <c r="G49" s="126">
        <f>+'4.2.1.1.2'!G49/'4.2.1.1.2'!$K49</f>
        <v>7.2135884122576682E-2</v>
      </c>
      <c r="H49" s="126">
        <f>+'4.2.1.1.2'!H49/'4.2.1.1.2'!$K49</f>
        <v>0</v>
      </c>
      <c r="I49" s="126">
        <f>+'4.2.1.1.2'!J49/'4.2.1.1.2'!$K49</f>
        <v>1.3751807355094762E-2</v>
      </c>
      <c r="J49" s="188">
        <f t="shared" si="1"/>
        <v>0.99999999999999989</v>
      </c>
    </row>
    <row r="50" spans="1:10">
      <c r="A50" s="222"/>
      <c r="B50" s="23" t="s">
        <v>3</v>
      </c>
      <c r="C50" s="130">
        <f>+'4.2.1.1.2'!C50/'4.2.1.1.2'!K50</f>
        <v>0.20438495481528021</v>
      </c>
      <c r="D50" s="126">
        <f>+'4.2.1.1.2'!D50/'4.2.1.1.2'!$K50</f>
        <v>0.29618594071535032</v>
      </c>
      <c r="E50" s="126">
        <f>+'4.2.1.1.2'!E50/'4.2.1.1.2'!$K50</f>
        <v>0.20100698006646511</v>
      </c>
      <c r="F50" s="126">
        <f>+'4.2.1.1.2'!F50/'4.2.1.1.2'!$K50</f>
        <v>0.20786227062486726</v>
      </c>
      <c r="G50" s="126">
        <f>+'4.2.1.1.2'!G50/'4.2.1.1.2'!$K50</f>
        <v>7.6289642937049387E-2</v>
      </c>
      <c r="H50" s="126">
        <f>+'4.2.1.1.2'!H50/'4.2.1.1.2'!$K50</f>
        <v>0</v>
      </c>
      <c r="I50" s="126">
        <f>+'4.2.1.1.2'!J50/'4.2.1.1.2'!$K50</f>
        <v>1.4270210840987717E-2</v>
      </c>
      <c r="J50" s="188">
        <f t="shared" si="1"/>
        <v>1</v>
      </c>
    </row>
    <row r="51" spans="1:10">
      <c r="A51" s="222"/>
      <c r="B51" s="23" t="s">
        <v>4</v>
      </c>
      <c r="C51" s="130">
        <f>+'4.2.1.1.2'!C51/'4.2.1.1.2'!K51</f>
        <v>0.20317327827278206</v>
      </c>
      <c r="D51" s="126">
        <f>+'4.2.1.1.2'!D51/'4.2.1.1.2'!$K51</f>
        <v>0.29453720656300691</v>
      </c>
      <c r="E51" s="126">
        <f>+'4.2.1.1.2'!E51/'4.2.1.1.2'!$K51</f>
        <v>0.19919552566851967</v>
      </c>
      <c r="F51" s="126">
        <f>+'4.2.1.1.2'!F51/'4.2.1.1.2'!$K51</f>
        <v>0.21317652214991151</v>
      </c>
      <c r="G51" s="126">
        <f>+'4.2.1.1.2'!G51/'4.2.1.1.2'!$K51</f>
        <v>7.6563536482163089E-2</v>
      </c>
      <c r="H51" s="126">
        <f>+'4.2.1.1.2'!H51/'4.2.1.1.2'!$K51</f>
        <v>0</v>
      </c>
      <c r="I51" s="126">
        <f>+'4.2.1.1.2'!J51/'4.2.1.1.2'!$K51</f>
        <v>1.3353930863616767E-2</v>
      </c>
      <c r="J51" s="188">
        <f t="shared" si="1"/>
        <v>1</v>
      </c>
    </row>
    <row r="52" spans="1:10">
      <c r="A52" s="222"/>
      <c r="B52" s="23" t="s">
        <v>5</v>
      </c>
      <c r="C52" s="130">
        <f>+'4.2.1.1.2'!C52/'4.2.1.1.2'!K52</f>
        <v>0.2027129039030619</v>
      </c>
      <c r="D52" s="126">
        <f>+'4.2.1.1.2'!D52/'4.2.1.1.2'!$K52</f>
        <v>0.2966666675767195</v>
      </c>
      <c r="E52" s="126">
        <f>+'4.2.1.1.2'!E52/'4.2.1.1.2'!$K52</f>
        <v>0.19705896405227599</v>
      </c>
      <c r="F52" s="126">
        <f>+'4.2.1.1.2'!F52/'4.2.1.1.2'!$K52</f>
        <v>0.21530286603849361</v>
      </c>
      <c r="G52" s="126">
        <f>+'4.2.1.1.2'!G52/'4.2.1.1.2'!$K52</f>
        <v>7.5893164529453092E-2</v>
      </c>
      <c r="H52" s="126">
        <f>+'4.2.1.1.2'!H52/'4.2.1.1.2'!$K52</f>
        <v>0</v>
      </c>
      <c r="I52" s="126">
        <f>+'4.2.1.1.2'!J52/'4.2.1.1.2'!$K52</f>
        <v>1.2365433899995932E-2</v>
      </c>
      <c r="J52" s="188">
        <f t="shared" si="1"/>
        <v>0.99999999999999989</v>
      </c>
    </row>
    <row r="53" spans="1:10">
      <c r="A53" s="222"/>
      <c r="B53" s="23" t="s">
        <v>6</v>
      </c>
      <c r="C53" s="130">
        <f>+'4.2.1.1.2'!C53/'4.2.1.1.2'!K53</f>
        <v>0.1990157955773276</v>
      </c>
      <c r="D53" s="126">
        <f>+'4.2.1.1.2'!D53/'4.2.1.1.2'!$K53</f>
        <v>0.30141765574575102</v>
      </c>
      <c r="E53" s="126">
        <f>+'4.2.1.1.2'!E53/'4.2.1.1.2'!$K53</f>
        <v>0.20012466490187178</v>
      </c>
      <c r="F53" s="126">
        <f>+'4.2.1.1.2'!F53/'4.2.1.1.2'!$K53</f>
        <v>0.21145532482570062</v>
      </c>
      <c r="G53" s="126">
        <f>+'4.2.1.1.2'!G53/'4.2.1.1.2'!$K53</f>
        <v>7.474421351625618E-2</v>
      </c>
      <c r="H53" s="126">
        <f>+'4.2.1.1.2'!H53/'4.2.1.1.2'!$K53</f>
        <v>0</v>
      </c>
      <c r="I53" s="126">
        <f>+'4.2.1.1.2'!J53/'4.2.1.1.2'!$K53</f>
        <v>1.3242345433092774E-2</v>
      </c>
      <c r="J53" s="188">
        <f t="shared" si="1"/>
        <v>0.99999999999999989</v>
      </c>
    </row>
    <row r="54" spans="1:10">
      <c r="A54" s="222"/>
      <c r="B54" s="23" t="s">
        <v>7</v>
      </c>
      <c r="C54" s="130">
        <f>+'4.2.1.1.2'!C54/'4.2.1.1.2'!K54</f>
        <v>0.19806154256672662</v>
      </c>
      <c r="D54" s="126">
        <f>+'4.2.1.1.2'!D54/'4.2.1.1.2'!$K54</f>
        <v>0.30630564072858668</v>
      </c>
      <c r="E54" s="126">
        <f>+'4.2.1.1.2'!E54/'4.2.1.1.2'!$K54</f>
        <v>0.20772569568920474</v>
      </c>
      <c r="F54" s="126">
        <f>+'4.2.1.1.2'!F54/'4.2.1.1.2'!$K54</f>
        <v>0.20461159507543003</v>
      </c>
      <c r="G54" s="126">
        <f>+'4.2.1.1.2'!G54/'4.2.1.1.2'!$K54</f>
        <v>7.1146144417390575E-2</v>
      </c>
      <c r="H54" s="126">
        <f>+'4.2.1.1.2'!H54/'4.2.1.1.2'!$K54</f>
        <v>0</v>
      </c>
      <c r="I54" s="126">
        <f>+'4.2.1.1.2'!J54/'4.2.1.1.2'!$K54</f>
        <v>1.2149381522661346E-2</v>
      </c>
      <c r="J54" s="188">
        <f t="shared" si="1"/>
        <v>0.99999999999999989</v>
      </c>
    </row>
    <row r="55" spans="1:10">
      <c r="A55" s="222"/>
      <c r="B55" s="23" t="s">
        <v>8</v>
      </c>
      <c r="C55" s="130">
        <f>+'4.2.1.1.2'!C55/'4.2.1.1.2'!K55</f>
        <v>0.19638971820795853</v>
      </c>
      <c r="D55" s="126">
        <f>+'4.2.1.1.2'!D55/'4.2.1.1.2'!$K55</f>
        <v>0.30028856941328763</v>
      </c>
      <c r="E55" s="126">
        <f>+'4.2.1.1.2'!E55/'4.2.1.1.2'!$K55</f>
        <v>0.20461571310016327</v>
      </c>
      <c r="F55" s="126">
        <f>+'4.2.1.1.2'!F55/'4.2.1.1.2'!$K55</f>
        <v>0.21291913468960036</v>
      </c>
      <c r="G55" s="126">
        <f>+'4.2.1.1.2'!G55/'4.2.1.1.2'!$K55</f>
        <v>7.3664683908326117E-2</v>
      </c>
      <c r="H55" s="126">
        <f>+'4.2.1.1.2'!H55/'4.2.1.1.2'!$K55</f>
        <v>0</v>
      </c>
      <c r="I55" s="126">
        <f>+'4.2.1.1.2'!J55/'4.2.1.1.2'!$K55</f>
        <v>1.2122180680664068E-2</v>
      </c>
      <c r="J55" s="188">
        <f t="shared" si="1"/>
        <v>1</v>
      </c>
    </row>
    <row r="56" spans="1:10">
      <c r="A56" s="222"/>
      <c r="B56" s="23" t="s">
        <v>9</v>
      </c>
      <c r="C56" s="130">
        <f>+'4.2.1.1.2'!C56/'4.2.1.1.2'!K56</f>
        <v>0.19675645575686687</v>
      </c>
      <c r="D56" s="126">
        <f>+'4.2.1.1.2'!D56/'4.2.1.1.2'!$K56</f>
        <v>0.29855379547045724</v>
      </c>
      <c r="E56" s="126">
        <f>+'4.2.1.1.2'!E56/'4.2.1.1.2'!$K56</f>
        <v>0.20563942106198521</v>
      </c>
      <c r="F56" s="126">
        <f>+'4.2.1.1.2'!F56/'4.2.1.1.2'!$K56</f>
        <v>0.21230821471615505</v>
      </c>
      <c r="G56" s="126">
        <f>+'4.2.1.1.2'!G56/'4.2.1.1.2'!$K56</f>
        <v>7.4928513995877591E-2</v>
      </c>
      <c r="H56" s="126">
        <f>+'4.2.1.1.2'!H56/'4.2.1.1.2'!$K56</f>
        <v>0</v>
      </c>
      <c r="I56" s="126">
        <f>+'4.2.1.1.2'!J56/'4.2.1.1.2'!$K56</f>
        <v>1.1813598998658022E-2</v>
      </c>
      <c r="J56" s="188">
        <f t="shared" si="1"/>
        <v>0.99999999999999989</v>
      </c>
    </row>
    <row r="57" spans="1:10">
      <c r="A57" s="222"/>
      <c r="B57" s="23" t="s">
        <v>10</v>
      </c>
      <c r="C57" s="130">
        <f>+'4.2.1.1.2'!C57/'4.2.1.1.2'!K57</f>
        <v>0.19765872811293467</v>
      </c>
      <c r="D57" s="126">
        <f>+'4.2.1.1.2'!D57/'4.2.1.1.2'!$K57</f>
        <v>0.29689206044596561</v>
      </c>
      <c r="E57" s="126">
        <f>+'4.2.1.1.2'!E57/'4.2.1.1.2'!$K57</f>
        <v>0.20560451480075642</v>
      </c>
      <c r="F57" s="126">
        <f>+'4.2.1.1.2'!F57/'4.2.1.1.2'!$K57</f>
        <v>0.21361467992503375</v>
      </c>
      <c r="G57" s="126">
        <f>+'4.2.1.1.2'!G57/'4.2.1.1.2'!$K57</f>
        <v>7.4598705608695554E-2</v>
      </c>
      <c r="H57" s="126">
        <f>+'4.2.1.1.2'!H57/'4.2.1.1.2'!$K57</f>
        <v>0</v>
      </c>
      <c r="I57" s="126">
        <f>+'4.2.1.1.2'!J57/'4.2.1.1.2'!$K57</f>
        <v>1.1631311106614025E-2</v>
      </c>
      <c r="J57" s="188">
        <f t="shared" si="1"/>
        <v>0.99999999999999989</v>
      </c>
    </row>
    <row r="58" spans="1:10">
      <c r="A58" s="222"/>
      <c r="B58" s="23" t="s">
        <v>11</v>
      </c>
      <c r="C58" s="130">
        <f>+'4.2.1.1.2'!C58/'4.2.1.1.2'!K58</f>
        <v>0.19722871096087469</v>
      </c>
      <c r="D58" s="126">
        <f>+'4.2.1.1.2'!D58/'4.2.1.1.2'!$K58</f>
        <v>0.29526672324399728</v>
      </c>
      <c r="E58" s="126">
        <f>+'4.2.1.1.2'!E58/'4.2.1.1.2'!$K58</f>
        <v>0.20869084853152958</v>
      </c>
      <c r="F58" s="126">
        <f>+'4.2.1.1.2'!F58/'4.2.1.1.2'!$K58</f>
        <v>0.21385719531692454</v>
      </c>
      <c r="G58" s="126">
        <f>+'4.2.1.1.2'!G58/'4.2.1.1.2'!$K58</f>
        <v>7.2327263829139649E-2</v>
      </c>
      <c r="H58" s="126">
        <f>+'4.2.1.1.2'!H58/'4.2.1.1.2'!$K58</f>
        <v>0</v>
      </c>
      <c r="I58" s="126">
        <f>+'4.2.1.1.2'!J58/'4.2.1.1.2'!$K58</f>
        <v>1.2629258117534233E-2</v>
      </c>
      <c r="J58" s="188">
        <f t="shared" si="1"/>
        <v>1</v>
      </c>
    </row>
    <row r="59" spans="1:10" ht="15" thickBot="1">
      <c r="A59" s="224"/>
      <c r="B59" s="55" t="s">
        <v>12</v>
      </c>
      <c r="C59" s="131">
        <f>+'4.2.1.1.2'!C59/'4.2.1.1.2'!K59</f>
        <v>0.19894046137169991</v>
      </c>
      <c r="D59" s="128">
        <f>+'4.2.1.1.2'!D59/'4.2.1.1.2'!$K59</f>
        <v>0.30076086975582178</v>
      </c>
      <c r="E59" s="128">
        <f>+'4.2.1.1.2'!E59/'4.2.1.1.2'!$K59</f>
        <v>0.21579756049719945</v>
      </c>
      <c r="F59" s="128">
        <f>+'4.2.1.1.2'!F59/'4.2.1.1.2'!$K59</f>
        <v>0.20133638820214741</v>
      </c>
      <c r="G59" s="128">
        <f>+'4.2.1.1.2'!G59/'4.2.1.1.2'!$K59</f>
        <v>6.8904330517032208E-2</v>
      </c>
      <c r="H59" s="128">
        <f>+'4.2.1.1.2'!H59/'4.2.1.1.2'!$K59</f>
        <v>0</v>
      </c>
      <c r="I59" s="128">
        <f>+'4.2.1.1.2'!J59/'4.2.1.1.2'!$K59</f>
        <v>1.4260389656099295E-2</v>
      </c>
      <c r="J59" s="189">
        <f t="shared" si="1"/>
        <v>1</v>
      </c>
    </row>
    <row r="60" spans="1:10">
      <c r="A60" s="228">
        <v>1997</v>
      </c>
      <c r="B60" s="91" t="s">
        <v>1</v>
      </c>
      <c r="C60" s="129">
        <f>+'4.2.1.1.2'!C60/'4.2.1.1.2'!K60</f>
        <v>0.20374084841174375</v>
      </c>
      <c r="D60" s="127">
        <f>+'4.2.1.1.2'!D60/'4.2.1.1.2'!$K60</f>
        <v>0.29711618266733697</v>
      </c>
      <c r="E60" s="127">
        <f>+'4.2.1.1.2'!E60/'4.2.1.1.2'!$K60</f>
        <v>0.23333901419084194</v>
      </c>
      <c r="F60" s="127">
        <f>+'4.2.1.1.2'!F60/'4.2.1.1.2'!$K60</f>
        <v>0.180278457821579</v>
      </c>
      <c r="G60" s="127">
        <f>+'4.2.1.1.2'!G60/'4.2.1.1.2'!$K60</f>
        <v>7.090922685774706E-2</v>
      </c>
      <c r="H60" s="127">
        <f>+'4.2.1.1.2'!H60/'4.2.1.1.2'!$K60</f>
        <v>0</v>
      </c>
      <c r="I60" s="127">
        <f>+'4.2.1.1.2'!J60/'4.2.1.1.2'!$K60</f>
        <v>1.4616270050751239E-2</v>
      </c>
      <c r="J60" s="187">
        <f t="shared" si="1"/>
        <v>1</v>
      </c>
    </row>
    <row r="61" spans="1:10">
      <c r="A61" s="222"/>
      <c r="B61" s="23" t="s">
        <v>2</v>
      </c>
      <c r="C61" s="130">
        <f>+'4.2.1.1.2'!C61/'4.2.1.1.2'!K61</f>
        <v>0.19755874676337495</v>
      </c>
      <c r="D61" s="126">
        <f>+'4.2.1.1.2'!D61/'4.2.1.1.2'!$K61</f>
        <v>0.29266069619185892</v>
      </c>
      <c r="E61" s="126">
        <f>+'4.2.1.1.2'!E61/'4.2.1.1.2'!$K61</f>
        <v>0.22561058373793924</v>
      </c>
      <c r="F61" s="126">
        <f>+'4.2.1.1.2'!F61/'4.2.1.1.2'!$K61</f>
        <v>0.2022868050610043</v>
      </c>
      <c r="G61" s="126">
        <f>+'4.2.1.1.2'!G61/'4.2.1.1.2'!$K61</f>
        <v>6.7733741599296557E-2</v>
      </c>
      <c r="H61" s="126">
        <f>+'4.2.1.1.2'!H61/'4.2.1.1.2'!$K61</f>
        <v>0</v>
      </c>
      <c r="I61" s="126">
        <f>+'4.2.1.1.2'!J61/'4.2.1.1.2'!$K61</f>
        <v>1.414942664652602E-2</v>
      </c>
      <c r="J61" s="188">
        <f t="shared" si="1"/>
        <v>1</v>
      </c>
    </row>
    <row r="62" spans="1:10">
      <c r="A62" s="222"/>
      <c r="B62" s="23" t="s">
        <v>3</v>
      </c>
      <c r="C62" s="130">
        <f>+'4.2.1.1.2'!C62/'4.2.1.1.2'!K62</f>
        <v>0.19760044765217191</v>
      </c>
      <c r="D62" s="126">
        <f>+'4.2.1.1.2'!D62/'4.2.1.1.2'!$K62</f>
        <v>0.28830764719119212</v>
      </c>
      <c r="E62" s="126">
        <f>+'4.2.1.1.2'!E62/'4.2.1.1.2'!$K62</f>
        <v>0.21496019896414287</v>
      </c>
      <c r="F62" s="126">
        <f>+'4.2.1.1.2'!F62/'4.2.1.1.2'!$K62</f>
        <v>0.21260170753138274</v>
      </c>
      <c r="G62" s="126">
        <f>+'4.2.1.1.2'!G62/'4.2.1.1.2'!$K62</f>
        <v>7.2020134547994899E-2</v>
      </c>
      <c r="H62" s="126">
        <f>+'4.2.1.1.2'!H62/'4.2.1.1.2'!$K62</f>
        <v>0</v>
      </c>
      <c r="I62" s="126">
        <f>+'4.2.1.1.2'!J62/'4.2.1.1.2'!$K62</f>
        <v>1.4509864113115471E-2</v>
      </c>
      <c r="J62" s="188">
        <f t="shared" si="1"/>
        <v>1</v>
      </c>
    </row>
    <row r="63" spans="1:10">
      <c r="A63" s="222"/>
      <c r="B63" s="23" t="s">
        <v>4</v>
      </c>
      <c r="C63" s="130">
        <f>+'4.2.1.1.2'!C63/'4.2.1.1.2'!K63</f>
        <v>0.19891713009302189</v>
      </c>
      <c r="D63" s="126">
        <f>+'4.2.1.1.2'!D63/'4.2.1.1.2'!$K63</f>
        <v>0.28598064618108671</v>
      </c>
      <c r="E63" s="126">
        <f>+'4.2.1.1.2'!E63/'4.2.1.1.2'!$K63</f>
        <v>0.20675657817961873</v>
      </c>
      <c r="F63" s="126">
        <f>+'4.2.1.1.2'!F63/'4.2.1.1.2'!$K63</f>
        <v>0.22158966044732073</v>
      </c>
      <c r="G63" s="126">
        <f>+'4.2.1.1.2'!G63/'4.2.1.1.2'!$K63</f>
        <v>7.4852275477882271E-2</v>
      </c>
      <c r="H63" s="126">
        <f>+'4.2.1.1.2'!H63/'4.2.1.1.2'!$K63</f>
        <v>0</v>
      </c>
      <c r="I63" s="126">
        <f>+'4.2.1.1.2'!J63/'4.2.1.1.2'!$K63</f>
        <v>1.1903709621069668E-2</v>
      </c>
      <c r="J63" s="188">
        <f t="shared" si="1"/>
        <v>1</v>
      </c>
    </row>
    <row r="64" spans="1:10">
      <c r="A64" s="222"/>
      <c r="B64" s="23" t="s">
        <v>5</v>
      </c>
      <c r="C64" s="130">
        <f>+'4.2.1.1.2'!C64/'4.2.1.1.2'!K64</f>
        <v>0.19642928778100016</v>
      </c>
      <c r="D64" s="126">
        <f>+'4.2.1.1.2'!D64/'4.2.1.1.2'!$K64</f>
        <v>0.28776616790842463</v>
      </c>
      <c r="E64" s="126">
        <f>+'4.2.1.1.2'!E64/'4.2.1.1.2'!$K64</f>
        <v>0.21132267704552249</v>
      </c>
      <c r="F64" s="126">
        <f>+'4.2.1.1.2'!F64/'4.2.1.1.2'!$K64</f>
        <v>0.21895284838616505</v>
      </c>
      <c r="G64" s="126">
        <f>+'4.2.1.1.2'!G64/'4.2.1.1.2'!$K64</f>
        <v>7.3920474987205192E-2</v>
      </c>
      <c r="H64" s="126">
        <f>+'4.2.1.1.2'!H64/'4.2.1.1.2'!$K64</f>
        <v>0</v>
      </c>
      <c r="I64" s="126">
        <f>+'4.2.1.1.2'!J64/'4.2.1.1.2'!$K64</f>
        <v>1.1608543891682446E-2</v>
      </c>
      <c r="J64" s="188">
        <f t="shared" si="1"/>
        <v>1</v>
      </c>
    </row>
    <row r="65" spans="1:10">
      <c r="A65" s="222"/>
      <c r="B65" s="23" t="s">
        <v>6</v>
      </c>
      <c r="C65" s="130">
        <f>+'4.2.1.1.2'!C65/'4.2.1.1.2'!K65</f>
        <v>0.1915400690408246</v>
      </c>
      <c r="D65" s="126">
        <f>+'4.2.1.1.2'!D65/'4.2.1.1.2'!$K65</f>
        <v>0.28244194111851689</v>
      </c>
      <c r="E65" s="126">
        <f>+'4.2.1.1.2'!E65/'4.2.1.1.2'!$K65</f>
        <v>0.20941828408101526</v>
      </c>
      <c r="F65" s="126">
        <f>+'4.2.1.1.2'!F65/'4.2.1.1.2'!$K65</f>
        <v>0.23265273888478957</v>
      </c>
      <c r="G65" s="126">
        <f>+'4.2.1.1.2'!G65/'4.2.1.1.2'!$K65</f>
        <v>7.230145338941589E-2</v>
      </c>
      <c r="H65" s="126">
        <f>+'4.2.1.1.2'!H65/'4.2.1.1.2'!$K65</f>
        <v>0</v>
      </c>
      <c r="I65" s="126">
        <f>+'4.2.1.1.2'!J65/'4.2.1.1.2'!$K65</f>
        <v>1.1645513485437792E-2</v>
      </c>
      <c r="J65" s="188">
        <f t="shared" si="1"/>
        <v>0.99999999999999989</v>
      </c>
    </row>
    <row r="66" spans="1:10">
      <c r="A66" s="222"/>
      <c r="B66" s="23" t="s">
        <v>7</v>
      </c>
      <c r="C66" s="130">
        <f>+'4.2.1.1.2'!C66/'4.2.1.1.2'!K66</f>
        <v>0.19070081807312619</v>
      </c>
      <c r="D66" s="126">
        <f>+'4.2.1.1.2'!D66/'4.2.1.1.2'!$K66</f>
        <v>0.28882714488562883</v>
      </c>
      <c r="E66" s="126">
        <f>+'4.2.1.1.2'!E66/'4.2.1.1.2'!$K66</f>
        <v>0.21645588346917927</v>
      </c>
      <c r="F66" s="126">
        <f>+'4.2.1.1.2'!F66/'4.2.1.1.2'!$K66</f>
        <v>0.22473823932252851</v>
      </c>
      <c r="G66" s="126">
        <f>+'4.2.1.1.2'!G66/'4.2.1.1.2'!$K66</f>
        <v>6.8667668730906101E-2</v>
      </c>
      <c r="H66" s="126">
        <f>+'4.2.1.1.2'!H66/'4.2.1.1.2'!$K66</f>
        <v>0</v>
      </c>
      <c r="I66" s="126">
        <f>+'4.2.1.1.2'!J66/'4.2.1.1.2'!$K66</f>
        <v>1.0610245518631094E-2</v>
      </c>
      <c r="J66" s="188">
        <f t="shared" si="1"/>
        <v>1</v>
      </c>
    </row>
    <row r="67" spans="1:10">
      <c r="A67" s="222"/>
      <c r="B67" s="23" t="s">
        <v>8</v>
      </c>
      <c r="C67" s="130">
        <f>+'4.2.1.1.2'!C67/'4.2.1.1.2'!K67</f>
        <v>0.1902960578893407</v>
      </c>
      <c r="D67" s="126">
        <f>+'4.2.1.1.2'!D67/'4.2.1.1.2'!$K67</f>
        <v>0.28258405273670301</v>
      </c>
      <c r="E67" s="126">
        <f>+'4.2.1.1.2'!E67/'4.2.1.1.2'!$K67</f>
        <v>0.21388007217275543</v>
      </c>
      <c r="F67" s="126">
        <f>+'4.2.1.1.2'!F67/'4.2.1.1.2'!$K67</f>
        <v>0.23093634477660982</v>
      </c>
      <c r="G67" s="126">
        <f>+'4.2.1.1.2'!G67/'4.2.1.1.2'!$K67</f>
        <v>7.0340947856568928E-2</v>
      </c>
      <c r="H67" s="126">
        <f>+'4.2.1.1.2'!H67/'4.2.1.1.2'!$K67</f>
        <v>0</v>
      </c>
      <c r="I67" s="126">
        <f>+'4.2.1.1.2'!J67/'4.2.1.1.2'!$K67</f>
        <v>1.1962524568022092E-2</v>
      </c>
      <c r="J67" s="188">
        <f t="shared" si="1"/>
        <v>1</v>
      </c>
    </row>
    <row r="68" spans="1:10">
      <c r="A68" s="222"/>
      <c r="B68" s="23" t="s">
        <v>9</v>
      </c>
      <c r="C68" s="130">
        <f>+'4.2.1.1.2'!C68/'4.2.1.1.2'!K68</f>
        <v>0.18924593564970454</v>
      </c>
      <c r="D68" s="126">
        <f>+'4.2.1.1.2'!D68/'4.2.1.1.2'!$K68</f>
        <v>0.2832404859291785</v>
      </c>
      <c r="E68" s="126">
        <f>+'4.2.1.1.2'!E68/'4.2.1.1.2'!$K68</f>
        <v>0.21100717246314737</v>
      </c>
      <c r="F68" s="126">
        <f>+'4.2.1.1.2'!F68/'4.2.1.1.2'!$K68</f>
        <v>0.23415046201594861</v>
      </c>
      <c r="G68" s="126">
        <f>+'4.2.1.1.2'!G68/'4.2.1.1.2'!$K68</f>
        <v>7.2025370290844687E-2</v>
      </c>
      <c r="H68" s="126">
        <f>+'4.2.1.1.2'!H68/'4.2.1.1.2'!$K68</f>
        <v>0</v>
      </c>
      <c r="I68" s="126">
        <f>+'4.2.1.1.2'!J68/'4.2.1.1.2'!$K68</f>
        <v>1.0330573651176289E-2</v>
      </c>
      <c r="J68" s="188">
        <f t="shared" si="1"/>
        <v>0.99999999999999989</v>
      </c>
    </row>
    <row r="69" spans="1:10">
      <c r="A69" s="222"/>
      <c r="B69" s="23" t="s">
        <v>10</v>
      </c>
      <c r="C69" s="130">
        <f>+'4.2.1.1.2'!C69/'4.2.1.1.2'!K69</f>
        <v>0.19101642517395273</v>
      </c>
      <c r="D69" s="126">
        <f>+'4.2.1.1.2'!D69/'4.2.1.1.2'!$K69</f>
        <v>0.2833285631068852</v>
      </c>
      <c r="E69" s="126">
        <f>+'4.2.1.1.2'!E69/'4.2.1.1.2'!$K69</f>
        <v>0.21437934308477702</v>
      </c>
      <c r="F69" s="126">
        <f>+'4.2.1.1.2'!F69/'4.2.1.1.2'!$K69</f>
        <v>0.22855342882959742</v>
      </c>
      <c r="G69" s="126">
        <f>+'4.2.1.1.2'!G69/'4.2.1.1.2'!$K69</f>
        <v>7.2448685665010851E-2</v>
      </c>
      <c r="H69" s="126">
        <f>+'4.2.1.1.2'!H69/'4.2.1.1.2'!$K69</f>
        <v>0</v>
      </c>
      <c r="I69" s="126">
        <f>+'4.2.1.1.2'!J69/'4.2.1.1.2'!$K69</f>
        <v>1.0273554139776809E-2</v>
      </c>
      <c r="J69" s="188">
        <f t="shared" si="1"/>
        <v>1</v>
      </c>
    </row>
    <row r="70" spans="1:10">
      <c r="A70" s="222"/>
      <c r="B70" s="23" t="s">
        <v>11</v>
      </c>
      <c r="C70" s="130">
        <f>+'4.2.1.1.2'!C70/'4.2.1.1.2'!K70</f>
        <v>0.18754365027011746</v>
      </c>
      <c r="D70" s="126">
        <f>+'4.2.1.1.2'!D70/'4.2.1.1.2'!$K70</f>
        <v>0.27953291871378161</v>
      </c>
      <c r="E70" s="126">
        <f>+'4.2.1.1.2'!E70/'4.2.1.1.2'!$K70</f>
        <v>0.20958698278630405</v>
      </c>
      <c r="F70" s="126">
        <f>+'4.2.1.1.2'!F70/'4.2.1.1.2'!$K70</f>
        <v>0.24226230248419206</v>
      </c>
      <c r="G70" s="126">
        <f>+'4.2.1.1.2'!G70/'4.2.1.1.2'!$K70</f>
        <v>7.1126766242922052E-2</v>
      </c>
      <c r="H70" s="126">
        <f>+'4.2.1.1.2'!H70/'4.2.1.1.2'!$K70</f>
        <v>0</v>
      </c>
      <c r="I70" s="126">
        <f>+'4.2.1.1.2'!J70/'4.2.1.1.2'!$K70</f>
        <v>9.9473795026827627E-3</v>
      </c>
      <c r="J70" s="188">
        <f t="shared" si="1"/>
        <v>1</v>
      </c>
    </row>
    <row r="71" spans="1:10" ht="15" thickBot="1">
      <c r="A71" s="224"/>
      <c r="B71" s="55" t="s">
        <v>12</v>
      </c>
      <c r="C71" s="131">
        <f>+'4.2.1.1.2'!C71/'4.2.1.1.2'!K71</f>
        <v>0.18675725049591119</v>
      </c>
      <c r="D71" s="128">
        <f>+'4.2.1.1.2'!D71/'4.2.1.1.2'!$K71</f>
        <v>0.28310974860765914</v>
      </c>
      <c r="E71" s="128">
        <f>+'4.2.1.1.2'!E71/'4.2.1.1.2'!$K71</f>
        <v>0.21142694359287978</v>
      </c>
      <c r="F71" s="128">
        <f>+'4.2.1.1.2'!F71/'4.2.1.1.2'!$K71</f>
        <v>0.23967817389690796</v>
      </c>
      <c r="G71" s="128">
        <f>+'4.2.1.1.2'!G71/'4.2.1.1.2'!$K71</f>
        <v>6.6574567008773511E-2</v>
      </c>
      <c r="H71" s="128">
        <f>+'4.2.1.1.2'!H71/'4.2.1.1.2'!$K71</f>
        <v>0</v>
      </c>
      <c r="I71" s="128">
        <f>+'4.2.1.1.2'!J71/'4.2.1.1.2'!$K71</f>
        <v>1.2453316397868432E-2</v>
      </c>
      <c r="J71" s="189">
        <f t="shared" si="1"/>
        <v>1</v>
      </c>
    </row>
    <row r="72" spans="1:10">
      <c r="A72" s="228">
        <v>1998</v>
      </c>
      <c r="B72" s="91" t="s">
        <v>1</v>
      </c>
      <c r="C72" s="129">
        <f>+'4.2.1.1.2'!C72/'4.2.1.1.2'!K72</f>
        <v>0.19087615765230631</v>
      </c>
      <c r="D72" s="127">
        <f>+'4.2.1.1.2'!D72/'4.2.1.1.2'!$K72</f>
        <v>0.27930172805234871</v>
      </c>
      <c r="E72" s="127">
        <f>+'4.2.1.1.2'!E72/'4.2.1.1.2'!$K72</f>
        <v>0.23466947026399537</v>
      </c>
      <c r="F72" s="127">
        <f>+'4.2.1.1.2'!F72/'4.2.1.1.2'!$K72</f>
        <v>0.21251464098169501</v>
      </c>
      <c r="G72" s="127">
        <f>+'4.2.1.1.2'!G72/'4.2.1.1.2'!$K72</f>
        <v>7.0326505981470069E-2</v>
      </c>
      <c r="H72" s="127">
        <f>+'4.2.1.1.2'!H72/'4.2.1.1.2'!$K72</f>
        <v>0</v>
      </c>
      <c r="I72" s="127">
        <f>+'4.2.1.1.2'!J72/'4.2.1.1.2'!$K72</f>
        <v>1.231149706818456E-2</v>
      </c>
      <c r="J72" s="187">
        <f t="shared" si="1"/>
        <v>1</v>
      </c>
    </row>
    <row r="73" spans="1:10">
      <c r="A73" s="222"/>
      <c r="B73" s="23" t="s">
        <v>2</v>
      </c>
      <c r="C73" s="130">
        <f>+'4.2.1.1.2'!C73/'4.2.1.1.2'!K73</f>
        <v>0.18787645551200879</v>
      </c>
      <c r="D73" s="126">
        <f>+'4.2.1.1.2'!D73/'4.2.1.1.2'!$K73</f>
        <v>0.27477277318946425</v>
      </c>
      <c r="E73" s="126">
        <f>+'4.2.1.1.2'!E73/'4.2.1.1.2'!$K73</f>
        <v>0.22066932341923934</v>
      </c>
      <c r="F73" s="126">
        <f>+'4.2.1.1.2'!F73/'4.2.1.1.2'!$K73</f>
        <v>0.23675962452261159</v>
      </c>
      <c r="G73" s="126">
        <f>+'4.2.1.1.2'!G73/'4.2.1.1.2'!$K73</f>
        <v>6.8383443983883699E-2</v>
      </c>
      <c r="H73" s="126">
        <f>+'4.2.1.1.2'!H73/'4.2.1.1.2'!$K73</f>
        <v>0</v>
      </c>
      <c r="I73" s="126">
        <f>+'4.2.1.1.2'!J73/'4.2.1.1.2'!$K73</f>
        <v>1.1538379372792356E-2</v>
      </c>
      <c r="J73" s="188">
        <f t="shared" si="1"/>
        <v>1</v>
      </c>
    </row>
    <row r="74" spans="1:10">
      <c r="A74" s="222"/>
      <c r="B74" s="23" t="s">
        <v>3</v>
      </c>
      <c r="C74" s="130">
        <f>+'4.2.1.1.2'!C74/'4.2.1.1.2'!K74</f>
        <v>0.18587181676766029</v>
      </c>
      <c r="D74" s="126">
        <f>+'4.2.1.1.2'!D74/'4.2.1.1.2'!$K74</f>
        <v>0.27494941674238632</v>
      </c>
      <c r="E74" s="126">
        <f>+'4.2.1.1.2'!E74/'4.2.1.1.2'!$K74</f>
        <v>0.20907197935080851</v>
      </c>
      <c r="F74" s="126">
        <f>+'4.2.1.1.2'!F74/'4.2.1.1.2'!$K74</f>
        <v>0.24715156493353094</v>
      </c>
      <c r="G74" s="126">
        <f>+'4.2.1.1.2'!G74/'4.2.1.1.2'!$K74</f>
        <v>7.1740144221814711E-2</v>
      </c>
      <c r="H74" s="126">
        <f>+'4.2.1.1.2'!H74/'4.2.1.1.2'!$K74</f>
        <v>0</v>
      </c>
      <c r="I74" s="126">
        <f>+'4.2.1.1.2'!J74/'4.2.1.1.2'!$K74</f>
        <v>1.1215077983799211E-2</v>
      </c>
      <c r="J74" s="188">
        <f t="shared" si="1"/>
        <v>1</v>
      </c>
    </row>
    <row r="75" spans="1:10">
      <c r="A75" s="222"/>
      <c r="B75" s="23" t="s">
        <v>4</v>
      </c>
      <c r="C75" s="130">
        <f>+'4.2.1.1.2'!C75/'4.2.1.1.2'!K75</f>
        <v>0.18610111480576386</v>
      </c>
      <c r="D75" s="126">
        <f>+'4.2.1.1.2'!D75/'4.2.1.1.2'!$K75</f>
        <v>0.27806356465484344</v>
      </c>
      <c r="E75" s="126">
        <f>+'4.2.1.1.2'!E75/'4.2.1.1.2'!$K75</f>
        <v>0.20331259830029347</v>
      </c>
      <c r="F75" s="126">
        <f>+'4.2.1.1.2'!F75/'4.2.1.1.2'!$K75</f>
        <v>0.24986685968816266</v>
      </c>
      <c r="G75" s="126">
        <f>+'4.2.1.1.2'!G75/'4.2.1.1.2'!$K75</f>
        <v>7.3268698941836158E-2</v>
      </c>
      <c r="H75" s="126">
        <f>+'4.2.1.1.2'!H75/'4.2.1.1.2'!$K75</f>
        <v>0</v>
      </c>
      <c r="I75" s="126">
        <f>+'4.2.1.1.2'!J75/'4.2.1.1.2'!$K75</f>
        <v>9.3871636091004181E-3</v>
      </c>
      <c r="J75" s="188">
        <f t="shared" si="1"/>
        <v>1.0000000000000002</v>
      </c>
    </row>
    <row r="76" spans="1:10">
      <c r="A76" s="222"/>
      <c r="B76" s="23" t="s">
        <v>5</v>
      </c>
      <c r="C76" s="130">
        <f>+'4.2.1.1.2'!C76/'4.2.1.1.2'!K76</f>
        <v>0.18517282557085163</v>
      </c>
      <c r="D76" s="126">
        <f>+'4.2.1.1.2'!D76/'4.2.1.1.2'!$K76</f>
        <v>0.27724482241307224</v>
      </c>
      <c r="E76" s="126">
        <f>+'4.2.1.1.2'!E76/'4.2.1.1.2'!$K76</f>
        <v>0.20559148952449657</v>
      </c>
      <c r="F76" s="126">
        <f>+'4.2.1.1.2'!F76/'4.2.1.1.2'!$K76</f>
        <v>0.25003427555055013</v>
      </c>
      <c r="G76" s="126">
        <f>+'4.2.1.1.2'!G76/'4.2.1.1.2'!$K76</f>
        <v>7.2440233569384699E-2</v>
      </c>
      <c r="H76" s="126">
        <f>+'4.2.1.1.2'!H76/'4.2.1.1.2'!$K76</f>
        <v>0</v>
      </c>
      <c r="I76" s="126">
        <f>+'4.2.1.1.2'!J76/'4.2.1.1.2'!$K76</f>
        <v>9.516353371644682E-3</v>
      </c>
      <c r="J76" s="188">
        <f t="shared" si="1"/>
        <v>1</v>
      </c>
    </row>
    <row r="77" spans="1:10">
      <c r="A77" s="222"/>
      <c r="B77" s="23" t="s">
        <v>6</v>
      </c>
      <c r="C77" s="130">
        <f>+'4.2.1.1.2'!C77/'4.2.1.1.2'!K77</f>
        <v>0.18532546000358929</v>
      </c>
      <c r="D77" s="126">
        <f>+'4.2.1.1.2'!D77/'4.2.1.1.2'!$K77</f>
        <v>0.2800859631374516</v>
      </c>
      <c r="E77" s="126">
        <f>+'4.2.1.1.2'!E77/'4.2.1.1.2'!$K77</f>
        <v>0.20499199915206115</v>
      </c>
      <c r="F77" s="126">
        <f>+'4.2.1.1.2'!F77/'4.2.1.1.2'!$K77</f>
        <v>0.24743434102355449</v>
      </c>
      <c r="G77" s="126">
        <f>+'4.2.1.1.2'!G77/'4.2.1.1.2'!$K77</f>
        <v>7.2472135544954061E-2</v>
      </c>
      <c r="H77" s="126">
        <f>+'4.2.1.1.2'!H77/'4.2.1.1.2'!$K77</f>
        <v>0</v>
      </c>
      <c r="I77" s="126">
        <f>+'4.2.1.1.2'!J77/'4.2.1.1.2'!$K77</f>
        <v>9.6901011383894228E-3</v>
      </c>
      <c r="J77" s="188">
        <f t="shared" si="1"/>
        <v>1</v>
      </c>
    </row>
    <row r="78" spans="1:10">
      <c r="A78" s="222"/>
      <c r="B78" s="23" t="s">
        <v>7</v>
      </c>
      <c r="C78" s="130">
        <f>+'4.2.1.1.2'!C78/'4.2.1.1.2'!K78</f>
        <v>0.1839216148143506</v>
      </c>
      <c r="D78" s="126">
        <f>+'4.2.1.1.2'!D78/'4.2.1.1.2'!$K78</f>
        <v>0.28358913905309779</v>
      </c>
      <c r="E78" s="126">
        <f>+'4.2.1.1.2'!E78/'4.2.1.1.2'!$K78</f>
        <v>0.21024111786195504</v>
      </c>
      <c r="F78" s="126">
        <f>+'4.2.1.1.2'!F78/'4.2.1.1.2'!$K78</f>
        <v>0.24295124373163793</v>
      </c>
      <c r="G78" s="126">
        <f>+'4.2.1.1.2'!G78/'4.2.1.1.2'!$K78</f>
        <v>6.93807868556999E-2</v>
      </c>
      <c r="H78" s="126">
        <f>+'4.2.1.1.2'!H78/'4.2.1.1.2'!$K78</f>
        <v>0</v>
      </c>
      <c r="I78" s="126">
        <f>+'4.2.1.1.2'!J78/'4.2.1.1.2'!$K78</f>
        <v>9.9160976832587591E-3</v>
      </c>
      <c r="J78" s="188">
        <f t="shared" si="1"/>
        <v>1</v>
      </c>
    </row>
    <row r="79" spans="1:10">
      <c r="A79" s="222"/>
      <c r="B79" s="23" t="s">
        <v>8</v>
      </c>
      <c r="C79" s="130">
        <f>+'4.2.1.1.2'!C79/'4.2.1.1.2'!K79</f>
        <v>0.18449064461341699</v>
      </c>
      <c r="D79" s="126">
        <f>+'4.2.1.1.2'!D79/'4.2.1.1.2'!$K79</f>
        <v>0.28017621234678958</v>
      </c>
      <c r="E79" s="126">
        <f>+'4.2.1.1.2'!E79/'4.2.1.1.2'!$K79</f>
        <v>0.20696837491476344</v>
      </c>
      <c r="F79" s="126">
        <f>+'4.2.1.1.2'!F79/'4.2.1.1.2'!$K79</f>
        <v>0.24725379935948022</v>
      </c>
      <c r="G79" s="126">
        <f>+'4.2.1.1.2'!G79/'4.2.1.1.2'!$K79</f>
        <v>7.1879043820353913E-2</v>
      </c>
      <c r="H79" s="126">
        <f>+'4.2.1.1.2'!H79/'4.2.1.1.2'!$K79</f>
        <v>0</v>
      </c>
      <c r="I79" s="126">
        <f>+'4.2.1.1.2'!J79/'4.2.1.1.2'!$K79</f>
        <v>9.2319249451958563E-3</v>
      </c>
      <c r="J79" s="188">
        <f t="shared" si="1"/>
        <v>1</v>
      </c>
    </row>
    <row r="80" spans="1:10">
      <c r="A80" s="222"/>
      <c r="B80" s="23" t="s">
        <v>9</v>
      </c>
      <c r="C80" s="130">
        <f>+'4.2.1.1.2'!C80/'4.2.1.1.2'!K80</f>
        <v>0.18764413016861164</v>
      </c>
      <c r="D80" s="126">
        <f>+'4.2.1.1.2'!D80/'4.2.1.1.2'!$K80</f>
        <v>0.28165279994657283</v>
      </c>
      <c r="E80" s="126">
        <f>+'4.2.1.1.2'!E80/'4.2.1.1.2'!$K80</f>
        <v>0.19955746938747454</v>
      </c>
      <c r="F80" s="126">
        <f>+'4.2.1.1.2'!F80/'4.2.1.1.2'!$K80</f>
        <v>0.24862720595451418</v>
      </c>
      <c r="G80" s="126">
        <f>+'4.2.1.1.2'!G80/'4.2.1.1.2'!$K80</f>
        <v>7.3039444659679584E-2</v>
      </c>
      <c r="H80" s="126">
        <f>+'4.2.1.1.2'!H80/'4.2.1.1.2'!$K80</f>
        <v>0</v>
      </c>
      <c r="I80" s="126">
        <f>+'4.2.1.1.2'!J80/'4.2.1.1.2'!$K80</f>
        <v>9.4789498831471912E-3</v>
      </c>
      <c r="J80" s="188">
        <f t="shared" si="1"/>
        <v>1</v>
      </c>
    </row>
    <row r="81" spans="1:10">
      <c r="A81" s="222"/>
      <c r="B81" s="23" t="s">
        <v>10</v>
      </c>
      <c r="C81" s="130">
        <f>+'4.2.1.1.2'!C81/'4.2.1.1.2'!K81</f>
        <v>0.18673143149061469</v>
      </c>
      <c r="D81" s="126">
        <f>+'4.2.1.1.2'!D81/'4.2.1.1.2'!$K81</f>
        <v>0.28298692461805786</v>
      </c>
      <c r="E81" s="126">
        <f>+'4.2.1.1.2'!E81/'4.2.1.1.2'!$K81</f>
        <v>0.20550392048135016</v>
      </c>
      <c r="F81" s="126">
        <f>+'4.2.1.1.2'!F81/'4.2.1.1.2'!$K81</f>
        <v>0.24301122282434909</v>
      </c>
      <c r="G81" s="126">
        <f>+'4.2.1.1.2'!G81/'4.2.1.1.2'!$K81</f>
        <v>7.2176201219563862E-2</v>
      </c>
      <c r="H81" s="126">
        <f>+'4.2.1.1.2'!H81/'4.2.1.1.2'!$K81</f>
        <v>0</v>
      </c>
      <c r="I81" s="126">
        <f>+'4.2.1.1.2'!J81/'4.2.1.1.2'!$K81</f>
        <v>9.5902993660643733E-3</v>
      </c>
      <c r="J81" s="188">
        <f t="shared" si="1"/>
        <v>1</v>
      </c>
    </row>
    <row r="82" spans="1:10">
      <c r="A82" s="222"/>
      <c r="B82" s="23" t="s">
        <v>11</v>
      </c>
      <c r="C82" s="130">
        <f>+'4.2.1.1.2'!C82/'4.2.1.1.2'!K82</f>
        <v>0.18581078708730075</v>
      </c>
      <c r="D82" s="126">
        <f>+'4.2.1.1.2'!D82/'4.2.1.1.2'!$K82</f>
        <v>0.28889572751973946</v>
      </c>
      <c r="E82" s="126">
        <f>+'4.2.1.1.2'!E82/'4.2.1.1.2'!$K82</f>
        <v>0.2047280858844491</v>
      </c>
      <c r="F82" s="126">
        <f>+'4.2.1.1.2'!F82/'4.2.1.1.2'!$K82</f>
        <v>0.23907244964571001</v>
      </c>
      <c r="G82" s="126">
        <f>+'4.2.1.1.2'!G82/'4.2.1.1.2'!$K82</f>
        <v>7.0791312078921642E-2</v>
      </c>
      <c r="H82" s="126">
        <f>+'4.2.1.1.2'!H82/'4.2.1.1.2'!$K82</f>
        <v>0</v>
      </c>
      <c r="I82" s="126">
        <f>+'4.2.1.1.2'!J82/'4.2.1.1.2'!$K82</f>
        <v>1.0701637783879057E-2</v>
      </c>
      <c r="J82" s="188">
        <f t="shared" si="1"/>
        <v>0.99999999999999989</v>
      </c>
    </row>
    <row r="83" spans="1:10" ht="15" thickBot="1">
      <c r="A83" s="224"/>
      <c r="B83" s="55" t="s">
        <v>12</v>
      </c>
      <c r="C83" s="131">
        <f>+'4.2.1.1.2'!C83/'4.2.1.1.2'!K83</f>
        <v>0.18721311864383428</v>
      </c>
      <c r="D83" s="128">
        <f>+'4.2.1.1.2'!D83/'4.2.1.1.2'!$K83</f>
        <v>0.29670990090370736</v>
      </c>
      <c r="E83" s="128">
        <f>+'4.2.1.1.2'!E83/'4.2.1.1.2'!$K83</f>
        <v>0.20986244237497387</v>
      </c>
      <c r="F83" s="128">
        <f>+'4.2.1.1.2'!F83/'4.2.1.1.2'!$K83</f>
        <v>0.2271058918934227</v>
      </c>
      <c r="G83" s="128">
        <f>+'4.2.1.1.2'!G83/'4.2.1.1.2'!$K83</f>
        <v>6.7795273963323577E-2</v>
      </c>
      <c r="H83" s="128">
        <f>+'4.2.1.1.2'!H83/'4.2.1.1.2'!$K83</f>
        <v>0</v>
      </c>
      <c r="I83" s="128">
        <f>+'4.2.1.1.2'!J83/'4.2.1.1.2'!$K83</f>
        <v>1.1313372220738197E-2</v>
      </c>
      <c r="J83" s="189">
        <f t="shared" si="1"/>
        <v>0.99999999999999989</v>
      </c>
    </row>
    <row r="84" spans="1:10">
      <c r="A84" s="228">
        <v>1999</v>
      </c>
      <c r="B84" s="91" t="s">
        <v>1</v>
      </c>
      <c r="C84" s="129">
        <f>+'4.2.1.1.2'!C84/'4.2.1.1.2'!K84</f>
        <v>0.18747092115487496</v>
      </c>
      <c r="D84" s="127">
        <f>+'4.2.1.1.2'!D84/'4.2.1.1.2'!$K84</f>
        <v>0.29659992350538972</v>
      </c>
      <c r="E84" s="127">
        <f>+'4.2.1.1.2'!E84/'4.2.1.1.2'!$K84</f>
        <v>0.22732552087746097</v>
      </c>
      <c r="F84" s="127">
        <f>+'4.2.1.1.2'!F84/'4.2.1.1.2'!$K84</f>
        <v>0.20659027695406207</v>
      </c>
      <c r="G84" s="127">
        <f>+'4.2.1.1.2'!G84/'4.2.1.1.2'!$K84</f>
        <v>6.9392291473513737E-2</v>
      </c>
      <c r="H84" s="127">
        <f>+'4.2.1.1.2'!H84/'4.2.1.1.2'!$K84</f>
        <v>0</v>
      </c>
      <c r="I84" s="127">
        <f>+'4.2.1.1.2'!J84/'4.2.1.1.2'!$K84</f>
        <v>1.2621066034698536E-2</v>
      </c>
      <c r="J84" s="187">
        <f t="shared" si="1"/>
        <v>1</v>
      </c>
    </row>
    <row r="85" spans="1:10">
      <c r="A85" s="222"/>
      <c r="B85" s="23" t="s">
        <v>2</v>
      </c>
      <c r="C85" s="130">
        <f>+'4.2.1.1.2'!C85/'4.2.1.1.2'!K85</f>
        <v>0.17903743904274488</v>
      </c>
      <c r="D85" s="126">
        <f>+'4.2.1.1.2'!D85/'4.2.1.1.2'!$K85</f>
        <v>0.2923837617544211</v>
      </c>
      <c r="E85" s="126">
        <f>+'4.2.1.1.2'!E85/'4.2.1.1.2'!$K85</f>
        <v>0.21959896904861881</v>
      </c>
      <c r="F85" s="126">
        <f>+'4.2.1.1.2'!F85/'4.2.1.1.2'!$K85</f>
        <v>0.22868468196227459</v>
      </c>
      <c r="G85" s="126">
        <f>+'4.2.1.1.2'!G85/'4.2.1.1.2'!$K85</f>
        <v>6.8390716752491434E-2</v>
      </c>
      <c r="H85" s="126">
        <f>+'4.2.1.1.2'!H85/'4.2.1.1.2'!$K85</f>
        <v>0</v>
      </c>
      <c r="I85" s="126">
        <f>+'4.2.1.1.2'!J85/'4.2.1.1.2'!$K85</f>
        <v>1.1904431439449175E-2</v>
      </c>
      <c r="J85" s="188">
        <f t="shared" si="1"/>
        <v>0.99999999999999989</v>
      </c>
    </row>
    <row r="86" spans="1:10">
      <c r="A86" s="222"/>
      <c r="B86" s="23" t="s">
        <v>3</v>
      </c>
      <c r="C86" s="130">
        <f>+'4.2.1.1.2'!C86/'4.2.1.1.2'!K86</f>
        <v>0.1853071509449174</v>
      </c>
      <c r="D86" s="126">
        <f>+'4.2.1.1.2'!D86/'4.2.1.1.2'!$K86</f>
        <v>0.28671529871758261</v>
      </c>
      <c r="E86" s="126">
        <f>+'4.2.1.1.2'!E86/'4.2.1.1.2'!$K86</f>
        <v>0.20362666792344108</v>
      </c>
      <c r="F86" s="126">
        <f>+'4.2.1.1.2'!F86/'4.2.1.1.2'!$K86</f>
        <v>0.24131692660230022</v>
      </c>
      <c r="G86" s="126">
        <f>+'4.2.1.1.2'!G86/'4.2.1.1.2'!$K86</f>
        <v>7.1994198715186461E-2</v>
      </c>
      <c r="H86" s="126">
        <f>+'4.2.1.1.2'!H86/'4.2.1.1.2'!$K86</f>
        <v>0</v>
      </c>
      <c r="I86" s="126">
        <f>+'4.2.1.1.2'!J86/'4.2.1.1.2'!$K86</f>
        <v>1.1039757096572215E-2</v>
      </c>
      <c r="J86" s="188">
        <f t="shared" si="1"/>
        <v>1</v>
      </c>
    </row>
    <row r="87" spans="1:10">
      <c r="A87" s="222"/>
      <c r="B87" s="23" t="s">
        <v>4</v>
      </c>
      <c r="C87" s="130">
        <f>+'4.2.1.1.2'!C87/'4.2.1.1.2'!K87</f>
        <v>0.18367546584907476</v>
      </c>
      <c r="D87" s="126">
        <f>+'4.2.1.1.2'!D87/'4.2.1.1.2'!$K87</f>
        <v>0.28807718091032092</v>
      </c>
      <c r="E87" s="126">
        <f>+'4.2.1.1.2'!E87/'4.2.1.1.2'!$K87</f>
        <v>0.20505695504576874</v>
      </c>
      <c r="F87" s="126">
        <f>+'4.2.1.1.2'!F87/'4.2.1.1.2'!$K87</f>
        <v>0.24060388079177095</v>
      </c>
      <c r="G87" s="126">
        <f>+'4.2.1.1.2'!G87/'4.2.1.1.2'!$K87</f>
        <v>7.2506186485085583E-2</v>
      </c>
      <c r="H87" s="126">
        <f>+'4.2.1.1.2'!H87/'4.2.1.1.2'!$K87</f>
        <v>0</v>
      </c>
      <c r="I87" s="126">
        <f>+'4.2.1.1.2'!J87/'4.2.1.1.2'!$K87</f>
        <v>1.0080330917978993E-2</v>
      </c>
      <c r="J87" s="188">
        <f t="shared" si="1"/>
        <v>0.99999999999999989</v>
      </c>
    </row>
    <row r="88" spans="1:10">
      <c r="A88" s="222"/>
      <c r="B88" s="23" t="s">
        <v>5</v>
      </c>
      <c r="C88" s="130">
        <f>+'4.2.1.1.2'!C88/'4.2.1.1.2'!K88</f>
        <v>0.18377711235036712</v>
      </c>
      <c r="D88" s="126">
        <f>+'4.2.1.1.2'!D88/'4.2.1.1.2'!$K88</f>
        <v>0.28695245976363748</v>
      </c>
      <c r="E88" s="126">
        <f>+'4.2.1.1.2'!E88/'4.2.1.1.2'!$K88</f>
        <v>0.20455472914981782</v>
      </c>
      <c r="F88" s="126">
        <f>+'4.2.1.1.2'!F88/'4.2.1.1.2'!$K88</f>
        <v>0.24281495282556298</v>
      </c>
      <c r="G88" s="126">
        <f>+'4.2.1.1.2'!G88/'4.2.1.1.2'!$K88</f>
        <v>7.1898520899505214E-2</v>
      </c>
      <c r="H88" s="126">
        <f>+'4.2.1.1.2'!H88/'4.2.1.1.2'!$K88</f>
        <v>0</v>
      </c>
      <c r="I88" s="126">
        <f>+'4.2.1.1.2'!J88/'4.2.1.1.2'!$K88</f>
        <v>1.0002225011109412E-2</v>
      </c>
      <c r="J88" s="188">
        <f t="shared" si="1"/>
        <v>0.99999999999999989</v>
      </c>
    </row>
    <row r="89" spans="1:10">
      <c r="A89" s="222"/>
      <c r="B89" s="23" t="s">
        <v>6</v>
      </c>
      <c r="C89" s="130">
        <f>+'4.2.1.1.2'!C89/'4.2.1.1.2'!K89</f>
        <v>0.18035298307299077</v>
      </c>
      <c r="D89" s="126">
        <f>+'4.2.1.1.2'!D89/'4.2.1.1.2'!$K89</f>
        <v>0.28742588717892431</v>
      </c>
      <c r="E89" s="126">
        <f>+'4.2.1.1.2'!E89/'4.2.1.1.2'!$K89</f>
        <v>0.20472435829612257</v>
      </c>
      <c r="F89" s="126">
        <f>+'4.2.1.1.2'!F89/'4.2.1.1.2'!$K89</f>
        <v>0.24705680486431694</v>
      </c>
      <c r="G89" s="126">
        <f>+'4.2.1.1.2'!G89/'4.2.1.1.2'!$K89</f>
        <v>7.1004842447264627E-2</v>
      </c>
      <c r="H89" s="126">
        <f>+'4.2.1.1.2'!H89/'4.2.1.1.2'!$K89</f>
        <v>0</v>
      </c>
      <c r="I89" s="126">
        <f>+'4.2.1.1.2'!J89/'4.2.1.1.2'!$K89</f>
        <v>9.4351241403807708E-3</v>
      </c>
      <c r="J89" s="188">
        <f t="shared" ref="J89:J152" si="2">SUM(C89:I89)</f>
        <v>1</v>
      </c>
    </row>
    <row r="90" spans="1:10">
      <c r="A90" s="222"/>
      <c r="B90" s="23" t="s">
        <v>7</v>
      </c>
      <c r="C90" s="130">
        <f>+'4.2.1.1.2'!C90/'4.2.1.1.2'!K90</f>
        <v>0.17529248476167225</v>
      </c>
      <c r="D90" s="126">
        <f>+'4.2.1.1.2'!D90/'4.2.1.1.2'!$K90</f>
        <v>0.29376878217425989</v>
      </c>
      <c r="E90" s="126">
        <f>+'4.2.1.1.2'!E90/'4.2.1.1.2'!$K90</f>
        <v>0.2081330616208362</v>
      </c>
      <c r="F90" s="126">
        <f>+'4.2.1.1.2'!F90/'4.2.1.1.2'!$K90</f>
        <v>0.24647528970249954</v>
      </c>
      <c r="G90" s="126">
        <f>+'4.2.1.1.2'!G90/'4.2.1.1.2'!$K90</f>
        <v>6.7441554970162965E-2</v>
      </c>
      <c r="H90" s="126">
        <f>+'4.2.1.1.2'!H90/'4.2.1.1.2'!$K90</f>
        <v>0</v>
      </c>
      <c r="I90" s="126">
        <f>+'4.2.1.1.2'!J90/'4.2.1.1.2'!$K90</f>
        <v>8.8888267705691353E-3</v>
      </c>
      <c r="J90" s="188">
        <f t="shared" si="2"/>
        <v>1</v>
      </c>
    </row>
    <row r="91" spans="1:10">
      <c r="A91" s="222"/>
      <c r="B91" s="23" t="s">
        <v>8</v>
      </c>
      <c r="C91" s="130">
        <f>+'4.2.1.1.2'!C91/'4.2.1.1.2'!K91</f>
        <v>0.17704364188808897</v>
      </c>
      <c r="D91" s="126">
        <f>+'4.2.1.1.2'!D91/'4.2.1.1.2'!$K91</f>
        <v>0.2848033862250744</v>
      </c>
      <c r="E91" s="126">
        <f>+'4.2.1.1.2'!E91/'4.2.1.1.2'!$K91</f>
        <v>0.20234247606206443</v>
      </c>
      <c r="F91" s="126">
        <f>+'4.2.1.1.2'!F91/'4.2.1.1.2'!$K91</f>
        <v>0.25619816372894716</v>
      </c>
      <c r="G91" s="126">
        <f>+'4.2.1.1.2'!G91/'4.2.1.1.2'!$K91</f>
        <v>7.0334839682290762E-2</v>
      </c>
      <c r="H91" s="126">
        <f>+'4.2.1.1.2'!H91/'4.2.1.1.2'!$K91</f>
        <v>0</v>
      </c>
      <c r="I91" s="126">
        <f>+'4.2.1.1.2'!J91/'4.2.1.1.2'!$K91</f>
        <v>9.2774924135342902E-3</v>
      </c>
      <c r="J91" s="188">
        <f t="shared" si="2"/>
        <v>0.99999999999999989</v>
      </c>
    </row>
    <row r="92" spans="1:10">
      <c r="A92" s="222"/>
      <c r="B92" s="23" t="s">
        <v>9</v>
      </c>
      <c r="C92" s="130">
        <f>+'4.2.1.1.2'!C92/'4.2.1.1.2'!K92</f>
        <v>0.1757478329839669</v>
      </c>
      <c r="D92" s="126">
        <f>+'4.2.1.1.2'!D92/'4.2.1.1.2'!$K92</f>
        <v>0.28550652854195896</v>
      </c>
      <c r="E92" s="126">
        <f>+'4.2.1.1.2'!E92/'4.2.1.1.2'!$K92</f>
        <v>0.2043347402413461</v>
      </c>
      <c r="F92" s="126">
        <f>+'4.2.1.1.2'!F92/'4.2.1.1.2'!$K92</f>
        <v>0.25503912459550698</v>
      </c>
      <c r="G92" s="126">
        <f>+'4.2.1.1.2'!G92/'4.2.1.1.2'!$K92</f>
        <v>7.0750532381101558E-2</v>
      </c>
      <c r="H92" s="126">
        <f>+'4.2.1.1.2'!H92/'4.2.1.1.2'!$K92</f>
        <v>0</v>
      </c>
      <c r="I92" s="126">
        <f>+'4.2.1.1.2'!J92/'4.2.1.1.2'!$K92</f>
        <v>8.6212412561194659E-3</v>
      </c>
      <c r="J92" s="188">
        <f t="shared" si="2"/>
        <v>1</v>
      </c>
    </row>
    <row r="93" spans="1:10">
      <c r="A93" s="222"/>
      <c r="B93" s="23" t="s">
        <v>10</v>
      </c>
      <c r="C93" s="130">
        <f>+'4.2.1.1.2'!C93/'4.2.1.1.2'!K93</f>
        <v>0.17464596113865105</v>
      </c>
      <c r="D93" s="126">
        <f>+'4.2.1.1.2'!D93/'4.2.1.1.2'!$K93</f>
        <v>0.28228448164007891</v>
      </c>
      <c r="E93" s="126">
        <f>+'4.2.1.1.2'!E93/'4.2.1.1.2'!$K93</f>
        <v>0.20679455745517461</v>
      </c>
      <c r="F93" s="126">
        <f>+'4.2.1.1.2'!F93/'4.2.1.1.2'!$K93</f>
        <v>0.25668927391250695</v>
      </c>
      <c r="G93" s="126">
        <f>+'4.2.1.1.2'!G93/'4.2.1.1.2'!$K93</f>
        <v>7.0694659543492397E-2</v>
      </c>
      <c r="H93" s="126">
        <f>+'4.2.1.1.2'!H93/'4.2.1.1.2'!$K93</f>
        <v>0</v>
      </c>
      <c r="I93" s="126">
        <f>+'4.2.1.1.2'!J93/'4.2.1.1.2'!$K93</f>
        <v>8.8910663100960456E-3</v>
      </c>
      <c r="J93" s="188">
        <f t="shared" si="2"/>
        <v>1</v>
      </c>
    </row>
    <row r="94" spans="1:10">
      <c r="A94" s="222"/>
      <c r="B94" s="23" t="s">
        <v>11</v>
      </c>
      <c r="C94" s="130">
        <f>+'4.2.1.1.2'!C94/'4.2.1.1.2'!K94</f>
        <v>0.17626589710733012</v>
      </c>
      <c r="D94" s="126">
        <f>+'4.2.1.1.2'!D94/'4.2.1.1.2'!$K94</f>
        <v>0.28064760924135002</v>
      </c>
      <c r="E94" s="126">
        <f>+'4.2.1.1.2'!E94/'4.2.1.1.2'!$K94</f>
        <v>0.20516991183540528</v>
      </c>
      <c r="F94" s="126">
        <f>+'4.2.1.1.2'!F94/'4.2.1.1.2'!$K94</f>
        <v>0.25792171552762116</v>
      </c>
      <c r="G94" s="126">
        <f>+'4.2.1.1.2'!G94/'4.2.1.1.2'!$K94</f>
        <v>7.1140199857129133E-2</v>
      </c>
      <c r="H94" s="126">
        <f>+'4.2.1.1.2'!H94/'4.2.1.1.2'!$K94</f>
        <v>0</v>
      </c>
      <c r="I94" s="126">
        <f>+'4.2.1.1.2'!J94/'4.2.1.1.2'!$K94</f>
        <v>8.8546664311642889E-3</v>
      </c>
      <c r="J94" s="188">
        <f t="shared" si="2"/>
        <v>1</v>
      </c>
    </row>
    <row r="95" spans="1:10" ht="15" thickBot="1">
      <c r="A95" s="224"/>
      <c r="B95" s="55" t="s">
        <v>12</v>
      </c>
      <c r="C95" s="131">
        <f>+'4.2.1.1.2'!C95/'4.2.1.1.2'!K95</f>
        <v>0.1766760677537999</v>
      </c>
      <c r="D95" s="128">
        <f>+'4.2.1.1.2'!D95/'4.2.1.1.2'!$K95</f>
        <v>0.28921037936567401</v>
      </c>
      <c r="E95" s="128">
        <f>+'4.2.1.1.2'!E95/'4.2.1.1.2'!$K95</f>
        <v>0.20900723106175736</v>
      </c>
      <c r="F95" s="128">
        <f>+'4.2.1.1.2'!F95/'4.2.1.1.2'!$K95</f>
        <v>0.24758858580789267</v>
      </c>
      <c r="G95" s="128">
        <f>+'4.2.1.1.2'!G95/'4.2.1.1.2'!$K95</f>
        <v>6.8073955218781443E-2</v>
      </c>
      <c r="H95" s="128">
        <f>+'4.2.1.1.2'!H95/'4.2.1.1.2'!$K95</f>
        <v>0</v>
      </c>
      <c r="I95" s="128">
        <f>+'4.2.1.1.2'!J95/'4.2.1.1.2'!$K95</f>
        <v>9.443780792094604E-3</v>
      </c>
      <c r="J95" s="189">
        <f t="shared" si="2"/>
        <v>1</v>
      </c>
    </row>
    <row r="96" spans="1:10">
      <c r="A96" s="228">
        <v>2000</v>
      </c>
      <c r="B96" s="91" t="s">
        <v>1</v>
      </c>
      <c r="C96" s="129">
        <f>+'4.2.1.1.2'!C96/'4.2.1.1.2'!K96</f>
        <v>0.18190082637995106</v>
      </c>
      <c r="D96" s="127">
        <f>+'4.2.1.1.2'!D96/'4.2.1.1.2'!$K96</f>
        <v>0.2878967900812921</v>
      </c>
      <c r="E96" s="127">
        <f>+'4.2.1.1.2'!E96/'4.2.1.1.2'!$K96</f>
        <v>0.22644044181350556</v>
      </c>
      <c r="F96" s="127">
        <f>+'4.2.1.1.2'!F96/'4.2.1.1.2'!$K96</f>
        <v>0.2222222633808042</v>
      </c>
      <c r="G96" s="127">
        <f>+'4.2.1.1.2'!G96/'4.2.1.1.2'!$K96</f>
        <v>7.1012383197346401E-2</v>
      </c>
      <c r="H96" s="127">
        <f>+'4.2.1.1.2'!H96/'4.2.1.1.2'!$K96</f>
        <v>0</v>
      </c>
      <c r="I96" s="127">
        <f>+'4.2.1.1.2'!J96/'4.2.1.1.2'!$K96</f>
        <v>1.0527295147100669E-2</v>
      </c>
      <c r="J96" s="187">
        <f t="shared" si="2"/>
        <v>1</v>
      </c>
    </row>
    <row r="97" spans="1:10">
      <c r="A97" s="222"/>
      <c r="B97" s="23" t="s">
        <v>2</v>
      </c>
      <c r="C97" s="130">
        <f>+'4.2.1.1.2'!C97/'4.2.1.1.2'!K97</f>
        <v>0.17838104490666887</v>
      </c>
      <c r="D97" s="126">
        <f>+'4.2.1.1.2'!D97/'4.2.1.1.2'!$K97</f>
        <v>0.28259931022363188</v>
      </c>
      <c r="E97" s="126">
        <f>+'4.2.1.1.2'!E97/'4.2.1.1.2'!$K97</f>
        <v>0.21644486331929458</v>
      </c>
      <c r="F97" s="126">
        <f>+'4.2.1.1.2'!F97/'4.2.1.1.2'!$K97</f>
        <v>0.24565101667818762</v>
      </c>
      <c r="G97" s="126">
        <f>+'4.2.1.1.2'!G97/'4.2.1.1.2'!$K97</f>
        <v>6.7217166197711023E-2</v>
      </c>
      <c r="H97" s="126">
        <f>+'4.2.1.1.2'!H97/'4.2.1.1.2'!$K97</f>
        <v>0</v>
      </c>
      <c r="I97" s="126">
        <f>+'4.2.1.1.2'!J97/'4.2.1.1.2'!$K97</f>
        <v>9.7065986745060451E-3</v>
      </c>
      <c r="J97" s="188">
        <f t="shared" si="2"/>
        <v>1</v>
      </c>
    </row>
    <row r="98" spans="1:10">
      <c r="A98" s="222"/>
      <c r="B98" s="23" t="s">
        <v>3</v>
      </c>
      <c r="C98" s="130">
        <f>+'4.2.1.1.2'!C98/'4.2.1.1.2'!K98</f>
        <v>0.17848145165897761</v>
      </c>
      <c r="D98" s="126">
        <f>+'4.2.1.1.2'!D98/'4.2.1.1.2'!$K98</f>
        <v>0.28062257187950806</v>
      </c>
      <c r="E98" s="126">
        <f>+'4.2.1.1.2'!E98/'4.2.1.1.2'!$K98</f>
        <v>0.20294132875323154</v>
      </c>
      <c r="F98" s="126">
        <f>+'4.2.1.1.2'!F98/'4.2.1.1.2'!$K98</f>
        <v>0.26128102995158042</v>
      </c>
      <c r="G98" s="126">
        <f>+'4.2.1.1.2'!G98/'4.2.1.1.2'!$K98</f>
        <v>6.7655649665062198E-2</v>
      </c>
      <c r="H98" s="126">
        <f>+'4.2.1.1.2'!H98/'4.2.1.1.2'!$K98</f>
        <v>0</v>
      </c>
      <c r="I98" s="126">
        <f>+'4.2.1.1.2'!J98/'4.2.1.1.2'!$K98</f>
        <v>9.0179680916401238E-3</v>
      </c>
      <c r="J98" s="188">
        <f t="shared" si="2"/>
        <v>1</v>
      </c>
    </row>
    <row r="99" spans="1:10">
      <c r="A99" s="222"/>
      <c r="B99" s="23" t="s">
        <v>4</v>
      </c>
      <c r="C99" s="130">
        <f>+'4.2.1.1.2'!C99/'4.2.1.1.2'!K99</f>
        <v>0.17301797507848024</v>
      </c>
      <c r="D99" s="126">
        <f>+'4.2.1.1.2'!D99/'4.2.1.1.2'!$K99</f>
        <v>0.27751368836733148</v>
      </c>
      <c r="E99" s="126">
        <f>+'4.2.1.1.2'!E99/'4.2.1.1.2'!$K99</f>
        <v>0.2080144319987938</v>
      </c>
      <c r="F99" s="126">
        <f>+'4.2.1.1.2'!F99/'4.2.1.1.2'!$K99</f>
        <v>0.26489084960539594</v>
      </c>
      <c r="G99" s="126">
        <f>+'4.2.1.1.2'!G99/'4.2.1.1.2'!$K99</f>
        <v>6.7932428342140944E-2</v>
      </c>
      <c r="H99" s="126">
        <f>+'4.2.1.1.2'!H99/'4.2.1.1.2'!$K99</f>
        <v>0</v>
      </c>
      <c r="I99" s="126">
        <f>+'4.2.1.1.2'!J99/'4.2.1.1.2'!$K99</f>
        <v>8.6306266078576208E-3</v>
      </c>
      <c r="J99" s="188">
        <f t="shared" si="2"/>
        <v>1</v>
      </c>
    </row>
    <row r="100" spans="1:10">
      <c r="A100" s="222"/>
      <c r="B100" s="23" t="s">
        <v>5</v>
      </c>
      <c r="C100" s="130">
        <f>+'4.2.1.1.2'!C100/'4.2.1.1.2'!K100</f>
        <v>0.17006127285260725</v>
      </c>
      <c r="D100" s="126">
        <f>+'4.2.1.1.2'!D100/'4.2.1.1.2'!$K100</f>
        <v>0.27101237117287319</v>
      </c>
      <c r="E100" s="126">
        <f>+'4.2.1.1.2'!E100/'4.2.1.1.2'!$K100</f>
        <v>0.20280065120686494</v>
      </c>
      <c r="F100" s="126">
        <f>+'4.2.1.1.2'!F100/'4.2.1.1.2'!$K100</f>
        <v>0.27935842386847953</v>
      </c>
      <c r="G100" s="126">
        <f>+'4.2.1.1.2'!G100/'4.2.1.1.2'!$K100</f>
        <v>6.8445318153254844E-2</v>
      </c>
      <c r="H100" s="126">
        <f>+'4.2.1.1.2'!H100/'4.2.1.1.2'!$K100</f>
        <v>0</v>
      </c>
      <c r="I100" s="126">
        <f>+'4.2.1.1.2'!J100/'4.2.1.1.2'!$K100</f>
        <v>8.321962745920241E-3</v>
      </c>
      <c r="J100" s="188">
        <f t="shared" si="2"/>
        <v>1</v>
      </c>
    </row>
    <row r="101" spans="1:10">
      <c r="A101" s="222"/>
      <c r="B101" s="23" t="s">
        <v>6</v>
      </c>
      <c r="C101" s="130">
        <f>+'4.2.1.1.2'!C101/'4.2.1.1.2'!K101</f>
        <v>0.16976194840793901</v>
      </c>
      <c r="D101" s="126">
        <f>+'4.2.1.1.2'!D101/'4.2.1.1.2'!$K101</f>
        <v>0.27415963418744316</v>
      </c>
      <c r="E101" s="126">
        <f>+'4.2.1.1.2'!E101/'4.2.1.1.2'!$K101</f>
        <v>0.1996530927755216</v>
      </c>
      <c r="F101" s="126">
        <f>+'4.2.1.1.2'!F101/'4.2.1.1.2'!$K101</f>
        <v>0.28052623561205614</v>
      </c>
      <c r="G101" s="126">
        <f>+'4.2.1.1.2'!G101/'4.2.1.1.2'!$K101</f>
        <v>6.7955064440643684E-2</v>
      </c>
      <c r="H101" s="126">
        <f>+'4.2.1.1.2'!H101/'4.2.1.1.2'!$K101</f>
        <v>0</v>
      </c>
      <c r="I101" s="126">
        <f>+'4.2.1.1.2'!J101/'4.2.1.1.2'!$K101</f>
        <v>7.944024576396428E-3</v>
      </c>
      <c r="J101" s="188">
        <f t="shared" si="2"/>
        <v>1</v>
      </c>
    </row>
    <row r="102" spans="1:10">
      <c r="A102" s="222"/>
      <c r="B102" s="23" t="s">
        <v>7</v>
      </c>
      <c r="C102" s="130">
        <f>+'4.2.1.1.2'!C102/'4.2.1.1.2'!K102</f>
        <v>0.16595966039437424</v>
      </c>
      <c r="D102" s="126">
        <f>+'4.2.1.1.2'!D102/'4.2.1.1.2'!$K102</f>
        <v>0.28123538894139771</v>
      </c>
      <c r="E102" s="126">
        <f>+'4.2.1.1.2'!E102/'4.2.1.1.2'!$K102</f>
        <v>0.20637681619032666</v>
      </c>
      <c r="F102" s="126">
        <f>+'4.2.1.1.2'!F102/'4.2.1.1.2'!$K102</f>
        <v>0.27269672528593053</v>
      </c>
      <c r="G102" s="126">
        <f>+'4.2.1.1.2'!G102/'4.2.1.1.2'!$K102</f>
        <v>6.5704100090495418E-2</v>
      </c>
      <c r="H102" s="126">
        <f>+'4.2.1.1.2'!H102/'4.2.1.1.2'!$K102</f>
        <v>0</v>
      </c>
      <c r="I102" s="126">
        <f>+'4.2.1.1.2'!J102/'4.2.1.1.2'!$K102</f>
        <v>8.0273090974754512E-3</v>
      </c>
      <c r="J102" s="188">
        <f t="shared" si="2"/>
        <v>1</v>
      </c>
    </row>
    <row r="103" spans="1:10">
      <c r="A103" s="222"/>
      <c r="B103" s="23" t="s">
        <v>8</v>
      </c>
      <c r="C103" s="130">
        <f>+'4.2.1.1.2'!C103/'4.2.1.1.2'!K103</f>
        <v>0.16812045640623241</v>
      </c>
      <c r="D103" s="126">
        <f>+'4.2.1.1.2'!D103/'4.2.1.1.2'!$K103</f>
        <v>0.27264932267352149</v>
      </c>
      <c r="E103" s="126">
        <f>+'4.2.1.1.2'!E103/'4.2.1.1.2'!$K103</f>
        <v>0.20005592742261777</v>
      </c>
      <c r="F103" s="126">
        <f>+'4.2.1.1.2'!F103/'4.2.1.1.2'!$K103</f>
        <v>0.28185318525944481</v>
      </c>
      <c r="G103" s="126">
        <f>+'4.2.1.1.2'!G103/'4.2.1.1.2'!$K103</f>
        <v>6.6949109794013834E-2</v>
      </c>
      <c r="H103" s="126">
        <f>+'4.2.1.1.2'!H103/'4.2.1.1.2'!$K103</f>
        <v>0</v>
      </c>
      <c r="I103" s="126">
        <f>+'4.2.1.1.2'!J103/'4.2.1.1.2'!$K103</f>
        <v>1.0371998444169674E-2</v>
      </c>
      <c r="J103" s="188">
        <f t="shared" si="2"/>
        <v>1</v>
      </c>
    </row>
    <row r="104" spans="1:10">
      <c r="A104" s="222"/>
      <c r="B104" s="23" t="s">
        <v>9</v>
      </c>
      <c r="C104" s="130">
        <f>+'4.2.1.1.2'!C104/'4.2.1.1.2'!K104</f>
        <v>0.16612126597883839</v>
      </c>
      <c r="D104" s="126">
        <f>+'4.2.1.1.2'!D104/'4.2.1.1.2'!$K104</f>
        <v>0.26680457964619286</v>
      </c>
      <c r="E104" s="126">
        <f>+'4.2.1.1.2'!E104/'4.2.1.1.2'!$K104</f>
        <v>0.20300312734607354</v>
      </c>
      <c r="F104" s="126">
        <f>+'4.2.1.1.2'!F104/'4.2.1.1.2'!$K104</f>
        <v>0.28427828638426711</v>
      </c>
      <c r="G104" s="126">
        <f>+'4.2.1.1.2'!G104/'4.2.1.1.2'!$K104</f>
        <v>6.8401980382941346E-2</v>
      </c>
      <c r="H104" s="126">
        <f>+'4.2.1.1.2'!H104/'4.2.1.1.2'!$K104</f>
        <v>0</v>
      </c>
      <c r="I104" s="126">
        <f>+'4.2.1.1.2'!J104/'4.2.1.1.2'!$K104</f>
        <v>1.1390760261686771E-2</v>
      </c>
      <c r="J104" s="188">
        <f t="shared" si="2"/>
        <v>0.99999999999999989</v>
      </c>
    </row>
    <row r="105" spans="1:10">
      <c r="A105" s="222"/>
      <c r="B105" s="23" t="s">
        <v>10</v>
      </c>
      <c r="C105" s="130">
        <f>+'4.2.1.1.2'!C105/'4.2.1.1.2'!K105</f>
        <v>0.1663018211645437</v>
      </c>
      <c r="D105" s="126">
        <f>+'4.2.1.1.2'!D105/'4.2.1.1.2'!$K105</f>
        <v>0.26616742287554757</v>
      </c>
      <c r="E105" s="126">
        <f>+'4.2.1.1.2'!E105/'4.2.1.1.2'!$K105</f>
        <v>0.20008708224418603</v>
      </c>
      <c r="F105" s="126">
        <f>+'4.2.1.1.2'!F105/'4.2.1.1.2'!$K105</f>
        <v>0.28704525079265947</v>
      </c>
      <c r="G105" s="126">
        <f>+'4.2.1.1.2'!G105/'4.2.1.1.2'!$K105</f>
        <v>6.8119563224881233E-2</v>
      </c>
      <c r="H105" s="126">
        <f>+'4.2.1.1.2'!H105/'4.2.1.1.2'!$K105</f>
        <v>0</v>
      </c>
      <c r="I105" s="126">
        <f>+'4.2.1.1.2'!J105/'4.2.1.1.2'!$K105</f>
        <v>1.2278859698181977E-2</v>
      </c>
      <c r="J105" s="188">
        <f t="shared" si="2"/>
        <v>1</v>
      </c>
    </row>
    <row r="106" spans="1:10">
      <c r="A106" s="222"/>
      <c r="B106" s="23" t="s">
        <v>11</v>
      </c>
      <c r="C106" s="130">
        <f>+'4.2.1.1.2'!C106/'4.2.1.1.2'!K106</f>
        <v>0.16692576791762956</v>
      </c>
      <c r="D106" s="126">
        <f>+'4.2.1.1.2'!D106/'4.2.1.1.2'!$K106</f>
        <v>0.26313214172768168</v>
      </c>
      <c r="E106" s="126">
        <f>+'4.2.1.1.2'!E106/'4.2.1.1.2'!$K106</f>
        <v>0.20090380340246747</v>
      </c>
      <c r="F106" s="126">
        <f>+'4.2.1.1.2'!F106/'4.2.1.1.2'!$K106</f>
        <v>0.28768669775104361</v>
      </c>
      <c r="G106" s="126">
        <f>+'4.2.1.1.2'!G106/'4.2.1.1.2'!$K106</f>
        <v>6.8840644703347373E-2</v>
      </c>
      <c r="H106" s="126">
        <f>+'4.2.1.1.2'!H106/'4.2.1.1.2'!$K106</f>
        <v>0</v>
      </c>
      <c r="I106" s="126">
        <f>+'4.2.1.1.2'!J106/'4.2.1.1.2'!$K106</f>
        <v>1.2510944497830294E-2</v>
      </c>
      <c r="J106" s="188">
        <f t="shared" si="2"/>
        <v>1</v>
      </c>
    </row>
    <row r="107" spans="1:10" ht="15" thickBot="1">
      <c r="A107" s="224"/>
      <c r="B107" s="55" t="s">
        <v>12</v>
      </c>
      <c r="C107" s="131">
        <f>+'4.2.1.1.2'!C107/'4.2.1.1.2'!K107</f>
        <v>0.16990634480124434</v>
      </c>
      <c r="D107" s="128">
        <f>+'4.2.1.1.2'!D107/'4.2.1.1.2'!$K107</f>
        <v>0.27503878597821013</v>
      </c>
      <c r="E107" s="128">
        <f>+'4.2.1.1.2'!E107/'4.2.1.1.2'!$K107</f>
        <v>0.20233967142326434</v>
      </c>
      <c r="F107" s="128">
        <f>+'4.2.1.1.2'!F107/'4.2.1.1.2'!$K107</f>
        <v>0.273388320939985</v>
      </c>
      <c r="G107" s="128">
        <f>+'4.2.1.1.2'!G107/'4.2.1.1.2'!$K107</f>
        <v>6.6187961736946341E-2</v>
      </c>
      <c r="H107" s="128">
        <f>+'4.2.1.1.2'!H107/'4.2.1.1.2'!$K107</f>
        <v>0</v>
      </c>
      <c r="I107" s="128">
        <f>+'4.2.1.1.2'!J107/'4.2.1.1.2'!$K107</f>
        <v>1.3138915120349854E-2</v>
      </c>
      <c r="J107" s="189">
        <f t="shared" si="2"/>
        <v>0.99999999999999989</v>
      </c>
    </row>
    <row r="108" spans="1:10">
      <c r="A108" s="228">
        <v>2001</v>
      </c>
      <c r="B108" s="91" t="s">
        <v>1</v>
      </c>
      <c r="C108" s="129">
        <f>+'4.2.1.1.2'!C108/'4.2.1.1.2'!K108</f>
        <v>0.17267446233725689</v>
      </c>
      <c r="D108" s="127">
        <f>+'4.2.1.1.2'!D108/'4.2.1.1.2'!$K108</f>
        <v>0.27224630915020731</v>
      </c>
      <c r="E108" s="127">
        <f>+'4.2.1.1.2'!E108/'4.2.1.1.2'!$K108</f>
        <v>0.21785274986520814</v>
      </c>
      <c r="F108" s="127">
        <f>+'4.2.1.1.2'!F108/'4.2.1.1.2'!$K108</f>
        <v>0.25288384233558175</v>
      </c>
      <c r="G108" s="127">
        <f>+'4.2.1.1.2'!G108/'4.2.1.1.2'!$K108</f>
        <v>6.7902629017021446E-2</v>
      </c>
      <c r="H108" s="127">
        <f>+'4.2.1.1.2'!H108/'4.2.1.1.2'!$K108</f>
        <v>0</v>
      </c>
      <c r="I108" s="127">
        <f>+'4.2.1.1.2'!J108/'4.2.1.1.2'!$K108</f>
        <v>1.6440007294724487E-2</v>
      </c>
      <c r="J108" s="187">
        <f t="shared" si="2"/>
        <v>1</v>
      </c>
    </row>
    <row r="109" spans="1:10">
      <c r="A109" s="222"/>
      <c r="B109" s="23" t="s">
        <v>2</v>
      </c>
      <c r="C109" s="130">
        <f>+'4.2.1.1.2'!C109/'4.2.1.1.2'!K109</f>
        <v>0.16996380586763754</v>
      </c>
      <c r="D109" s="126">
        <f>+'4.2.1.1.2'!D109/'4.2.1.1.2'!$K109</f>
        <v>0.26899230207819574</v>
      </c>
      <c r="E109" s="126">
        <f>+'4.2.1.1.2'!E109/'4.2.1.1.2'!$K109</f>
        <v>0.21357241856864601</v>
      </c>
      <c r="F109" s="126">
        <f>+'4.2.1.1.2'!F109/'4.2.1.1.2'!$K109</f>
        <v>0.26889945473507537</v>
      </c>
      <c r="G109" s="126">
        <f>+'4.2.1.1.2'!G109/'4.2.1.1.2'!$K109</f>
        <v>6.4197193481886669E-2</v>
      </c>
      <c r="H109" s="126">
        <f>+'4.2.1.1.2'!H109/'4.2.1.1.2'!$K109</f>
        <v>0</v>
      </c>
      <c r="I109" s="126">
        <f>+'4.2.1.1.2'!J109/'4.2.1.1.2'!$K109</f>
        <v>1.4374825268558671E-2</v>
      </c>
      <c r="J109" s="188">
        <f t="shared" si="2"/>
        <v>1</v>
      </c>
    </row>
    <row r="110" spans="1:10">
      <c r="A110" s="222"/>
      <c r="B110" s="23" t="s">
        <v>3</v>
      </c>
      <c r="C110" s="130">
        <f>+'4.2.1.1.2'!C110/'4.2.1.1.2'!K110</f>
        <v>0.16574066911093141</v>
      </c>
      <c r="D110" s="126">
        <f>+'4.2.1.1.2'!D110/'4.2.1.1.2'!$K110</f>
        <v>0.26664540253127317</v>
      </c>
      <c r="E110" s="126">
        <f>+'4.2.1.1.2'!E110/'4.2.1.1.2'!$K110</f>
        <v>0.20328664189394893</v>
      </c>
      <c r="F110" s="126">
        <f>+'4.2.1.1.2'!F110/'4.2.1.1.2'!$K110</f>
        <v>0.28519333026590243</v>
      </c>
      <c r="G110" s="126">
        <f>+'4.2.1.1.2'!G110/'4.2.1.1.2'!$K110</f>
        <v>6.6504535568670031E-2</v>
      </c>
      <c r="H110" s="126">
        <f>+'4.2.1.1.2'!H110/'4.2.1.1.2'!$K110</f>
        <v>0</v>
      </c>
      <c r="I110" s="126">
        <f>+'4.2.1.1.2'!J110/'4.2.1.1.2'!$K110</f>
        <v>1.2629420629274002E-2</v>
      </c>
      <c r="J110" s="188">
        <f t="shared" si="2"/>
        <v>0.99999999999999989</v>
      </c>
    </row>
    <row r="111" spans="1:10">
      <c r="A111" s="222"/>
      <c r="B111" s="23" t="s">
        <v>4</v>
      </c>
      <c r="C111" s="130">
        <f>+'4.2.1.1.2'!C111/'4.2.1.1.2'!K111</f>
        <v>0.16465757615747731</v>
      </c>
      <c r="D111" s="126">
        <f>+'4.2.1.1.2'!D111/'4.2.1.1.2'!$K111</f>
        <v>0.26293454635258168</v>
      </c>
      <c r="E111" s="126">
        <f>+'4.2.1.1.2'!E111/'4.2.1.1.2'!$K111</f>
        <v>0.19829684745983939</v>
      </c>
      <c r="F111" s="126">
        <f>+'4.2.1.1.2'!F111/'4.2.1.1.2'!$K111</f>
        <v>0.29470665901311494</v>
      </c>
      <c r="G111" s="126">
        <f>+'4.2.1.1.2'!G111/'4.2.1.1.2'!$K111</f>
        <v>6.7090970519771309E-2</v>
      </c>
      <c r="H111" s="126">
        <f>+'4.2.1.1.2'!H111/'4.2.1.1.2'!$K111</f>
        <v>0</v>
      </c>
      <c r="I111" s="126">
        <f>+'4.2.1.1.2'!J111/'4.2.1.1.2'!$K111</f>
        <v>1.2313400497215366E-2</v>
      </c>
      <c r="J111" s="188">
        <f t="shared" si="2"/>
        <v>1</v>
      </c>
    </row>
    <row r="112" spans="1:10">
      <c r="A112" s="222"/>
      <c r="B112" s="23" t="s">
        <v>5</v>
      </c>
      <c r="C112" s="130">
        <f>+'4.2.1.1.2'!C112/'4.2.1.1.2'!K112</f>
        <v>0.16696082448878305</v>
      </c>
      <c r="D112" s="126">
        <f>+'4.2.1.1.2'!D112/'4.2.1.1.2'!$K112</f>
        <v>0.2616903580447576</v>
      </c>
      <c r="E112" s="126">
        <f>+'4.2.1.1.2'!E112/'4.2.1.1.2'!$K112</f>
        <v>0.19478596148142788</v>
      </c>
      <c r="F112" s="126">
        <f>+'4.2.1.1.2'!F112/'4.2.1.1.2'!$K112</f>
        <v>0.29496778479677738</v>
      </c>
      <c r="G112" s="126">
        <f>+'4.2.1.1.2'!G112/'4.2.1.1.2'!$K112</f>
        <v>7.0927324369275513E-2</v>
      </c>
      <c r="H112" s="126">
        <f>+'4.2.1.1.2'!H112/'4.2.1.1.2'!$K112</f>
        <v>0</v>
      </c>
      <c r="I112" s="126">
        <f>+'4.2.1.1.2'!J112/'4.2.1.1.2'!$K112</f>
        <v>1.066774681897857E-2</v>
      </c>
      <c r="J112" s="188">
        <f t="shared" si="2"/>
        <v>1</v>
      </c>
    </row>
    <row r="113" spans="1:10">
      <c r="A113" s="222"/>
      <c r="B113" s="23" t="s">
        <v>6</v>
      </c>
      <c r="C113" s="130">
        <f>+'4.2.1.1.2'!C113/'4.2.1.1.2'!K113</f>
        <v>0.16706633649462574</v>
      </c>
      <c r="D113" s="126">
        <f>+'4.2.1.1.2'!D113/'4.2.1.1.2'!$K113</f>
        <v>0.26377556384140383</v>
      </c>
      <c r="E113" s="126">
        <f>+'4.2.1.1.2'!E113/'4.2.1.1.2'!$K113</f>
        <v>0.19195854074598726</v>
      </c>
      <c r="F113" s="126">
        <f>+'4.2.1.1.2'!F113/'4.2.1.1.2'!$K113</f>
        <v>0.29229544322680501</v>
      </c>
      <c r="G113" s="126">
        <f>+'4.2.1.1.2'!G113/'4.2.1.1.2'!$K113</f>
        <v>7.3720330750123353E-2</v>
      </c>
      <c r="H113" s="126">
        <f>+'4.2.1.1.2'!H113/'4.2.1.1.2'!$K113</f>
        <v>0</v>
      </c>
      <c r="I113" s="126">
        <f>+'4.2.1.1.2'!J113/'4.2.1.1.2'!$K113</f>
        <v>1.1183784941054776E-2</v>
      </c>
      <c r="J113" s="188">
        <f t="shared" si="2"/>
        <v>1</v>
      </c>
    </row>
    <row r="114" spans="1:10">
      <c r="A114" s="222"/>
      <c r="B114" s="23" t="s">
        <v>7</v>
      </c>
      <c r="C114" s="130">
        <f>+'4.2.1.1.2'!C114/'4.2.1.1.2'!K114</f>
        <v>0.1658731607235012</v>
      </c>
      <c r="D114" s="126">
        <f>+'4.2.1.1.2'!D114/'4.2.1.1.2'!$K114</f>
        <v>0.27165980865459766</v>
      </c>
      <c r="E114" s="126">
        <f>+'4.2.1.1.2'!E114/'4.2.1.1.2'!$K114</f>
        <v>0.19849978125306331</v>
      </c>
      <c r="F114" s="126">
        <f>+'4.2.1.1.2'!F114/'4.2.1.1.2'!$K114</f>
        <v>0.2851741069231975</v>
      </c>
      <c r="G114" s="126">
        <f>+'4.2.1.1.2'!G114/'4.2.1.1.2'!$K114</f>
        <v>6.6552325144531271E-2</v>
      </c>
      <c r="H114" s="126">
        <f>+'4.2.1.1.2'!H114/'4.2.1.1.2'!$K114</f>
        <v>0</v>
      </c>
      <c r="I114" s="126">
        <f>+'4.2.1.1.2'!J114/'4.2.1.1.2'!$K114</f>
        <v>1.2240817301109068E-2</v>
      </c>
      <c r="J114" s="188">
        <f t="shared" si="2"/>
        <v>1</v>
      </c>
    </row>
    <row r="115" spans="1:10">
      <c r="A115" s="222"/>
      <c r="B115" s="23" t="s">
        <v>8</v>
      </c>
      <c r="C115" s="130">
        <f>+'4.2.1.1.2'!C115/'4.2.1.1.2'!K115</f>
        <v>0.16600128008603587</v>
      </c>
      <c r="D115" s="126">
        <f>+'4.2.1.1.2'!D115/'4.2.1.1.2'!$K115</f>
        <v>0.26511786240833646</v>
      </c>
      <c r="E115" s="126">
        <f>+'4.2.1.1.2'!E115/'4.2.1.1.2'!$K115</f>
        <v>0.19637955400996554</v>
      </c>
      <c r="F115" s="126">
        <f>+'4.2.1.1.2'!F115/'4.2.1.1.2'!$K115</f>
        <v>0.29355846692449189</v>
      </c>
      <c r="G115" s="126">
        <f>+'4.2.1.1.2'!G115/'4.2.1.1.2'!$K115</f>
        <v>6.7620538099380317E-2</v>
      </c>
      <c r="H115" s="126">
        <f>+'4.2.1.1.2'!H115/'4.2.1.1.2'!$K115</f>
        <v>0</v>
      </c>
      <c r="I115" s="126">
        <f>+'4.2.1.1.2'!J115/'4.2.1.1.2'!$K115</f>
        <v>1.1322298471789916E-2</v>
      </c>
      <c r="J115" s="188">
        <f t="shared" si="2"/>
        <v>1</v>
      </c>
    </row>
    <row r="116" spans="1:10">
      <c r="A116" s="222"/>
      <c r="B116" s="23" t="s">
        <v>9</v>
      </c>
      <c r="C116" s="130">
        <f>+'4.2.1.1.2'!C116/'4.2.1.1.2'!K116</f>
        <v>0.1648877335622877</v>
      </c>
      <c r="D116" s="126">
        <f>+'4.2.1.1.2'!D116/'4.2.1.1.2'!$K116</f>
        <v>0.26100864023936698</v>
      </c>
      <c r="E116" s="126">
        <f>+'4.2.1.1.2'!E116/'4.2.1.1.2'!$K116</f>
        <v>0.19757892016427531</v>
      </c>
      <c r="F116" s="126">
        <f>+'4.2.1.1.2'!F116/'4.2.1.1.2'!$K116</f>
        <v>0.29633677901833622</v>
      </c>
      <c r="G116" s="126">
        <f>+'4.2.1.1.2'!G116/'4.2.1.1.2'!$K116</f>
        <v>6.9386031188046746E-2</v>
      </c>
      <c r="H116" s="126">
        <f>+'4.2.1.1.2'!H116/'4.2.1.1.2'!$K116</f>
        <v>0</v>
      </c>
      <c r="I116" s="126">
        <f>+'4.2.1.1.2'!J116/'4.2.1.1.2'!$K116</f>
        <v>1.0801895827687018E-2</v>
      </c>
      <c r="J116" s="188">
        <f t="shared" si="2"/>
        <v>1</v>
      </c>
    </row>
    <row r="117" spans="1:10">
      <c r="A117" s="222"/>
      <c r="B117" s="23" t="s">
        <v>10</v>
      </c>
      <c r="C117" s="130">
        <f>+'4.2.1.1.2'!C117/'4.2.1.1.2'!K117</f>
        <v>0.16431757398368849</v>
      </c>
      <c r="D117" s="126">
        <f>+'4.2.1.1.2'!D117/'4.2.1.1.2'!$K117</f>
        <v>0.26253181512149953</v>
      </c>
      <c r="E117" s="126">
        <f>+'4.2.1.1.2'!E117/'4.2.1.1.2'!$K117</f>
        <v>0.19505094277331186</v>
      </c>
      <c r="F117" s="126">
        <f>+'4.2.1.1.2'!F117/'4.2.1.1.2'!$K117</f>
        <v>0.29767920154540772</v>
      </c>
      <c r="G117" s="126">
        <f>+'4.2.1.1.2'!G117/'4.2.1.1.2'!$K117</f>
        <v>6.8700102147883232E-2</v>
      </c>
      <c r="H117" s="126">
        <f>+'4.2.1.1.2'!H117/'4.2.1.1.2'!$K117</f>
        <v>0</v>
      </c>
      <c r="I117" s="126">
        <f>+'4.2.1.1.2'!J117/'4.2.1.1.2'!$K117</f>
        <v>1.1720364428209227E-2</v>
      </c>
      <c r="J117" s="188">
        <f t="shared" si="2"/>
        <v>1</v>
      </c>
    </row>
    <row r="118" spans="1:10">
      <c r="A118" s="222"/>
      <c r="B118" s="23" t="s">
        <v>11</v>
      </c>
      <c r="C118" s="130">
        <f>+'4.2.1.1.2'!C118/'4.2.1.1.2'!K118</f>
        <v>0.16617299588177306</v>
      </c>
      <c r="D118" s="126">
        <f>+'4.2.1.1.2'!D118/'4.2.1.1.2'!$K118</f>
        <v>0.26262141388087157</v>
      </c>
      <c r="E118" s="126">
        <f>+'4.2.1.1.2'!E118/'4.2.1.1.2'!$K118</f>
        <v>0.19281365463322075</v>
      </c>
      <c r="F118" s="126">
        <f>+'4.2.1.1.2'!F118/'4.2.1.1.2'!$K118</f>
        <v>0.29875317878335639</v>
      </c>
      <c r="G118" s="126">
        <f>+'4.2.1.1.2'!G118/'4.2.1.1.2'!$K118</f>
        <v>6.8711132851505902E-2</v>
      </c>
      <c r="H118" s="126">
        <f>+'4.2.1.1.2'!H118/'4.2.1.1.2'!$K118</f>
        <v>0</v>
      </c>
      <c r="I118" s="126">
        <f>+'4.2.1.1.2'!J118/'4.2.1.1.2'!$K118</f>
        <v>1.0927623969272354E-2</v>
      </c>
      <c r="J118" s="188">
        <f t="shared" si="2"/>
        <v>1</v>
      </c>
    </row>
    <row r="119" spans="1:10" ht="15" thickBot="1">
      <c r="A119" s="224"/>
      <c r="B119" s="55" t="s">
        <v>12</v>
      </c>
      <c r="C119" s="131">
        <f>+'4.2.1.1.2'!C119/'4.2.1.1.2'!K119</f>
        <v>0.16674912987858304</v>
      </c>
      <c r="D119" s="128">
        <f>+'4.2.1.1.2'!D119/'4.2.1.1.2'!$K119</f>
        <v>0.26832583003850075</v>
      </c>
      <c r="E119" s="128">
        <f>+'4.2.1.1.2'!E119/'4.2.1.1.2'!$K119</f>
        <v>0.18920277736334273</v>
      </c>
      <c r="F119" s="128">
        <f>+'4.2.1.1.2'!F119/'4.2.1.1.2'!$K119</f>
        <v>0.29521268087281027</v>
      </c>
      <c r="G119" s="128">
        <f>+'4.2.1.1.2'!G119/'4.2.1.1.2'!$K119</f>
        <v>6.8758884605374951E-2</v>
      </c>
      <c r="H119" s="128">
        <f>+'4.2.1.1.2'!H119/'4.2.1.1.2'!$K119</f>
        <v>0</v>
      </c>
      <c r="I119" s="128">
        <f>+'4.2.1.1.2'!J119/'4.2.1.1.2'!$K119</f>
        <v>1.1750697241388242E-2</v>
      </c>
      <c r="J119" s="189">
        <f t="shared" si="2"/>
        <v>0.99999999999999989</v>
      </c>
    </row>
    <row r="120" spans="1:10">
      <c r="A120" s="228">
        <v>2002</v>
      </c>
      <c r="B120" s="91" t="s">
        <v>1</v>
      </c>
      <c r="C120" s="129">
        <f>+'4.2.1.1.2'!C120/'4.2.1.1.2'!K120</f>
        <v>0.17246576560146226</v>
      </c>
      <c r="D120" s="127">
        <f>+'4.2.1.1.2'!D120/'4.2.1.1.2'!$K120</f>
        <v>0.26672480668247789</v>
      </c>
      <c r="E120" s="127">
        <f>+'4.2.1.1.2'!E120/'4.2.1.1.2'!$K120</f>
        <v>0.20395164347302824</v>
      </c>
      <c r="F120" s="127">
        <f>+'4.2.1.1.2'!F120/'4.2.1.1.2'!$K120</f>
        <v>0.2746687706314665</v>
      </c>
      <c r="G120" s="127">
        <f>+'4.2.1.1.2'!G120/'4.2.1.1.2'!$K120</f>
        <v>6.9773336657870819E-2</v>
      </c>
      <c r="H120" s="127">
        <f>+'4.2.1.1.2'!H120/'4.2.1.1.2'!$K120</f>
        <v>0</v>
      </c>
      <c r="I120" s="127">
        <f>+'4.2.1.1.2'!J120/'4.2.1.1.2'!$K120</f>
        <v>1.2415676953694261E-2</v>
      </c>
      <c r="J120" s="187">
        <f t="shared" si="2"/>
        <v>1</v>
      </c>
    </row>
    <row r="121" spans="1:10">
      <c r="A121" s="222"/>
      <c r="B121" s="23" t="s">
        <v>2</v>
      </c>
      <c r="C121" s="130">
        <f>+'4.2.1.1.2'!C121/'4.2.1.1.2'!K121</f>
        <v>0.16725382197200922</v>
      </c>
      <c r="D121" s="126">
        <f>+'4.2.1.1.2'!D121/'4.2.1.1.2'!$K121</f>
        <v>0.26603844551178063</v>
      </c>
      <c r="E121" s="126">
        <f>+'4.2.1.1.2'!E121/'4.2.1.1.2'!$K121</f>
        <v>0.19779008284843516</v>
      </c>
      <c r="F121" s="126">
        <f>+'4.2.1.1.2'!F121/'4.2.1.1.2'!$K121</f>
        <v>0.29057672232406451</v>
      </c>
      <c r="G121" s="126">
        <f>+'4.2.1.1.2'!G121/'4.2.1.1.2'!$K121</f>
        <v>6.6639340828357485E-2</v>
      </c>
      <c r="H121" s="126">
        <f>+'4.2.1.1.2'!H121/'4.2.1.1.2'!$K121</f>
        <v>0</v>
      </c>
      <c r="I121" s="126">
        <f>+'4.2.1.1.2'!J121/'4.2.1.1.2'!$K121</f>
        <v>1.1701586515352976E-2</v>
      </c>
      <c r="J121" s="188">
        <f t="shared" si="2"/>
        <v>1</v>
      </c>
    </row>
    <row r="122" spans="1:10">
      <c r="A122" s="222"/>
      <c r="B122" s="23" t="s">
        <v>3</v>
      </c>
      <c r="C122" s="130">
        <f>+'4.2.1.1.2'!C122/'4.2.1.1.2'!K122</f>
        <v>0.16542803220892474</v>
      </c>
      <c r="D122" s="126">
        <f>+'4.2.1.1.2'!D122/'4.2.1.1.2'!$K122</f>
        <v>0.2655616487577358</v>
      </c>
      <c r="E122" s="126">
        <f>+'4.2.1.1.2'!E122/'4.2.1.1.2'!$K122</f>
        <v>0.188414353409706</v>
      </c>
      <c r="F122" s="126">
        <f>+'4.2.1.1.2'!F122/'4.2.1.1.2'!$K122</f>
        <v>0.30019375266092185</v>
      </c>
      <c r="G122" s="126">
        <f>+'4.2.1.1.2'!G122/'4.2.1.1.2'!$K122</f>
        <v>6.7219002318215343E-2</v>
      </c>
      <c r="H122" s="126">
        <f>+'4.2.1.1.2'!H122/'4.2.1.1.2'!$K122</f>
        <v>0</v>
      </c>
      <c r="I122" s="126">
        <f>+'4.2.1.1.2'!J122/'4.2.1.1.2'!$K122</f>
        <v>1.3183210644496218E-2</v>
      </c>
      <c r="J122" s="188">
        <f t="shared" si="2"/>
        <v>1</v>
      </c>
    </row>
    <row r="123" spans="1:10">
      <c r="A123" s="222"/>
      <c r="B123" s="23" t="s">
        <v>4</v>
      </c>
      <c r="C123" s="130">
        <f>+'4.2.1.1.2'!C123/'4.2.1.1.2'!K123</f>
        <v>0.16308761843074665</v>
      </c>
      <c r="D123" s="126">
        <f>+'4.2.1.1.2'!D123/'4.2.1.1.2'!$K123</f>
        <v>0.2632664241817424</v>
      </c>
      <c r="E123" s="126">
        <f>+'4.2.1.1.2'!E123/'4.2.1.1.2'!$K123</f>
        <v>0.17986960521579137</v>
      </c>
      <c r="F123" s="126">
        <f>+'4.2.1.1.2'!F123/'4.2.1.1.2'!$K123</f>
        <v>0.31192357466991644</v>
      </c>
      <c r="G123" s="126">
        <f>+'4.2.1.1.2'!G123/'4.2.1.1.2'!$K123</f>
        <v>6.9132563729708871E-2</v>
      </c>
      <c r="H123" s="126">
        <f>+'4.2.1.1.2'!H123/'4.2.1.1.2'!$K123</f>
        <v>0</v>
      </c>
      <c r="I123" s="126">
        <f>+'4.2.1.1.2'!J123/'4.2.1.1.2'!$K123</f>
        <v>1.2720213772094277E-2</v>
      </c>
      <c r="J123" s="188">
        <f t="shared" si="2"/>
        <v>1</v>
      </c>
    </row>
    <row r="124" spans="1:10">
      <c r="A124" s="222"/>
      <c r="B124" s="23" t="s">
        <v>5</v>
      </c>
      <c r="C124" s="130">
        <f>+'4.2.1.1.2'!C124/'4.2.1.1.2'!K124</f>
        <v>0.16375606699202408</v>
      </c>
      <c r="D124" s="126">
        <f>+'4.2.1.1.2'!D124/'4.2.1.1.2'!$K124</f>
        <v>0.26476473648160115</v>
      </c>
      <c r="E124" s="126">
        <f>+'4.2.1.1.2'!E124/'4.2.1.1.2'!$K124</f>
        <v>0.18202101310501009</v>
      </c>
      <c r="F124" s="126">
        <f>+'4.2.1.1.2'!F124/'4.2.1.1.2'!$K124</f>
        <v>0.30926305026007872</v>
      </c>
      <c r="G124" s="126">
        <f>+'4.2.1.1.2'!G124/'4.2.1.1.2'!$K124</f>
        <v>6.9020327948944526E-2</v>
      </c>
      <c r="H124" s="126">
        <f>+'4.2.1.1.2'!H124/'4.2.1.1.2'!$K124</f>
        <v>0</v>
      </c>
      <c r="I124" s="126">
        <f>+'4.2.1.1.2'!J124/'4.2.1.1.2'!$K124</f>
        <v>1.1174805212341375E-2</v>
      </c>
      <c r="J124" s="188">
        <f t="shared" si="2"/>
        <v>0.99999999999999989</v>
      </c>
    </row>
    <row r="125" spans="1:10">
      <c r="A125" s="222"/>
      <c r="B125" s="23" t="s">
        <v>6</v>
      </c>
      <c r="C125" s="130">
        <f>+'4.2.1.1.2'!C125/'4.2.1.1.2'!K125</f>
        <v>0.16326820100394401</v>
      </c>
      <c r="D125" s="126">
        <f>+'4.2.1.1.2'!D125/'4.2.1.1.2'!$K125</f>
        <v>0.26921477929720394</v>
      </c>
      <c r="E125" s="126">
        <f>+'4.2.1.1.2'!E125/'4.2.1.1.2'!$K125</f>
        <v>0.18688041550902149</v>
      </c>
      <c r="F125" s="126">
        <f>+'4.2.1.1.2'!F125/'4.2.1.1.2'!$K125</f>
        <v>0.29957309675195104</v>
      </c>
      <c r="G125" s="126">
        <f>+'4.2.1.1.2'!G125/'4.2.1.1.2'!$K125</f>
        <v>6.9083973840672164E-2</v>
      </c>
      <c r="H125" s="126">
        <f>+'4.2.1.1.2'!H125/'4.2.1.1.2'!$K125</f>
        <v>0</v>
      </c>
      <c r="I125" s="126">
        <f>+'4.2.1.1.2'!J125/'4.2.1.1.2'!$K125</f>
        <v>1.1979533597207367E-2</v>
      </c>
      <c r="J125" s="188">
        <f t="shared" si="2"/>
        <v>0.99999999999999989</v>
      </c>
    </row>
    <row r="126" spans="1:10">
      <c r="A126" s="222"/>
      <c r="B126" s="23" t="s">
        <v>7</v>
      </c>
      <c r="C126" s="130">
        <f>+'4.2.1.1.2'!C126/'4.2.1.1.2'!K126</f>
        <v>0.16079750458510408</v>
      </c>
      <c r="D126" s="126">
        <f>+'4.2.1.1.2'!D126/'4.2.1.1.2'!$K126</f>
        <v>0.27480237412345127</v>
      </c>
      <c r="E126" s="126">
        <f>+'4.2.1.1.2'!E126/'4.2.1.1.2'!$K126</f>
        <v>0.1883960994496986</v>
      </c>
      <c r="F126" s="126">
        <f>+'4.2.1.1.2'!F126/'4.2.1.1.2'!$K126</f>
        <v>0.29665404835881404</v>
      </c>
      <c r="G126" s="126">
        <f>+'4.2.1.1.2'!G126/'4.2.1.1.2'!$K126</f>
        <v>6.7174053074935208E-2</v>
      </c>
      <c r="H126" s="126">
        <f>+'4.2.1.1.2'!H126/'4.2.1.1.2'!$K126</f>
        <v>0</v>
      </c>
      <c r="I126" s="126">
        <f>+'4.2.1.1.2'!J126/'4.2.1.1.2'!$K126</f>
        <v>1.2175920407996839E-2</v>
      </c>
      <c r="J126" s="188">
        <f t="shared" si="2"/>
        <v>1</v>
      </c>
    </row>
    <row r="127" spans="1:10">
      <c r="A127" s="222"/>
      <c r="B127" s="23" t="s">
        <v>8</v>
      </c>
      <c r="C127" s="130">
        <f>+'4.2.1.1.2'!C127/'4.2.1.1.2'!K127</f>
        <v>0.15918615435406355</v>
      </c>
      <c r="D127" s="126">
        <f>+'4.2.1.1.2'!D127/'4.2.1.1.2'!$K127</f>
        <v>0.27111362251904492</v>
      </c>
      <c r="E127" s="126">
        <f>+'4.2.1.1.2'!E127/'4.2.1.1.2'!$K127</f>
        <v>0.1879009241265929</v>
      </c>
      <c r="F127" s="126">
        <f>+'4.2.1.1.2'!F127/'4.2.1.1.2'!$K127</f>
        <v>0.3023856670244443</v>
      </c>
      <c r="G127" s="126">
        <f>+'4.2.1.1.2'!G127/'4.2.1.1.2'!$K127</f>
        <v>6.6958047341246427E-2</v>
      </c>
      <c r="H127" s="126">
        <f>+'4.2.1.1.2'!H127/'4.2.1.1.2'!$K127</f>
        <v>0</v>
      </c>
      <c r="I127" s="126">
        <f>+'4.2.1.1.2'!J127/'4.2.1.1.2'!$K127</f>
        <v>1.2455584634607917E-2</v>
      </c>
      <c r="J127" s="188">
        <f t="shared" si="2"/>
        <v>1</v>
      </c>
    </row>
    <row r="128" spans="1:10">
      <c r="A128" s="222"/>
      <c r="B128" s="23" t="s">
        <v>9</v>
      </c>
      <c r="C128" s="130">
        <f>+'4.2.1.1.2'!C128/'4.2.1.1.2'!K128</f>
        <v>0.1601520075038371</v>
      </c>
      <c r="D128" s="126">
        <f>+'4.2.1.1.2'!D128/'4.2.1.1.2'!$K128</f>
        <v>0.2675723791411036</v>
      </c>
      <c r="E128" s="126">
        <f>+'4.2.1.1.2'!E128/'4.2.1.1.2'!$K128</f>
        <v>0.18525186442382882</v>
      </c>
      <c r="F128" s="126">
        <f>+'4.2.1.1.2'!F128/'4.2.1.1.2'!$K128</f>
        <v>0.30767788424939269</v>
      </c>
      <c r="G128" s="126">
        <f>+'4.2.1.1.2'!G128/'4.2.1.1.2'!$K128</f>
        <v>6.768055652141497E-2</v>
      </c>
      <c r="H128" s="126">
        <f>+'4.2.1.1.2'!H128/'4.2.1.1.2'!$K128</f>
        <v>0</v>
      </c>
      <c r="I128" s="126">
        <f>+'4.2.1.1.2'!J128/'4.2.1.1.2'!$K128</f>
        <v>1.1665308160422831E-2</v>
      </c>
      <c r="J128" s="188">
        <f t="shared" si="2"/>
        <v>1</v>
      </c>
    </row>
    <row r="129" spans="1:10">
      <c r="A129" s="222"/>
      <c r="B129" s="23" t="s">
        <v>10</v>
      </c>
      <c r="C129" s="130">
        <f>+'4.2.1.1.2'!C129/'4.2.1.1.2'!K129</f>
        <v>0.16010197711825527</v>
      </c>
      <c r="D129" s="126">
        <f>+'4.2.1.1.2'!D129/'4.2.1.1.2'!$K129</f>
        <v>0.26886009880420225</v>
      </c>
      <c r="E129" s="126">
        <f>+'4.2.1.1.2'!E129/'4.2.1.1.2'!$K129</f>
        <v>0.18660541466146241</v>
      </c>
      <c r="F129" s="126">
        <f>+'4.2.1.1.2'!F129/'4.2.1.1.2'!$K129</f>
        <v>0.30528768457761007</v>
      </c>
      <c r="G129" s="126">
        <f>+'4.2.1.1.2'!G129/'4.2.1.1.2'!$K129</f>
        <v>6.7424514973101007E-2</v>
      </c>
      <c r="H129" s="126">
        <f>+'4.2.1.1.2'!H129/'4.2.1.1.2'!$K129</f>
        <v>0</v>
      </c>
      <c r="I129" s="126">
        <f>+'4.2.1.1.2'!J129/'4.2.1.1.2'!$K129</f>
        <v>1.1720309865368957E-2</v>
      </c>
      <c r="J129" s="188">
        <f t="shared" si="2"/>
        <v>0.99999999999999989</v>
      </c>
    </row>
    <row r="130" spans="1:10">
      <c r="A130" s="222"/>
      <c r="B130" s="23" t="s">
        <v>11</v>
      </c>
      <c r="C130" s="130">
        <f>+'4.2.1.1.2'!C130/'4.2.1.1.2'!K130</f>
        <v>0.15963524624655326</v>
      </c>
      <c r="D130" s="126">
        <f>+'4.2.1.1.2'!D130/'4.2.1.1.2'!$K130</f>
        <v>0.27082014376613017</v>
      </c>
      <c r="E130" s="126">
        <f>+'4.2.1.1.2'!E130/'4.2.1.1.2'!$K130</f>
        <v>0.18799128988364483</v>
      </c>
      <c r="F130" s="126">
        <f>+'4.2.1.1.2'!F130/'4.2.1.1.2'!$K130</f>
        <v>0.3037555128451126</v>
      </c>
      <c r="G130" s="126">
        <f>+'4.2.1.1.2'!G130/'4.2.1.1.2'!$K130</f>
        <v>6.6363833594212288E-2</v>
      </c>
      <c r="H130" s="126">
        <f>+'4.2.1.1.2'!H130/'4.2.1.1.2'!$K130</f>
        <v>0</v>
      </c>
      <c r="I130" s="126">
        <f>+'4.2.1.1.2'!J130/'4.2.1.1.2'!$K130</f>
        <v>1.1433973664346869E-2</v>
      </c>
      <c r="J130" s="188">
        <f t="shared" si="2"/>
        <v>0.99999999999999989</v>
      </c>
    </row>
    <row r="131" spans="1:10" ht="15" thickBot="1">
      <c r="A131" s="224"/>
      <c r="B131" s="55" t="s">
        <v>12</v>
      </c>
      <c r="C131" s="131">
        <f>+'4.2.1.1.2'!C131/'4.2.1.1.2'!K131</f>
        <v>0.1597724660605164</v>
      </c>
      <c r="D131" s="128">
        <f>+'4.2.1.1.2'!D131/'4.2.1.1.2'!$K131</f>
        <v>0.27925970390432081</v>
      </c>
      <c r="E131" s="128">
        <f>+'4.2.1.1.2'!E131/'4.2.1.1.2'!$K131</f>
        <v>0.19318684069779352</v>
      </c>
      <c r="F131" s="128">
        <f>+'4.2.1.1.2'!F131/'4.2.1.1.2'!$K131</f>
        <v>0.29090427529387669</v>
      </c>
      <c r="G131" s="128">
        <f>+'4.2.1.1.2'!G131/'4.2.1.1.2'!$K131</f>
        <v>6.3435483687426741E-2</v>
      </c>
      <c r="H131" s="128">
        <f>+'4.2.1.1.2'!H131/'4.2.1.1.2'!$K131</f>
        <v>0</v>
      </c>
      <c r="I131" s="128">
        <f>+'4.2.1.1.2'!J131/'4.2.1.1.2'!$K131</f>
        <v>1.3441230356065864E-2</v>
      </c>
      <c r="J131" s="189">
        <f t="shared" si="2"/>
        <v>0.99999999999999978</v>
      </c>
    </row>
    <row r="132" spans="1:10">
      <c r="A132" s="228">
        <v>2003</v>
      </c>
      <c r="B132" s="91" t="s">
        <v>1</v>
      </c>
      <c r="C132" s="129">
        <f>+'4.2.1.1.2'!C132/'4.2.1.1.2'!K132</f>
        <v>0.16356912770904536</v>
      </c>
      <c r="D132" s="127">
        <f>+'4.2.1.1.2'!D132/'4.2.1.1.2'!$K132</f>
        <v>0.27888558828950671</v>
      </c>
      <c r="E132" s="127">
        <f>+'4.2.1.1.2'!E132/'4.2.1.1.2'!$K132</f>
        <v>0.20870544884820463</v>
      </c>
      <c r="F132" s="127">
        <f>+'4.2.1.1.2'!F132/'4.2.1.1.2'!$K132</f>
        <v>0.26814136003570976</v>
      </c>
      <c r="G132" s="127">
        <f>+'4.2.1.1.2'!G132/'4.2.1.1.2'!$K132</f>
        <v>6.5948418488242205E-2</v>
      </c>
      <c r="H132" s="127">
        <f>+'4.2.1.1.2'!H132/'4.2.1.1.2'!$K132</f>
        <v>0</v>
      </c>
      <c r="I132" s="127">
        <f>+'4.2.1.1.2'!J132/'4.2.1.1.2'!$K132</f>
        <v>1.4750056629291334E-2</v>
      </c>
      <c r="J132" s="187">
        <f t="shared" si="2"/>
        <v>0.99999999999999989</v>
      </c>
    </row>
    <row r="133" spans="1:10">
      <c r="A133" s="222"/>
      <c r="B133" s="23" t="s">
        <v>2</v>
      </c>
      <c r="C133" s="130">
        <f>+'4.2.1.1.2'!C133/'4.2.1.1.2'!K133</f>
        <v>0.16019768835581205</v>
      </c>
      <c r="D133" s="126">
        <f>+'4.2.1.1.2'!D133/'4.2.1.1.2'!$K133</f>
        <v>0.27563107627276268</v>
      </c>
      <c r="E133" s="126">
        <f>+'4.2.1.1.2'!E133/'4.2.1.1.2'!$K133</f>
        <v>0.19946126084445465</v>
      </c>
      <c r="F133" s="126">
        <f>+'4.2.1.1.2'!F133/'4.2.1.1.2'!$K133</f>
        <v>0.28757929584232855</v>
      </c>
      <c r="G133" s="126">
        <f>+'4.2.1.1.2'!G133/'4.2.1.1.2'!$K133</f>
        <v>6.3304717917519307E-2</v>
      </c>
      <c r="H133" s="126">
        <f>+'4.2.1.1.2'!H133/'4.2.1.1.2'!$K133</f>
        <v>0</v>
      </c>
      <c r="I133" s="126">
        <f>+'4.2.1.1.2'!J133/'4.2.1.1.2'!$K133</f>
        <v>1.3825960767122785E-2</v>
      </c>
      <c r="J133" s="188">
        <f t="shared" si="2"/>
        <v>1</v>
      </c>
    </row>
    <row r="134" spans="1:10">
      <c r="A134" s="222"/>
      <c r="B134" s="23" t="s">
        <v>3</v>
      </c>
      <c r="C134" s="130">
        <f>+'4.2.1.1.2'!C134/'4.2.1.1.2'!K134</f>
        <v>0.15954185175653768</v>
      </c>
      <c r="D134" s="126">
        <f>+'4.2.1.1.2'!D134/'4.2.1.1.2'!$K134</f>
        <v>0.27313911244605732</v>
      </c>
      <c r="E134" s="126">
        <f>+'4.2.1.1.2'!E134/'4.2.1.1.2'!$K134</f>
        <v>0.18571618034683013</v>
      </c>
      <c r="F134" s="126">
        <f>+'4.2.1.1.2'!F134/'4.2.1.1.2'!$K134</f>
        <v>0.30218153210009002</v>
      </c>
      <c r="G134" s="126">
        <f>+'4.2.1.1.2'!G134/'4.2.1.1.2'!$K134</f>
        <v>6.5445794911093827E-2</v>
      </c>
      <c r="H134" s="126">
        <f>+'4.2.1.1.2'!H134/'4.2.1.1.2'!$K134</f>
        <v>0</v>
      </c>
      <c r="I134" s="126">
        <f>+'4.2.1.1.2'!J134/'4.2.1.1.2'!$K134</f>
        <v>1.3975528439391012E-2</v>
      </c>
      <c r="J134" s="188">
        <f t="shared" si="2"/>
        <v>1</v>
      </c>
    </row>
    <row r="135" spans="1:10">
      <c r="A135" s="222"/>
      <c r="B135" s="23" t="s">
        <v>4</v>
      </c>
      <c r="C135" s="130">
        <f>+'4.2.1.1.2'!C135/'4.2.1.1.2'!K135</f>
        <v>0.15841750137056085</v>
      </c>
      <c r="D135" s="126">
        <f>+'4.2.1.1.2'!D135/'4.2.1.1.2'!$K135</f>
        <v>0.27361696395342555</v>
      </c>
      <c r="E135" s="126">
        <f>+'4.2.1.1.2'!E135/'4.2.1.1.2'!$K135</f>
        <v>0.18526862104455888</v>
      </c>
      <c r="F135" s="126">
        <f>+'4.2.1.1.2'!F135/'4.2.1.1.2'!$K135</f>
        <v>0.30468350002042205</v>
      </c>
      <c r="G135" s="126">
        <f>+'4.2.1.1.2'!G135/'4.2.1.1.2'!$K135</f>
        <v>6.5612533509292789E-2</v>
      </c>
      <c r="H135" s="126">
        <f>+'4.2.1.1.2'!H135/'4.2.1.1.2'!$K135</f>
        <v>0</v>
      </c>
      <c r="I135" s="126">
        <f>+'4.2.1.1.2'!J135/'4.2.1.1.2'!$K135</f>
        <v>1.2400880101739883E-2</v>
      </c>
      <c r="J135" s="188">
        <f t="shared" si="2"/>
        <v>1</v>
      </c>
    </row>
    <row r="136" spans="1:10">
      <c r="A136" s="222"/>
      <c r="B136" s="23" t="s">
        <v>5</v>
      </c>
      <c r="C136" s="130">
        <f>+'4.2.1.1.2'!C136/'4.2.1.1.2'!K136</f>
        <v>0.15824354543002986</v>
      </c>
      <c r="D136" s="126">
        <f>+'4.2.1.1.2'!D136/'4.2.1.1.2'!$K136</f>
        <v>0.27501791008757576</v>
      </c>
      <c r="E136" s="126">
        <f>+'4.2.1.1.2'!E136/'4.2.1.1.2'!$K136</f>
        <v>0.18411421611995446</v>
      </c>
      <c r="F136" s="126">
        <f>+'4.2.1.1.2'!F136/'4.2.1.1.2'!$K136</f>
        <v>0.30403969749081666</v>
      </c>
      <c r="G136" s="126">
        <f>+'4.2.1.1.2'!G136/'4.2.1.1.2'!$K136</f>
        <v>6.6739855489426375E-2</v>
      </c>
      <c r="H136" s="126">
        <f>+'4.2.1.1.2'!H136/'4.2.1.1.2'!$K136</f>
        <v>0</v>
      </c>
      <c r="I136" s="126">
        <f>+'4.2.1.1.2'!J136/'4.2.1.1.2'!$K136</f>
        <v>1.1844775382196891E-2</v>
      </c>
      <c r="J136" s="188">
        <f t="shared" si="2"/>
        <v>1.0000000000000002</v>
      </c>
    </row>
    <row r="137" spans="1:10">
      <c r="A137" s="222"/>
      <c r="B137" s="23" t="s">
        <v>6</v>
      </c>
      <c r="C137" s="130">
        <f>+'4.2.1.1.2'!C137/'4.2.1.1.2'!K137</f>
        <v>0.15839474483346971</v>
      </c>
      <c r="D137" s="126">
        <f>+'4.2.1.1.2'!D137/'4.2.1.1.2'!$K137</f>
        <v>0.2764257101459115</v>
      </c>
      <c r="E137" s="126">
        <f>+'4.2.1.1.2'!E137/'4.2.1.1.2'!$K137</f>
        <v>0.18434570851158247</v>
      </c>
      <c r="F137" s="126">
        <f>+'4.2.1.1.2'!F137/'4.2.1.1.2'!$K137</f>
        <v>0.30198063576115675</v>
      </c>
      <c r="G137" s="126">
        <f>+'4.2.1.1.2'!G137/'4.2.1.1.2'!$K137</f>
        <v>6.6753789920419138E-2</v>
      </c>
      <c r="H137" s="126">
        <f>+'4.2.1.1.2'!H137/'4.2.1.1.2'!$K137</f>
        <v>0</v>
      </c>
      <c r="I137" s="126">
        <f>+'4.2.1.1.2'!J137/'4.2.1.1.2'!$K137</f>
        <v>1.2099410827460475E-2</v>
      </c>
      <c r="J137" s="188">
        <f t="shared" si="2"/>
        <v>1</v>
      </c>
    </row>
    <row r="138" spans="1:10">
      <c r="A138" s="222"/>
      <c r="B138" s="23" t="s">
        <v>7</v>
      </c>
      <c r="C138" s="130">
        <f>+'4.2.1.1.2'!C138/'4.2.1.1.2'!K138</f>
        <v>0.15671365095925244</v>
      </c>
      <c r="D138" s="126">
        <f>+'4.2.1.1.2'!D138/'4.2.1.1.2'!$K138</f>
        <v>0.2836284672198181</v>
      </c>
      <c r="E138" s="126">
        <f>+'4.2.1.1.2'!E138/'4.2.1.1.2'!$K138</f>
        <v>0.19064021862886227</v>
      </c>
      <c r="F138" s="126">
        <f>+'4.2.1.1.2'!F138/'4.2.1.1.2'!$K138</f>
        <v>0.29228686686759014</v>
      </c>
      <c r="G138" s="126">
        <f>+'4.2.1.1.2'!G138/'4.2.1.1.2'!$K138</f>
        <v>6.4193296957196999E-2</v>
      </c>
      <c r="H138" s="126">
        <f>+'4.2.1.1.2'!H138/'4.2.1.1.2'!$K138</f>
        <v>0</v>
      </c>
      <c r="I138" s="126">
        <f>+'4.2.1.1.2'!J138/'4.2.1.1.2'!$K138</f>
        <v>1.2537499367280021E-2</v>
      </c>
      <c r="J138" s="188">
        <f t="shared" si="2"/>
        <v>1</v>
      </c>
    </row>
    <row r="139" spans="1:10">
      <c r="A139" s="222"/>
      <c r="B139" s="23" t="s">
        <v>8</v>
      </c>
      <c r="C139" s="130">
        <f>+'4.2.1.1.2'!C139/'4.2.1.1.2'!K139</f>
        <v>0.15433868822725311</v>
      </c>
      <c r="D139" s="126">
        <f>+'4.2.1.1.2'!D139/'4.2.1.1.2'!$K139</f>
        <v>0.28507065536596088</v>
      </c>
      <c r="E139" s="126">
        <f>+'4.2.1.1.2'!E139/'4.2.1.1.2'!$K139</f>
        <v>0.18481889594282244</v>
      </c>
      <c r="F139" s="126">
        <f>+'4.2.1.1.2'!F139/'4.2.1.1.2'!$K139</f>
        <v>0.29698588489401079</v>
      </c>
      <c r="G139" s="126">
        <f>+'4.2.1.1.2'!G139/'4.2.1.1.2'!$K139</f>
        <v>6.6328007548347362E-2</v>
      </c>
      <c r="H139" s="126">
        <f>+'4.2.1.1.2'!H139/'4.2.1.1.2'!$K139</f>
        <v>0</v>
      </c>
      <c r="I139" s="126">
        <f>+'4.2.1.1.2'!J139/'4.2.1.1.2'!$K139</f>
        <v>1.24578680216054E-2</v>
      </c>
      <c r="J139" s="188">
        <f t="shared" si="2"/>
        <v>1</v>
      </c>
    </row>
    <row r="140" spans="1:10">
      <c r="A140" s="222"/>
      <c r="B140" s="23" t="s">
        <v>9</v>
      </c>
      <c r="C140" s="130">
        <f>+'4.2.1.1.2'!C140/'4.2.1.1.2'!K140</f>
        <v>0.15472479954463608</v>
      </c>
      <c r="D140" s="126">
        <f>+'4.2.1.1.2'!D140/'4.2.1.1.2'!$K140</f>
        <v>0.28574387319698075</v>
      </c>
      <c r="E140" s="126">
        <f>+'4.2.1.1.2'!E140/'4.2.1.1.2'!$K140</f>
        <v>0.18230993956672337</v>
      </c>
      <c r="F140" s="126">
        <f>+'4.2.1.1.2'!F140/'4.2.1.1.2'!$K140</f>
        <v>0.29961336661549615</v>
      </c>
      <c r="G140" s="126">
        <f>+'4.2.1.1.2'!G140/'4.2.1.1.2'!$K140</f>
        <v>6.6068707194236895E-2</v>
      </c>
      <c r="H140" s="126">
        <f>+'4.2.1.1.2'!H140/'4.2.1.1.2'!$K140</f>
        <v>0</v>
      </c>
      <c r="I140" s="126">
        <f>+'4.2.1.1.2'!J140/'4.2.1.1.2'!$K140</f>
        <v>1.1539313881926772E-2</v>
      </c>
      <c r="J140" s="188">
        <f t="shared" si="2"/>
        <v>1</v>
      </c>
    </row>
    <row r="141" spans="1:10">
      <c r="A141" s="222"/>
      <c r="B141" s="23" t="s">
        <v>10</v>
      </c>
      <c r="C141" s="130">
        <f>+'4.2.1.1.2'!C141/'4.2.1.1.2'!K141</f>
        <v>0.15593219140858147</v>
      </c>
      <c r="D141" s="126">
        <f>+'4.2.1.1.2'!D141/'4.2.1.1.2'!$K141</f>
        <v>0.28495405609554897</v>
      </c>
      <c r="E141" s="126">
        <f>+'4.2.1.1.2'!E141/'4.2.1.1.2'!$K141</f>
        <v>0.1839894996522734</v>
      </c>
      <c r="F141" s="126">
        <f>+'4.2.1.1.2'!F141/'4.2.1.1.2'!$K141</f>
        <v>0.29816803848998952</v>
      </c>
      <c r="G141" s="126">
        <f>+'4.2.1.1.2'!G141/'4.2.1.1.2'!$K141</f>
        <v>6.5322883460296716E-2</v>
      </c>
      <c r="H141" s="126">
        <f>+'4.2.1.1.2'!H141/'4.2.1.1.2'!$K141</f>
        <v>0</v>
      </c>
      <c r="I141" s="126">
        <f>+'4.2.1.1.2'!J141/'4.2.1.1.2'!$K141</f>
        <v>1.163333089330993E-2</v>
      </c>
      <c r="J141" s="188">
        <f t="shared" si="2"/>
        <v>1</v>
      </c>
    </row>
    <row r="142" spans="1:10">
      <c r="A142" s="222"/>
      <c r="B142" s="23" t="s">
        <v>11</v>
      </c>
      <c r="C142" s="130">
        <f>+'4.2.1.1.2'!C142/'4.2.1.1.2'!K142</f>
        <v>0.15622501825552221</v>
      </c>
      <c r="D142" s="126">
        <f>+'4.2.1.1.2'!D142/'4.2.1.1.2'!$K142</f>
        <v>0.28578972802206071</v>
      </c>
      <c r="E142" s="126">
        <f>+'4.2.1.1.2'!E142/'4.2.1.1.2'!$K142</f>
        <v>0.18771560269247903</v>
      </c>
      <c r="F142" s="126">
        <f>+'4.2.1.1.2'!F142/'4.2.1.1.2'!$K142</f>
        <v>0.29302452797164436</v>
      </c>
      <c r="G142" s="126">
        <f>+'4.2.1.1.2'!G142/'4.2.1.1.2'!$K142</f>
        <v>6.5219900585860663E-2</v>
      </c>
      <c r="H142" s="126">
        <f>+'4.2.1.1.2'!H142/'4.2.1.1.2'!$K142</f>
        <v>0</v>
      </c>
      <c r="I142" s="126">
        <f>+'4.2.1.1.2'!J142/'4.2.1.1.2'!$K142</f>
        <v>1.2025222472433013E-2</v>
      </c>
      <c r="J142" s="188">
        <f t="shared" si="2"/>
        <v>1</v>
      </c>
    </row>
    <row r="143" spans="1:10" ht="15" thickBot="1">
      <c r="A143" s="224"/>
      <c r="B143" s="55" t="s">
        <v>12</v>
      </c>
      <c r="C143" s="131">
        <f>+'4.2.1.1.2'!C143/'4.2.1.1.2'!K143</f>
        <v>0.15711535197055138</v>
      </c>
      <c r="D143" s="128">
        <f>+'4.2.1.1.2'!D143/'4.2.1.1.2'!$K143</f>
        <v>0.29508259272534304</v>
      </c>
      <c r="E143" s="128">
        <f>+'4.2.1.1.2'!E143/'4.2.1.1.2'!$K143</f>
        <v>0.19293004816488221</v>
      </c>
      <c r="F143" s="128">
        <f>+'4.2.1.1.2'!F143/'4.2.1.1.2'!$K143</f>
        <v>0.28177328307038463</v>
      </c>
      <c r="G143" s="128">
        <f>+'4.2.1.1.2'!G143/'4.2.1.1.2'!$K143</f>
        <v>6.1264174399762464E-2</v>
      </c>
      <c r="H143" s="128">
        <f>+'4.2.1.1.2'!H143/'4.2.1.1.2'!$K143</f>
        <v>0</v>
      </c>
      <c r="I143" s="128">
        <f>+'4.2.1.1.2'!J143/'4.2.1.1.2'!$K143</f>
        <v>1.1834549669076254E-2</v>
      </c>
      <c r="J143" s="189">
        <f t="shared" si="2"/>
        <v>1</v>
      </c>
    </row>
    <row r="144" spans="1:10">
      <c r="A144" s="228">
        <v>2004</v>
      </c>
      <c r="B144" s="91" t="s">
        <v>1</v>
      </c>
      <c r="C144" s="129">
        <f>+'4.2.1.1.2'!C144/'4.2.1.1.2'!K144</f>
        <v>0.15868650258698697</v>
      </c>
      <c r="D144" s="127">
        <f>+'4.2.1.1.2'!D144/'4.2.1.1.2'!$K144</f>
        <v>0.29709268126560856</v>
      </c>
      <c r="E144" s="127">
        <f>+'4.2.1.1.2'!E144/'4.2.1.1.2'!$K144</f>
        <v>0.2097734526146329</v>
      </c>
      <c r="F144" s="127">
        <f>+'4.2.1.1.2'!F144/'4.2.1.1.2'!$K144</f>
        <v>0.25799009905829984</v>
      </c>
      <c r="G144" s="127">
        <f>+'4.2.1.1.2'!G144/'4.2.1.1.2'!$K144</f>
        <v>6.2467139888482015E-2</v>
      </c>
      <c r="H144" s="127">
        <f>+'4.2.1.1.2'!H144/'4.2.1.1.2'!$K144</f>
        <v>0</v>
      </c>
      <c r="I144" s="127">
        <f>+'4.2.1.1.2'!J144/'4.2.1.1.2'!$K144</f>
        <v>1.3990124585989751E-2</v>
      </c>
      <c r="J144" s="187">
        <f t="shared" si="2"/>
        <v>1</v>
      </c>
    </row>
    <row r="145" spans="1:10">
      <c r="A145" s="222"/>
      <c r="B145" s="23" t="s">
        <v>2</v>
      </c>
      <c r="C145" s="130">
        <f>+'4.2.1.1.2'!C145/'4.2.1.1.2'!K145</f>
        <v>0.15669027150044426</v>
      </c>
      <c r="D145" s="126">
        <f>+'4.2.1.1.2'!D145/'4.2.1.1.2'!$K145</f>
        <v>0.29338197304943564</v>
      </c>
      <c r="E145" s="126">
        <f>+'4.2.1.1.2'!E145/'4.2.1.1.2'!$K145</f>
        <v>0.1980266808135954</v>
      </c>
      <c r="F145" s="126">
        <f>+'4.2.1.1.2'!F145/'4.2.1.1.2'!$K145</f>
        <v>0.27759071431663973</v>
      </c>
      <c r="G145" s="126">
        <f>+'4.2.1.1.2'!G145/'4.2.1.1.2'!$K145</f>
        <v>6.1455443302424292E-2</v>
      </c>
      <c r="H145" s="126">
        <f>+'4.2.1.1.2'!H145/'4.2.1.1.2'!$K145</f>
        <v>0</v>
      </c>
      <c r="I145" s="126">
        <f>+'4.2.1.1.2'!J145/'4.2.1.1.2'!$K145</f>
        <v>1.2854917017460697E-2</v>
      </c>
      <c r="J145" s="188">
        <f t="shared" si="2"/>
        <v>1</v>
      </c>
    </row>
    <row r="146" spans="1:10">
      <c r="A146" s="222"/>
      <c r="B146" s="23" t="s">
        <v>3</v>
      </c>
      <c r="C146" s="130">
        <f>+'4.2.1.1.2'!C146/'4.2.1.1.2'!K146</f>
        <v>0.15635240871641934</v>
      </c>
      <c r="D146" s="126">
        <f>+'4.2.1.1.2'!D146/'4.2.1.1.2'!$K146</f>
        <v>0.29066102491171802</v>
      </c>
      <c r="E146" s="126">
        <f>+'4.2.1.1.2'!E146/'4.2.1.1.2'!$K146</f>
        <v>0.18335019390518745</v>
      </c>
      <c r="F146" s="126">
        <f>+'4.2.1.1.2'!F146/'4.2.1.1.2'!$K146</f>
        <v>0.29434349968356482</v>
      </c>
      <c r="G146" s="126">
        <f>+'4.2.1.1.2'!G146/'4.2.1.1.2'!$K146</f>
        <v>6.4300215187177712E-2</v>
      </c>
      <c r="H146" s="126">
        <f>+'4.2.1.1.2'!H146/'4.2.1.1.2'!$K146</f>
        <v>0</v>
      </c>
      <c r="I146" s="126">
        <f>+'4.2.1.1.2'!J146/'4.2.1.1.2'!$K146</f>
        <v>1.0992657595932646E-2</v>
      </c>
      <c r="J146" s="188">
        <f t="shared" si="2"/>
        <v>0.99999999999999989</v>
      </c>
    </row>
    <row r="147" spans="1:10">
      <c r="A147" s="222"/>
      <c r="B147" s="23" t="s">
        <v>4</v>
      </c>
      <c r="C147" s="130">
        <f>+'4.2.1.1.2'!C147/'4.2.1.1.2'!K147</f>
        <v>0.15589902423694546</v>
      </c>
      <c r="D147" s="126">
        <f>+'4.2.1.1.2'!D147/'4.2.1.1.2'!$K147</f>
        <v>0.28823956167531184</v>
      </c>
      <c r="E147" s="126">
        <f>+'4.2.1.1.2'!E147/'4.2.1.1.2'!$K147</f>
        <v>0.18405303817500171</v>
      </c>
      <c r="F147" s="126">
        <f>+'4.2.1.1.2'!F147/'4.2.1.1.2'!$K147</f>
        <v>0.29616764322695727</v>
      </c>
      <c r="G147" s="126">
        <f>+'4.2.1.1.2'!G147/'4.2.1.1.2'!$K147</f>
        <v>6.5193600693983209E-2</v>
      </c>
      <c r="H147" s="126">
        <f>+'4.2.1.1.2'!H147/'4.2.1.1.2'!$K147</f>
        <v>0</v>
      </c>
      <c r="I147" s="126">
        <f>+'4.2.1.1.2'!J147/'4.2.1.1.2'!$K147</f>
        <v>1.0447131991800534E-2</v>
      </c>
      <c r="J147" s="188">
        <f t="shared" si="2"/>
        <v>1</v>
      </c>
    </row>
    <row r="148" spans="1:10">
      <c r="A148" s="222"/>
      <c r="B148" s="23" t="s">
        <v>5</v>
      </c>
      <c r="C148" s="130">
        <f>+'4.2.1.1.2'!C148/'4.2.1.1.2'!K148</f>
        <v>0.15472898202046517</v>
      </c>
      <c r="D148" s="126">
        <f>+'4.2.1.1.2'!D148/'4.2.1.1.2'!$K148</f>
        <v>0.29010364120852711</v>
      </c>
      <c r="E148" s="126">
        <f>+'4.2.1.1.2'!E148/'4.2.1.1.2'!$K148</f>
        <v>0.18155762825311048</v>
      </c>
      <c r="F148" s="126">
        <f>+'4.2.1.1.2'!F148/'4.2.1.1.2'!$K148</f>
        <v>0.29776763050225441</v>
      </c>
      <c r="G148" s="126">
        <f>+'4.2.1.1.2'!G148/'4.2.1.1.2'!$K148</f>
        <v>6.5079833986331881E-2</v>
      </c>
      <c r="H148" s="126">
        <f>+'4.2.1.1.2'!H148/'4.2.1.1.2'!$K148</f>
        <v>0</v>
      </c>
      <c r="I148" s="126">
        <f>+'4.2.1.1.2'!J148/'4.2.1.1.2'!$K148</f>
        <v>1.0762284029310914E-2</v>
      </c>
      <c r="J148" s="188">
        <f t="shared" si="2"/>
        <v>1</v>
      </c>
    </row>
    <row r="149" spans="1:10">
      <c r="A149" s="222"/>
      <c r="B149" s="23" t="s">
        <v>6</v>
      </c>
      <c r="C149" s="130">
        <f>+'4.2.1.1.2'!C149/'4.2.1.1.2'!K149</f>
        <v>0.15613535965190609</v>
      </c>
      <c r="D149" s="126">
        <f>+'4.2.1.1.2'!D149/'4.2.1.1.2'!$K149</f>
        <v>0.29663979389056688</v>
      </c>
      <c r="E149" s="126">
        <f>+'4.2.1.1.2'!E149/'4.2.1.1.2'!$K149</f>
        <v>0.1709109783562317</v>
      </c>
      <c r="F149" s="126">
        <f>+'4.2.1.1.2'!F149/'4.2.1.1.2'!$K149</f>
        <v>0.29937273743044102</v>
      </c>
      <c r="G149" s="126">
        <f>+'4.2.1.1.2'!G149/'4.2.1.1.2'!$K149</f>
        <v>6.6132188607224279E-2</v>
      </c>
      <c r="H149" s="126">
        <f>+'4.2.1.1.2'!H149/'4.2.1.1.2'!$K149</f>
        <v>0</v>
      </c>
      <c r="I149" s="126">
        <f>+'4.2.1.1.2'!J149/'4.2.1.1.2'!$K149</f>
        <v>1.0808942063630037E-2</v>
      </c>
      <c r="J149" s="188">
        <f t="shared" si="2"/>
        <v>1</v>
      </c>
    </row>
    <row r="150" spans="1:10">
      <c r="A150" s="222"/>
      <c r="B150" s="23" t="s">
        <v>7</v>
      </c>
      <c r="C150" s="130">
        <f>+'4.2.1.1.2'!C150/'4.2.1.1.2'!K150</f>
        <v>0.15477465488476974</v>
      </c>
      <c r="D150" s="126">
        <f>+'4.2.1.1.2'!D150/'4.2.1.1.2'!$K150</f>
        <v>0.30113044330592281</v>
      </c>
      <c r="E150" s="126">
        <f>+'4.2.1.1.2'!E150/'4.2.1.1.2'!$K150</f>
        <v>0.18168747005482147</v>
      </c>
      <c r="F150" s="126">
        <f>+'4.2.1.1.2'!F150/'4.2.1.1.2'!$K150</f>
        <v>0.28923868497941779</v>
      </c>
      <c r="G150" s="126">
        <f>+'4.2.1.1.2'!G150/'4.2.1.1.2'!$K150</f>
        <v>6.2041225579400179E-2</v>
      </c>
      <c r="H150" s="126">
        <f>+'4.2.1.1.2'!H150/'4.2.1.1.2'!$K150</f>
        <v>0</v>
      </c>
      <c r="I150" s="126">
        <f>+'4.2.1.1.2'!J150/'4.2.1.1.2'!$K150</f>
        <v>1.1127521195667978E-2</v>
      </c>
      <c r="J150" s="188">
        <f t="shared" si="2"/>
        <v>1</v>
      </c>
    </row>
    <row r="151" spans="1:10">
      <c r="A151" s="222"/>
      <c r="B151" s="23" t="s">
        <v>8</v>
      </c>
      <c r="C151" s="130">
        <f>+'4.2.1.1.2'!C151/'4.2.1.1.2'!K151</f>
        <v>0.15451482365333147</v>
      </c>
      <c r="D151" s="126">
        <f>+'4.2.1.1.2'!D151/'4.2.1.1.2'!$K151</f>
        <v>0.29335500337470866</v>
      </c>
      <c r="E151" s="126">
        <f>+'4.2.1.1.2'!E151/'4.2.1.1.2'!$K151</f>
        <v>0.18056346349901092</v>
      </c>
      <c r="F151" s="126">
        <f>+'4.2.1.1.2'!F151/'4.2.1.1.2'!$K151</f>
        <v>0.2932328610328252</v>
      </c>
      <c r="G151" s="126">
        <f>+'4.2.1.1.2'!G151/'4.2.1.1.2'!$K151</f>
        <v>6.7130126962569467E-2</v>
      </c>
      <c r="H151" s="126">
        <f>+'4.2.1.1.2'!H151/'4.2.1.1.2'!$K151</f>
        <v>0</v>
      </c>
      <c r="I151" s="126">
        <f>+'4.2.1.1.2'!J151/'4.2.1.1.2'!$K151</f>
        <v>1.1203721477554262E-2</v>
      </c>
      <c r="J151" s="188">
        <f t="shared" si="2"/>
        <v>1</v>
      </c>
    </row>
    <row r="152" spans="1:10">
      <c r="A152" s="222"/>
      <c r="B152" s="23" t="s">
        <v>9</v>
      </c>
      <c r="C152" s="130">
        <f>+'4.2.1.1.2'!C152/'4.2.1.1.2'!K152</f>
        <v>0.15218319791833509</v>
      </c>
      <c r="D152" s="126">
        <f>+'4.2.1.1.2'!D152/'4.2.1.1.2'!$K152</f>
        <v>0.29295454242522323</v>
      </c>
      <c r="E152" s="126">
        <f>+'4.2.1.1.2'!E152/'4.2.1.1.2'!$K152</f>
        <v>0.17998066539608504</v>
      </c>
      <c r="F152" s="126">
        <f>+'4.2.1.1.2'!F152/'4.2.1.1.2'!$K152</f>
        <v>0.29730989864676816</v>
      </c>
      <c r="G152" s="126">
        <f>+'4.2.1.1.2'!G152/'4.2.1.1.2'!$K152</f>
        <v>6.6805214648333791E-2</v>
      </c>
      <c r="H152" s="126">
        <f>+'4.2.1.1.2'!H152/'4.2.1.1.2'!$K152</f>
        <v>0</v>
      </c>
      <c r="I152" s="126">
        <f>+'4.2.1.1.2'!J152/'4.2.1.1.2'!$K152</f>
        <v>1.0766480965254704E-2</v>
      </c>
      <c r="J152" s="188">
        <f t="shared" si="2"/>
        <v>1</v>
      </c>
    </row>
    <row r="153" spans="1:10">
      <c r="A153" s="222"/>
      <c r="B153" s="23" t="s">
        <v>10</v>
      </c>
      <c r="C153" s="130">
        <f>+'4.2.1.1.2'!C153/'4.2.1.1.2'!K153</f>
        <v>0.15272508855158021</v>
      </c>
      <c r="D153" s="126">
        <f>+'4.2.1.1.2'!D153/'4.2.1.1.2'!$K153</f>
        <v>0.29399809026298168</v>
      </c>
      <c r="E153" s="126">
        <f>+'4.2.1.1.2'!E153/'4.2.1.1.2'!$K153</f>
        <v>0.18331186355105189</v>
      </c>
      <c r="F153" s="126">
        <f>+'4.2.1.1.2'!F153/'4.2.1.1.2'!$K153</f>
        <v>0.29274305944605605</v>
      </c>
      <c r="G153" s="126">
        <f>+'4.2.1.1.2'!G153/'4.2.1.1.2'!$K153</f>
        <v>6.5751267967252849E-2</v>
      </c>
      <c r="H153" s="126">
        <f>+'4.2.1.1.2'!H153/'4.2.1.1.2'!$K153</f>
        <v>0</v>
      </c>
      <c r="I153" s="126">
        <f>+'4.2.1.1.2'!J153/'4.2.1.1.2'!$K153</f>
        <v>1.1470630221077331E-2</v>
      </c>
      <c r="J153" s="188">
        <f t="shared" ref="J153:J216" si="3">SUM(C153:I153)</f>
        <v>1</v>
      </c>
    </row>
    <row r="154" spans="1:10">
      <c r="A154" s="222"/>
      <c r="B154" s="23" t="s">
        <v>11</v>
      </c>
      <c r="C154" s="130">
        <f>+'4.2.1.1.2'!C154/'4.2.1.1.2'!K154</f>
        <v>0.15383912210476383</v>
      </c>
      <c r="D154" s="126">
        <f>+'4.2.1.1.2'!D154/'4.2.1.1.2'!$K154</f>
        <v>0.29292980348759623</v>
      </c>
      <c r="E154" s="126">
        <f>+'4.2.1.1.2'!E154/'4.2.1.1.2'!$K154</f>
        <v>0.18306616885230631</v>
      </c>
      <c r="F154" s="126">
        <f>+'4.2.1.1.2'!F154/'4.2.1.1.2'!$K154</f>
        <v>0.29292948241962513</v>
      </c>
      <c r="G154" s="126">
        <f>+'4.2.1.1.2'!G154/'4.2.1.1.2'!$K154</f>
        <v>6.6135186036185192E-2</v>
      </c>
      <c r="H154" s="126">
        <f>+'4.2.1.1.2'!H154/'4.2.1.1.2'!$K154</f>
        <v>0</v>
      </c>
      <c r="I154" s="126">
        <f>+'4.2.1.1.2'!J154/'4.2.1.1.2'!$K154</f>
        <v>1.1100237099523319E-2</v>
      </c>
      <c r="J154" s="188">
        <f t="shared" si="3"/>
        <v>1</v>
      </c>
    </row>
    <row r="155" spans="1:10" ht="15" thickBot="1">
      <c r="A155" s="224"/>
      <c r="B155" s="55" t="s">
        <v>12</v>
      </c>
      <c r="C155" s="131">
        <f>+'4.2.1.1.2'!C155/'4.2.1.1.2'!K155</f>
        <v>0.15345835819776946</v>
      </c>
      <c r="D155" s="128">
        <f>+'4.2.1.1.2'!D155/'4.2.1.1.2'!$K155</f>
        <v>0.30137224106859994</v>
      </c>
      <c r="E155" s="128">
        <f>+'4.2.1.1.2'!E155/'4.2.1.1.2'!$K155</f>
        <v>0.18997928439538486</v>
      </c>
      <c r="F155" s="128">
        <f>+'4.2.1.1.2'!F155/'4.2.1.1.2'!$K155</f>
        <v>0.27993370921660093</v>
      </c>
      <c r="G155" s="128">
        <f>+'4.2.1.1.2'!G155/'4.2.1.1.2'!$K155</f>
        <v>6.2180812110892901E-2</v>
      </c>
      <c r="H155" s="128">
        <f>+'4.2.1.1.2'!H155/'4.2.1.1.2'!$K155</f>
        <v>0</v>
      </c>
      <c r="I155" s="128">
        <f>+'4.2.1.1.2'!J155/'4.2.1.1.2'!$K155</f>
        <v>1.3075595010751884E-2</v>
      </c>
      <c r="J155" s="189">
        <f t="shared" si="3"/>
        <v>0.99999999999999989</v>
      </c>
    </row>
    <row r="156" spans="1:10">
      <c r="A156" s="228">
        <v>2005</v>
      </c>
      <c r="B156" s="91" t="s">
        <v>1</v>
      </c>
      <c r="C156" s="129">
        <f>+'4.2.1.1.2'!C156/'4.2.1.1.2'!K156</f>
        <v>0.15776578227092425</v>
      </c>
      <c r="D156" s="127">
        <f>+'4.2.1.1.2'!D156/'4.2.1.1.2'!$K156</f>
        <v>0.30128173516011442</v>
      </c>
      <c r="E156" s="127">
        <f>+'4.2.1.1.2'!E156/'4.2.1.1.2'!$K156</f>
        <v>0.2086024135734719</v>
      </c>
      <c r="F156" s="127">
        <f>+'4.2.1.1.2'!F156/'4.2.1.1.2'!$K156</f>
        <v>0.25336978394425191</v>
      </c>
      <c r="G156" s="127">
        <f>+'4.2.1.1.2'!G156/'4.2.1.1.2'!$K156</f>
        <v>6.487208997454226E-2</v>
      </c>
      <c r="H156" s="127">
        <f>+'4.2.1.1.2'!H156/'4.2.1.1.2'!$K156</f>
        <v>0</v>
      </c>
      <c r="I156" s="127">
        <f>+'4.2.1.1.2'!J156/'4.2.1.1.2'!$K156</f>
        <v>1.4108195076695269E-2</v>
      </c>
      <c r="J156" s="187">
        <f t="shared" si="3"/>
        <v>1</v>
      </c>
    </row>
    <row r="157" spans="1:10">
      <c r="A157" s="222"/>
      <c r="B157" s="23" t="s">
        <v>2</v>
      </c>
      <c r="C157" s="130">
        <f>+'4.2.1.1.2'!C157/'4.2.1.1.2'!K157</f>
        <v>0.15497764372672199</v>
      </c>
      <c r="D157" s="126">
        <f>+'4.2.1.1.2'!D157/'4.2.1.1.2'!$K157</f>
        <v>0.29830110500736118</v>
      </c>
      <c r="E157" s="126">
        <f>+'4.2.1.1.2'!E157/'4.2.1.1.2'!$K157</f>
        <v>0.19570183530185847</v>
      </c>
      <c r="F157" s="126">
        <f>+'4.2.1.1.2'!F157/'4.2.1.1.2'!$K157</f>
        <v>0.27556906098586331</v>
      </c>
      <c r="G157" s="126">
        <f>+'4.2.1.1.2'!G157/'4.2.1.1.2'!$K157</f>
        <v>6.2289588125763705E-2</v>
      </c>
      <c r="H157" s="126">
        <f>+'4.2.1.1.2'!H157/'4.2.1.1.2'!$K157</f>
        <v>0</v>
      </c>
      <c r="I157" s="126">
        <f>+'4.2.1.1.2'!J157/'4.2.1.1.2'!$K157</f>
        <v>1.3160766852431312E-2</v>
      </c>
      <c r="J157" s="188">
        <f t="shared" si="3"/>
        <v>0.99999999999999989</v>
      </c>
    </row>
    <row r="158" spans="1:10">
      <c r="A158" s="222"/>
      <c r="B158" s="23" t="s">
        <v>3</v>
      </c>
      <c r="C158" s="130">
        <f>+'4.2.1.1.2'!C158/'4.2.1.1.2'!K158</f>
        <v>0.15459625760774226</v>
      </c>
      <c r="D158" s="126">
        <f>+'4.2.1.1.2'!D158/'4.2.1.1.2'!$K158</f>
        <v>0.29370227675108396</v>
      </c>
      <c r="E158" s="126">
        <f>+'4.2.1.1.2'!E158/'4.2.1.1.2'!$K158</f>
        <v>0.18367851735230004</v>
      </c>
      <c r="F158" s="126">
        <f>+'4.2.1.1.2'!F158/'4.2.1.1.2'!$K158</f>
        <v>0.29009948530867607</v>
      </c>
      <c r="G158" s="126">
        <f>+'4.2.1.1.2'!G158/'4.2.1.1.2'!$K158</f>
        <v>6.5378232602983699E-2</v>
      </c>
      <c r="H158" s="126">
        <f>+'4.2.1.1.2'!H158/'4.2.1.1.2'!$K158</f>
        <v>0</v>
      </c>
      <c r="I158" s="126">
        <f>+'4.2.1.1.2'!J158/'4.2.1.1.2'!$K158</f>
        <v>1.2545230377213933E-2</v>
      </c>
      <c r="J158" s="188">
        <f t="shared" si="3"/>
        <v>0.99999999999999989</v>
      </c>
    </row>
    <row r="159" spans="1:10">
      <c r="A159" s="222"/>
      <c r="B159" s="23" t="s">
        <v>4</v>
      </c>
      <c r="C159" s="130">
        <f>+'4.2.1.1.2'!C159/'4.2.1.1.2'!K159</f>
        <v>0.1538141273452901</v>
      </c>
      <c r="D159" s="126">
        <f>+'4.2.1.1.2'!D159/'4.2.1.1.2'!$K159</f>
        <v>0.2934866184397229</v>
      </c>
      <c r="E159" s="126">
        <f>+'4.2.1.1.2'!E159/'4.2.1.1.2'!$K159</f>
        <v>0.17937133671624014</v>
      </c>
      <c r="F159" s="126">
        <f>+'4.2.1.1.2'!F159/'4.2.1.1.2'!$K159</f>
        <v>0.29560233103032657</v>
      </c>
      <c r="G159" s="126">
        <f>+'4.2.1.1.2'!G159/'4.2.1.1.2'!$K159</f>
        <v>6.6979924407588889E-2</v>
      </c>
      <c r="H159" s="126">
        <f>+'4.2.1.1.2'!H159/'4.2.1.1.2'!$K159</f>
        <v>0</v>
      </c>
      <c r="I159" s="126">
        <f>+'4.2.1.1.2'!J159/'4.2.1.1.2'!$K159</f>
        <v>1.0745662060831381E-2</v>
      </c>
      <c r="J159" s="188">
        <f t="shared" si="3"/>
        <v>1</v>
      </c>
    </row>
    <row r="160" spans="1:10">
      <c r="A160" s="222"/>
      <c r="B160" s="23" t="s">
        <v>5</v>
      </c>
      <c r="C160" s="130">
        <f>+'4.2.1.1.2'!C160/'4.2.1.1.2'!K160</f>
        <v>0.15328981333812805</v>
      </c>
      <c r="D160" s="126">
        <f>+'4.2.1.1.2'!D160/'4.2.1.1.2'!$K160</f>
        <v>0.29211263088913375</v>
      </c>
      <c r="E160" s="126">
        <f>+'4.2.1.1.2'!E160/'4.2.1.1.2'!$K160</f>
        <v>0.18092111721386445</v>
      </c>
      <c r="F160" s="126">
        <f>+'4.2.1.1.2'!F160/'4.2.1.1.2'!$K160</f>
        <v>0.29624151074343491</v>
      </c>
      <c r="G160" s="126">
        <f>+'4.2.1.1.2'!G160/'4.2.1.1.2'!$K160</f>
        <v>6.6874289806298226E-2</v>
      </c>
      <c r="H160" s="126">
        <f>+'4.2.1.1.2'!H160/'4.2.1.1.2'!$K160</f>
        <v>0</v>
      </c>
      <c r="I160" s="126">
        <f>+'4.2.1.1.2'!J160/'4.2.1.1.2'!$K160</f>
        <v>1.056063800914059E-2</v>
      </c>
      <c r="J160" s="188">
        <f t="shared" si="3"/>
        <v>0.99999999999999989</v>
      </c>
    </row>
    <row r="161" spans="1:10">
      <c r="A161" s="222"/>
      <c r="B161" s="23" t="s">
        <v>6</v>
      </c>
      <c r="C161" s="130">
        <f>+'4.2.1.1.2'!C161/'4.2.1.1.2'!K161</f>
        <v>0.15363941651185772</v>
      </c>
      <c r="D161" s="126">
        <f>+'4.2.1.1.2'!D161/'4.2.1.1.2'!$K161</f>
        <v>0.29474063903851683</v>
      </c>
      <c r="E161" s="126">
        <f>+'4.2.1.1.2'!E161/'4.2.1.1.2'!$K161</f>
        <v>0.18045649635497207</v>
      </c>
      <c r="F161" s="126">
        <f>+'4.2.1.1.2'!F161/'4.2.1.1.2'!$K161</f>
        <v>0.29333184522912492</v>
      </c>
      <c r="G161" s="126">
        <f>+'4.2.1.1.2'!G161/'4.2.1.1.2'!$K161</f>
        <v>6.7652376138373119E-2</v>
      </c>
      <c r="H161" s="126">
        <f>+'4.2.1.1.2'!H161/'4.2.1.1.2'!$K161</f>
        <v>0</v>
      </c>
      <c r="I161" s="126">
        <f>+'4.2.1.1.2'!J161/'4.2.1.1.2'!$K161</f>
        <v>1.0179226727155325E-2</v>
      </c>
      <c r="J161" s="188">
        <f t="shared" si="3"/>
        <v>1</v>
      </c>
    </row>
    <row r="162" spans="1:10">
      <c r="A162" s="222"/>
      <c r="B162" s="23" t="s">
        <v>7</v>
      </c>
      <c r="C162" s="130">
        <f>+'4.2.1.1.2'!C162/'4.2.1.1.2'!K162</f>
        <v>0.15228359217972173</v>
      </c>
      <c r="D162" s="126">
        <f>+'4.2.1.1.2'!D162/'4.2.1.1.2'!$K162</f>
        <v>0.30375074263468038</v>
      </c>
      <c r="E162" s="126">
        <f>+'4.2.1.1.2'!E162/'4.2.1.1.2'!$K162</f>
        <v>0.18398891651971308</v>
      </c>
      <c r="F162" s="126">
        <f>+'4.2.1.1.2'!F162/'4.2.1.1.2'!$K162</f>
        <v>0.2845097471163599</v>
      </c>
      <c r="G162" s="126">
        <f>+'4.2.1.1.2'!G162/'4.2.1.1.2'!$K162</f>
        <v>6.4441587257114713E-2</v>
      </c>
      <c r="H162" s="126">
        <f>+'4.2.1.1.2'!H162/'4.2.1.1.2'!$K162</f>
        <v>0</v>
      </c>
      <c r="I162" s="126">
        <f>+'4.2.1.1.2'!J162/'4.2.1.1.2'!$K162</f>
        <v>1.1025414292410196E-2</v>
      </c>
      <c r="J162" s="188">
        <f t="shared" si="3"/>
        <v>1</v>
      </c>
    </row>
    <row r="163" spans="1:10">
      <c r="A163" s="222"/>
      <c r="B163" s="23" t="s">
        <v>8</v>
      </c>
      <c r="C163" s="130">
        <f>+'4.2.1.1.2'!C163/'4.2.1.1.2'!K163</f>
        <v>0.15165877770805156</v>
      </c>
      <c r="D163" s="126">
        <f>+'4.2.1.1.2'!D163/'4.2.1.1.2'!$K163</f>
        <v>0.29628539502213441</v>
      </c>
      <c r="E163" s="126">
        <f>+'4.2.1.1.2'!E163/'4.2.1.1.2'!$K163</f>
        <v>0.17669946566566136</v>
      </c>
      <c r="F163" s="126">
        <f>+'4.2.1.1.2'!F163/'4.2.1.1.2'!$K163</f>
        <v>0.2960969706910439</v>
      </c>
      <c r="G163" s="126">
        <f>+'4.2.1.1.2'!G163/'4.2.1.1.2'!$K163</f>
        <v>6.8957854542034749E-2</v>
      </c>
      <c r="H163" s="126">
        <f>+'4.2.1.1.2'!H163/'4.2.1.1.2'!$K163</f>
        <v>0</v>
      </c>
      <c r="I163" s="126">
        <f>+'4.2.1.1.2'!J163/'4.2.1.1.2'!$K163</f>
        <v>1.0301536371074005E-2</v>
      </c>
      <c r="J163" s="188">
        <f t="shared" si="3"/>
        <v>1</v>
      </c>
    </row>
    <row r="164" spans="1:10">
      <c r="A164" s="222"/>
      <c r="B164" s="23" t="s">
        <v>9</v>
      </c>
      <c r="C164" s="130">
        <f>+'4.2.1.1.2'!C164/'4.2.1.1.2'!K164</f>
        <v>0.14949323226191286</v>
      </c>
      <c r="D164" s="126">
        <f>+'4.2.1.1.2'!D164/'4.2.1.1.2'!$K164</f>
        <v>0.29693413634156363</v>
      </c>
      <c r="E164" s="126">
        <f>+'4.2.1.1.2'!E164/'4.2.1.1.2'!$K164</f>
        <v>0.17857465507859477</v>
      </c>
      <c r="F164" s="126">
        <f>+'4.2.1.1.2'!F164/'4.2.1.1.2'!$K164</f>
        <v>0.29643054358239457</v>
      </c>
      <c r="G164" s="126">
        <f>+'4.2.1.1.2'!G164/'4.2.1.1.2'!$K164</f>
        <v>6.8669886830665577E-2</v>
      </c>
      <c r="H164" s="126">
        <f>+'4.2.1.1.2'!H164/'4.2.1.1.2'!$K164</f>
        <v>0</v>
      </c>
      <c r="I164" s="126">
        <f>+'4.2.1.1.2'!J164/'4.2.1.1.2'!$K164</f>
        <v>9.8975459048685731E-3</v>
      </c>
      <c r="J164" s="188">
        <f t="shared" si="3"/>
        <v>1</v>
      </c>
    </row>
    <row r="165" spans="1:10">
      <c r="A165" s="222"/>
      <c r="B165" s="23" t="s">
        <v>10</v>
      </c>
      <c r="C165" s="130">
        <f>+'4.2.1.1.2'!C165/'4.2.1.1.2'!K165</f>
        <v>0.1512932761138665</v>
      </c>
      <c r="D165" s="126">
        <f>+'4.2.1.1.2'!D165/'4.2.1.1.2'!$K165</f>
        <v>0.2940352478143014</v>
      </c>
      <c r="E165" s="126">
        <f>+'4.2.1.1.2'!E165/'4.2.1.1.2'!$K165</f>
        <v>0.18472489927014643</v>
      </c>
      <c r="F165" s="126">
        <f>+'4.2.1.1.2'!F165/'4.2.1.1.2'!$K165</f>
        <v>0.2910346837630482</v>
      </c>
      <c r="G165" s="126">
        <f>+'4.2.1.1.2'!G165/'4.2.1.1.2'!$K165</f>
        <v>6.8483456592304107E-2</v>
      </c>
      <c r="H165" s="126">
        <f>+'4.2.1.1.2'!H165/'4.2.1.1.2'!$K165</f>
        <v>0</v>
      </c>
      <c r="I165" s="126">
        <f>+'4.2.1.1.2'!J165/'4.2.1.1.2'!$K165</f>
        <v>1.0428436446333397E-2</v>
      </c>
      <c r="J165" s="188">
        <f t="shared" si="3"/>
        <v>1</v>
      </c>
    </row>
    <row r="166" spans="1:10">
      <c r="A166" s="222"/>
      <c r="B166" s="23" t="s">
        <v>11</v>
      </c>
      <c r="C166" s="130">
        <f>+'4.2.1.1.2'!C166/'4.2.1.1.2'!K166</f>
        <v>0.14980472321238761</v>
      </c>
      <c r="D166" s="126">
        <f>+'4.2.1.1.2'!D166/'4.2.1.1.2'!$K166</f>
        <v>0.30109607351364154</v>
      </c>
      <c r="E166" s="126">
        <f>+'4.2.1.1.2'!E166/'4.2.1.1.2'!$K166</f>
        <v>0.18686127230343005</v>
      </c>
      <c r="F166" s="126">
        <f>+'4.2.1.1.2'!F166/'4.2.1.1.2'!$K166</f>
        <v>0.28528129011121867</v>
      </c>
      <c r="G166" s="126">
        <f>+'4.2.1.1.2'!G166/'4.2.1.1.2'!$K166</f>
        <v>6.7193322863621896E-2</v>
      </c>
      <c r="H166" s="126">
        <f>+'4.2.1.1.2'!H166/'4.2.1.1.2'!$K166</f>
        <v>0</v>
      </c>
      <c r="I166" s="126">
        <f>+'4.2.1.1.2'!J166/'4.2.1.1.2'!$K166</f>
        <v>9.7633179957002519E-3</v>
      </c>
      <c r="J166" s="188">
        <f t="shared" si="3"/>
        <v>1</v>
      </c>
    </row>
    <row r="167" spans="1:10" ht="15" thickBot="1">
      <c r="A167" s="224"/>
      <c r="B167" s="55" t="s">
        <v>12</v>
      </c>
      <c r="C167" s="131">
        <f>+'4.2.1.1.2'!C167/'4.2.1.1.2'!K167</f>
        <v>0.15132525374367511</v>
      </c>
      <c r="D167" s="128">
        <f>+'4.2.1.1.2'!D167/'4.2.1.1.2'!$K167</f>
        <v>0.30388877361189942</v>
      </c>
      <c r="E167" s="128">
        <f>+'4.2.1.1.2'!E167/'4.2.1.1.2'!$K167</f>
        <v>0.1891668903750946</v>
      </c>
      <c r="F167" s="128">
        <f>+'4.2.1.1.2'!F167/'4.2.1.1.2'!$K167</f>
        <v>0.27917278611900337</v>
      </c>
      <c r="G167" s="128">
        <f>+'4.2.1.1.2'!G167/'4.2.1.1.2'!$K167</f>
        <v>6.4698405609497453E-2</v>
      </c>
      <c r="H167" s="128">
        <f>+'4.2.1.1.2'!H167/'4.2.1.1.2'!$K167</f>
        <v>0</v>
      </c>
      <c r="I167" s="128">
        <f>+'4.2.1.1.2'!J167/'4.2.1.1.2'!$K167</f>
        <v>1.1747890540830096E-2</v>
      </c>
      <c r="J167" s="189">
        <f t="shared" si="3"/>
        <v>1.0000000000000002</v>
      </c>
    </row>
    <row r="168" spans="1:10">
      <c r="A168" s="228">
        <v>2006</v>
      </c>
      <c r="B168" s="91" t="s">
        <v>1</v>
      </c>
      <c r="C168" s="129">
        <f>+'4.2.1.1.2'!C168/'4.2.1.1.2'!K168</f>
        <v>0.1537902178885483</v>
      </c>
      <c r="D168" s="127">
        <f>+'4.2.1.1.2'!D168/'4.2.1.1.2'!$K168</f>
        <v>0.30256962847349289</v>
      </c>
      <c r="E168" s="127">
        <f>+'4.2.1.1.2'!E168/'4.2.1.1.2'!$K168</f>
        <v>0.20633781488901548</v>
      </c>
      <c r="F168" s="127">
        <f>+'4.2.1.1.2'!F168/'4.2.1.1.2'!$K168</f>
        <v>0.25778455401054978</v>
      </c>
      <c r="G168" s="127">
        <f>+'4.2.1.1.2'!G168/'4.2.1.1.2'!$K168</f>
        <v>6.6747547033830776E-2</v>
      </c>
      <c r="H168" s="127">
        <f>+'4.2.1.1.2'!H168/'4.2.1.1.2'!$K168</f>
        <v>0</v>
      </c>
      <c r="I168" s="127">
        <f>+'4.2.1.1.2'!J168/'4.2.1.1.2'!$K168</f>
        <v>1.2770237704562728E-2</v>
      </c>
      <c r="J168" s="187">
        <f t="shared" si="3"/>
        <v>1</v>
      </c>
    </row>
    <row r="169" spans="1:10">
      <c r="A169" s="222"/>
      <c r="B169" s="23" t="s">
        <v>2</v>
      </c>
      <c r="C169" s="130">
        <f>+'4.2.1.1.2'!C169/'4.2.1.1.2'!K169</f>
        <v>0.15073385326223532</v>
      </c>
      <c r="D169" s="126">
        <f>+'4.2.1.1.2'!D169/'4.2.1.1.2'!$K169</f>
        <v>0.2980078900460949</v>
      </c>
      <c r="E169" s="126">
        <f>+'4.2.1.1.2'!E169/'4.2.1.1.2'!$K169</f>
        <v>0.19706870351630179</v>
      </c>
      <c r="F169" s="126">
        <f>+'4.2.1.1.2'!F169/'4.2.1.1.2'!$K169</f>
        <v>0.27656371729868529</v>
      </c>
      <c r="G169" s="126">
        <f>+'4.2.1.1.2'!G169/'4.2.1.1.2'!$K169</f>
        <v>6.5934007543941395E-2</v>
      </c>
      <c r="H169" s="126">
        <f>+'4.2.1.1.2'!H169/'4.2.1.1.2'!$K169</f>
        <v>0</v>
      </c>
      <c r="I169" s="126">
        <f>+'4.2.1.1.2'!J169/'4.2.1.1.2'!$K169</f>
        <v>1.1691828332741298E-2</v>
      </c>
      <c r="J169" s="188">
        <f t="shared" si="3"/>
        <v>0.99999999999999989</v>
      </c>
    </row>
    <row r="170" spans="1:10">
      <c r="A170" s="222"/>
      <c r="B170" s="23" t="s">
        <v>3</v>
      </c>
      <c r="C170" s="130">
        <f>+'4.2.1.1.2'!C170/'4.2.1.1.2'!K170</f>
        <v>0.15029231254292416</v>
      </c>
      <c r="D170" s="126">
        <f>+'4.2.1.1.2'!D170/'4.2.1.1.2'!$K170</f>
        <v>0.2930548905122306</v>
      </c>
      <c r="E170" s="126">
        <f>+'4.2.1.1.2'!E170/'4.2.1.1.2'!$K170</f>
        <v>0.18414528201504698</v>
      </c>
      <c r="F170" s="126">
        <f>+'4.2.1.1.2'!F170/'4.2.1.1.2'!$K170</f>
        <v>0.29237064306005067</v>
      </c>
      <c r="G170" s="126">
        <f>+'4.2.1.1.2'!G170/'4.2.1.1.2'!$K170</f>
        <v>6.9747362533572194E-2</v>
      </c>
      <c r="H170" s="126">
        <f>+'4.2.1.1.2'!H170/'4.2.1.1.2'!$K170</f>
        <v>0</v>
      </c>
      <c r="I170" s="126">
        <f>+'4.2.1.1.2'!J170/'4.2.1.1.2'!$K170</f>
        <v>1.0389509336175391E-2</v>
      </c>
      <c r="J170" s="188">
        <f t="shared" si="3"/>
        <v>1</v>
      </c>
    </row>
    <row r="171" spans="1:10">
      <c r="A171" s="222"/>
      <c r="B171" s="23" t="s">
        <v>4</v>
      </c>
      <c r="C171" s="130">
        <f>+'4.2.1.1.2'!C171/'4.2.1.1.2'!K171</f>
        <v>0.15071648991315784</v>
      </c>
      <c r="D171" s="126">
        <f>+'4.2.1.1.2'!D171/'4.2.1.1.2'!$K171</f>
        <v>0.29818519366376028</v>
      </c>
      <c r="E171" s="126">
        <f>+'4.2.1.1.2'!E171/'4.2.1.1.2'!$K171</f>
        <v>0.17749158982047403</v>
      </c>
      <c r="F171" s="126">
        <f>+'4.2.1.1.2'!F171/'4.2.1.1.2'!$K171</f>
        <v>0.29336273558995757</v>
      </c>
      <c r="G171" s="126">
        <f>+'4.2.1.1.2'!G171/'4.2.1.1.2'!$K171</f>
        <v>6.9855434736986605E-2</v>
      </c>
      <c r="H171" s="126">
        <f>+'4.2.1.1.2'!H171/'4.2.1.1.2'!$K171</f>
        <v>0</v>
      </c>
      <c r="I171" s="126">
        <f>+'4.2.1.1.2'!J171/'4.2.1.1.2'!$K171</f>
        <v>1.0388556275663695E-2</v>
      </c>
      <c r="J171" s="188">
        <f t="shared" si="3"/>
        <v>1</v>
      </c>
    </row>
    <row r="172" spans="1:10">
      <c r="A172" s="222"/>
      <c r="B172" s="23" t="s">
        <v>5</v>
      </c>
      <c r="C172" s="130">
        <f>+'4.2.1.1.2'!C172/'4.2.1.1.2'!K172</f>
        <v>0.15127071761214422</v>
      </c>
      <c r="D172" s="126">
        <f>+'4.2.1.1.2'!D172/'4.2.1.1.2'!$K172</f>
        <v>0.29424285850530874</v>
      </c>
      <c r="E172" s="126">
        <f>+'4.2.1.1.2'!E172/'4.2.1.1.2'!$K172</f>
        <v>0.18114010837456235</v>
      </c>
      <c r="F172" s="126">
        <f>+'4.2.1.1.2'!F172/'4.2.1.1.2'!$K172</f>
        <v>0.29437957859046576</v>
      </c>
      <c r="G172" s="126">
        <f>+'4.2.1.1.2'!G172/'4.2.1.1.2'!$K172</f>
        <v>6.944889962148483E-2</v>
      </c>
      <c r="H172" s="126">
        <f>+'4.2.1.1.2'!H172/'4.2.1.1.2'!$K172</f>
        <v>0</v>
      </c>
      <c r="I172" s="126">
        <f>+'4.2.1.1.2'!J172/'4.2.1.1.2'!$K172</f>
        <v>9.5178372960340995E-3</v>
      </c>
      <c r="J172" s="188">
        <f t="shared" si="3"/>
        <v>1</v>
      </c>
    </row>
    <row r="173" spans="1:10">
      <c r="A173" s="222"/>
      <c r="B173" s="23" t="s">
        <v>6</v>
      </c>
      <c r="C173" s="130">
        <f>+'4.2.1.1.2'!C173/'4.2.1.1.2'!K173</f>
        <v>0.15291801265542704</v>
      </c>
      <c r="D173" s="126">
        <f>+'4.2.1.1.2'!D173/'4.2.1.1.2'!$K173</f>
        <v>0.29234129176813617</v>
      </c>
      <c r="E173" s="126">
        <f>+'4.2.1.1.2'!E173/'4.2.1.1.2'!$K173</f>
        <v>0.18281432624690527</v>
      </c>
      <c r="F173" s="126">
        <f>+'4.2.1.1.2'!F173/'4.2.1.1.2'!$K173</f>
        <v>0.2923351551064835</v>
      </c>
      <c r="G173" s="126">
        <f>+'4.2.1.1.2'!G173/'4.2.1.1.2'!$K173</f>
        <v>7.0155775079248764E-2</v>
      </c>
      <c r="H173" s="126">
        <f>+'4.2.1.1.2'!H173/'4.2.1.1.2'!$K173</f>
        <v>0</v>
      </c>
      <c r="I173" s="126">
        <f>+'4.2.1.1.2'!J173/'4.2.1.1.2'!$K173</f>
        <v>9.4354391437992333E-3</v>
      </c>
      <c r="J173" s="188">
        <f t="shared" si="3"/>
        <v>1</v>
      </c>
    </row>
    <row r="174" spans="1:10">
      <c r="A174" s="222"/>
      <c r="B174" s="23" t="s">
        <v>7</v>
      </c>
      <c r="C174" s="130">
        <f>+'4.2.1.1.2'!C174/'4.2.1.1.2'!K174</f>
        <v>0.15224800610709965</v>
      </c>
      <c r="D174" s="126">
        <f>+'4.2.1.1.2'!D174/'4.2.1.1.2'!$K174</f>
        <v>0.30292498110273153</v>
      </c>
      <c r="E174" s="126">
        <f>+'4.2.1.1.2'!E174/'4.2.1.1.2'!$K174</f>
        <v>0.18862315008882333</v>
      </c>
      <c r="F174" s="126">
        <f>+'4.2.1.1.2'!F174/'4.2.1.1.2'!$K174</f>
        <v>0.27985762027398975</v>
      </c>
      <c r="G174" s="126">
        <f>+'4.2.1.1.2'!G174/'4.2.1.1.2'!$K174</f>
        <v>6.635384052213282E-2</v>
      </c>
      <c r="H174" s="126">
        <f>+'4.2.1.1.2'!H174/'4.2.1.1.2'!$K174</f>
        <v>0</v>
      </c>
      <c r="I174" s="126">
        <f>+'4.2.1.1.2'!J174/'4.2.1.1.2'!$K174</f>
        <v>9.992401905222905E-3</v>
      </c>
      <c r="J174" s="188">
        <f t="shared" si="3"/>
        <v>0.99999999999999989</v>
      </c>
    </row>
    <row r="175" spans="1:10">
      <c r="A175" s="222"/>
      <c r="B175" s="23" t="s">
        <v>8</v>
      </c>
      <c r="C175" s="130">
        <f>+'4.2.1.1.2'!C175/'4.2.1.1.2'!K175</f>
        <v>0.15335633889179642</v>
      </c>
      <c r="D175" s="126">
        <f>+'4.2.1.1.2'!D175/'4.2.1.1.2'!$K175</f>
        <v>0.30212796253687874</v>
      </c>
      <c r="E175" s="126">
        <f>+'4.2.1.1.2'!E175/'4.2.1.1.2'!$K175</f>
        <v>0.18279426247740327</v>
      </c>
      <c r="F175" s="126">
        <f>+'4.2.1.1.2'!F175/'4.2.1.1.2'!$K175</f>
        <v>0.28419117446288461</v>
      </c>
      <c r="G175" s="126">
        <f>+'4.2.1.1.2'!G175/'4.2.1.1.2'!$K175</f>
        <v>6.7893715819625181E-2</v>
      </c>
      <c r="H175" s="126">
        <f>+'4.2.1.1.2'!H175/'4.2.1.1.2'!$K175</f>
        <v>0</v>
      </c>
      <c r="I175" s="126">
        <f>+'4.2.1.1.2'!J175/'4.2.1.1.2'!$K175</f>
        <v>9.6365458114117467E-3</v>
      </c>
      <c r="J175" s="188">
        <f t="shared" si="3"/>
        <v>1</v>
      </c>
    </row>
    <row r="176" spans="1:10">
      <c r="A176" s="222"/>
      <c r="B176" s="23" t="s">
        <v>9</v>
      </c>
      <c r="C176" s="130">
        <f>+'4.2.1.1.2'!C176/'4.2.1.1.2'!K176</f>
        <v>0.15292739158984553</v>
      </c>
      <c r="D176" s="126">
        <f>+'4.2.1.1.2'!D176/'4.2.1.1.2'!$K176</f>
        <v>0.29476240210202881</v>
      </c>
      <c r="E176" s="126">
        <f>+'4.2.1.1.2'!E176/'4.2.1.1.2'!$K176</f>
        <v>0.18451754174421467</v>
      </c>
      <c r="F176" s="126">
        <f>+'4.2.1.1.2'!F176/'4.2.1.1.2'!$K176</f>
        <v>0.28952073008539375</v>
      </c>
      <c r="G176" s="126">
        <f>+'4.2.1.1.2'!G176/'4.2.1.1.2'!$K176</f>
        <v>6.8549314543059708E-2</v>
      </c>
      <c r="H176" s="126">
        <f>+'4.2.1.1.2'!H176/'4.2.1.1.2'!$K176</f>
        <v>0</v>
      </c>
      <c r="I176" s="126">
        <f>+'4.2.1.1.2'!J176/'4.2.1.1.2'!$K176</f>
        <v>9.7226199354574702E-3</v>
      </c>
      <c r="J176" s="188">
        <f t="shared" si="3"/>
        <v>0.99999999999999989</v>
      </c>
    </row>
    <row r="177" spans="1:10">
      <c r="A177" s="222"/>
      <c r="B177" s="23" t="s">
        <v>10</v>
      </c>
      <c r="C177" s="130">
        <f>+'4.2.1.1.2'!C177/'4.2.1.1.2'!K177</f>
        <v>0.14578949490298335</v>
      </c>
      <c r="D177" s="126">
        <f>+'4.2.1.1.2'!D177/'4.2.1.1.2'!$K177</f>
        <v>0.2973036897666006</v>
      </c>
      <c r="E177" s="126">
        <f>+'4.2.1.1.2'!E177/'4.2.1.1.2'!$K177</f>
        <v>0.18947697750435685</v>
      </c>
      <c r="F177" s="126">
        <f>+'4.2.1.1.2'!F177/'4.2.1.1.2'!$K177</f>
        <v>0.28886880231978357</v>
      </c>
      <c r="G177" s="126">
        <f>+'4.2.1.1.2'!G177/'4.2.1.1.2'!$K177</f>
        <v>6.8870240023163179E-2</v>
      </c>
      <c r="H177" s="126">
        <f>+'4.2.1.1.2'!H177/'4.2.1.1.2'!$K177</f>
        <v>0</v>
      </c>
      <c r="I177" s="126">
        <f>+'4.2.1.1.2'!J177/'4.2.1.1.2'!$K177</f>
        <v>9.6907954831124826E-3</v>
      </c>
      <c r="J177" s="188">
        <f t="shared" si="3"/>
        <v>1.0000000000000002</v>
      </c>
    </row>
    <row r="178" spans="1:10">
      <c r="A178" s="222"/>
      <c r="B178" s="23" t="s">
        <v>11</v>
      </c>
      <c r="C178" s="130">
        <f>+'4.2.1.1.2'!C178/'4.2.1.1.2'!K178</f>
        <v>0.14887865947427709</v>
      </c>
      <c r="D178" s="126">
        <f>+'4.2.1.1.2'!D178/'4.2.1.1.2'!$K178</f>
        <v>0.2945835838893946</v>
      </c>
      <c r="E178" s="126">
        <f>+'4.2.1.1.2'!E178/'4.2.1.1.2'!$K178</f>
        <v>0.1916276300016988</v>
      </c>
      <c r="F178" s="126">
        <f>+'4.2.1.1.2'!F178/'4.2.1.1.2'!$K178</f>
        <v>0.28619368296200681</v>
      </c>
      <c r="G178" s="126">
        <f>+'4.2.1.1.2'!G178/'4.2.1.1.2'!$K178</f>
        <v>6.9059245191028129E-2</v>
      </c>
      <c r="H178" s="126">
        <f>+'4.2.1.1.2'!H178/'4.2.1.1.2'!$K178</f>
        <v>0</v>
      </c>
      <c r="I178" s="126">
        <f>+'4.2.1.1.2'!J178/'4.2.1.1.2'!$K178</f>
        <v>9.657198481594546E-3</v>
      </c>
      <c r="J178" s="188">
        <f t="shared" si="3"/>
        <v>1</v>
      </c>
    </row>
    <row r="179" spans="1:10" ht="15" thickBot="1">
      <c r="A179" s="224"/>
      <c r="B179" s="55" t="s">
        <v>12</v>
      </c>
      <c r="C179" s="131">
        <f>+'4.2.1.1.2'!C179/'4.2.1.1.2'!K179</f>
        <v>0.15123992105844247</v>
      </c>
      <c r="D179" s="128">
        <f>+'4.2.1.1.2'!D179/'4.2.1.1.2'!$K179</f>
        <v>0.29779621089080693</v>
      </c>
      <c r="E179" s="128">
        <f>+'4.2.1.1.2'!E179/'4.2.1.1.2'!$K179</f>
        <v>0.19653918804667184</v>
      </c>
      <c r="F179" s="128">
        <f>+'4.2.1.1.2'!F179/'4.2.1.1.2'!$K179</f>
        <v>0.27716149814019564</v>
      </c>
      <c r="G179" s="128">
        <f>+'4.2.1.1.2'!G179/'4.2.1.1.2'!$K179</f>
        <v>6.5875127728590499E-2</v>
      </c>
      <c r="H179" s="128">
        <f>+'4.2.1.1.2'!H179/'4.2.1.1.2'!$K179</f>
        <v>0</v>
      </c>
      <c r="I179" s="128">
        <f>+'4.2.1.1.2'!J179/'4.2.1.1.2'!$K179</f>
        <v>1.1388054135292595E-2</v>
      </c>
      <c r="J179" s="189">
        <f t="shared" si="3"/>
        <v>1</v>
      </c>
    </row>
    <row r="180" spans="1:10">
      <c r="A180" s="228">
        <v>2007</v>
      </c>
      <c r="B180" s="91" t="s">
        <v>1</v>
      </c>
      <c r="C180" s="129">
        <f>+'4.2.1.1.2'!C180/'4.2.1.1.2'!K180</f>
        <v>0.15300395856944016</v>
      </c>
      <c r="D180" s="127">
        <f>+'4.2.1.1.2'!D180/'4.2.1.1.2'!$K180</f>
        <v>0.30081561064689777</v>
      </c>
      <c r="E180" s="127">
        <f>+'4.2.1.1.2'!E180/'4.2.1.1.2'!$K180</f>
        <v>0.2155490436392267</v>
      </c>
      <c r="F180" s="127">
        <f>+'4.2.1.1.2'!F180/'4.2.1.1.2'!$K180</f>
        <v>0.24957021500841292</v>
      </c>
      <c r="G180" s="127">
        <f>+'4.2.1.1.2'!G180/'4.2.1.1.2'!$K180</f>
        <v>6.8604540740853023E-2</v>
      </c>
      <c r="H180" s="127">
        <f>+'4.2.1.1.2'!H180/'4.2.1.1.2'!$K180</f>
        <v>0</v>
      </c>
      <c r="I180" s="127">
        <f>+'4.2.1.1.2'!J180/'4.2.1.1.2'!$K180</f>
        <v>1.2456631395169466E-2</v>
      </c>
      <c r="J180" s="187">
        <f t="shared" si="3"/>
        <v>1</v>
      </c>
    </row>
    <row r="181" spans="1:10">
      <c r="A181" s="222"/>
      <c r="B181" s="23" t="s">
        <v>2</v>
      </c>
      <c r="C181" s="130">
        <f>+'4.2.1.1.2'!C181/'4.2.1.1.2'!K181</f>
        <v>0.14743989331529844</v>
      </c>
      <c r="D181" s="126">
        <f>+'4.2.1.1.2'!D181/'4.2.1.1.2'!$K181</f>
        <v>0.29716357756018585</v>
      </c>
      <c r="E181" s="126">
        <f>+'4.2.1.1.2'!E181/'4.2.1.1.2'!$K181</f>
        <v>0.2054761198190414</v>
      </c>
      <c r="F181" s="126">
        <f>+'4.2.1.1.2'!F181/'4.2.1.1.2'!$K181</f>
        <v>0.27092968009758134</v>
      </c>
      <c r="G181" s="126">
        <f>+'4.2.1.1.2'!G181/'4.2.1.1.2'!$K181</f>
        <v>6.7496598316663339E-2</v>
      </c>
      <c r="H181" s="126">
        <f>+'4.2.1.1.2'!H181/'4.2.1.1.2'!$K181</f>
        <v>0</v>
      </c>
      <c r="I181" s="126">
        <f>+'4.2.1.1.2'!J181/'4.2.1.1.2'!$K181</f>
        <v>1.1494130891229644E-2</v>
      </c>
      <c r="J181" s="188">
        <f t="shared" si="3"/>
        <v>1</v>
      </c>
    </row>
    <row r="182" spans="1:10">
      <c r="A182" s="222"/>
      <c r="B182" s="23" t="s">
        <v>3</v>
      </c>
      <c r="C182" s="130">
        <f>+'4.2.1.1.2'!C182/'4.2.1.1.2'!K182</f>
        <v>0.14405889172941083</v>
      </c>
      <c r="D182" s="126">
        <f>+'4.2.1.1.2'!D182/'4.2.1.1.2'!$K182</f>
        <v>0.29427988089661022</v>
      </c>
      <c r="E182" s="126">
        <f>+'4.2.1.1.2'!E182/'4.2.1.1.2'!$K182</f>
        <v>0.1938435174288039</v>
      </c>
      <c r="F182" s="126">
        <f>+'4.2.1.1.2'!F182/'4.2.1.1.2'!$K182</f>
        <v>0.28523500425028786</v>
      </c>
      <c r="G182" s="126">
        <f>+'4.2.1.1.2'!G182/'4.2.1.1.2'!$K182</f>
        <v>7.2291101271684199E-2</v>
      </c>
      <c r="H182" s="126">
        <f>+'4.2.1.1.2'!H182/'4.2.1.1.2'!$K182</f>
        <v>0</v>
      </c>
      <c r="I182" s="126">
        <f>+'4.2.1.1.2'!J182/'4.2.1.1.2'!$K182</f>
        <v>1.0291604423202989E-2</v>
      </c>
      <c r="J182" s="188">
        <f t="shared" si="3"/>
        <v>1.0000000000000002</v>
      </c>
    </row>
    <row r="183" spans="1:10">
      <c r="A183" s="222"/>
      <c r="B183" s="23" t="s">
        <v>4</v>
      </c>
      <c r="C183" s="130">
        <f>+'4.2.1.1.2'!C183/'4.2.1.1.2'!K183</f>
        <v>0.1406496414322968</v>
      </c>
      <c r="D183" s="126">
        <f>+'4.2.1.1.2'!D183/'4.2.1.1.2'!$K183</f>
        <v>0.29362121904094085</v>
      </c>
      <c r="E183" s="126">
        <f>+'4.2.1.1.2'!E183/'4.2.1.1.2'!$K183</f>
        <v>0.1970900311176926</v>
      </c>
      <c r="F183" s="126">
        <f>+'4.2.1.1.2'!F183/'4.2.1.1.2'!$K183</f>
        <v>0.28564561301338953</v>
      </c>
      <c r="G183" s="126">
        <f>+'4.2.1.1.2'!G183/'4.2.1.1.2'!$K183</f>
        <v>7.2897749273364482E-2</v>
      </c>
      <c r="H183" s="126">
        <f>+'4.2.1.1.2'!H183/'4.2.1.1.2'!$K183</f>
        <v>0</v>
      </c>
      <c r="I183" s="126">
        <f>+'4.2.1.1.2'!J183/'4.2.1.1.2'!$K183</f>
        <v>1.0095746122315693E-2</v>
      </c>
      <c r="J183" s="188">
        <f t="shared" si="3"/>
        <v>0.99999999999999989</v>
      </c>
    </row>
    <row r="184" spans="1:10">
      <c r="A184" s="222"/>
      <c r="B184" s="23" t="s">
        <v>5</v>
      </c>
      <c r="C184" s="130">
        <f>+'4.2.1.1.2'!C184/'4.2.1.1.2'!K184</f>
        <v>0.14475447585639811</v>
      </c>
      <c r="D184" s="126">
        <f>+'4.2.1.1.2'!D184/'4.2.1.1.2'!$K184</f>
        <v>0.28539441061334109</v>
      </c>
      <c r="E184" s="126">
        <f>+'4.2.1.1.2'!E184/'4.2.1.1.2'!$K184</f>
        <v>0.19144645727942788</v>
      </c>
      <c r="F184" s="126">
        <f>+'4.2.1.1.2'!F184/'4.2.1.1.2'!$K184</f>
        <v>0.29581799061362751</v>
      </c>
      <c r="G184" s="126">
        <f>+'4.2.1.1.2'!G184/'4.2.1.1.2'!$K184</f>
        <v>7.3517620813810011E-2</v>
      </c>
      <c r="H184" s="126">
        <f>+'4.2.1.1.2'!H184/'4.2.1.1.2'!$K184</f>
        <v>0</v>
      </c>
      <c r="I184" s="126">
        <f>+'4.2.1.1.2'!J184/'4.2.1.1.2'!$K184</f>
        <v>9.0690448233953797E-3</v>
      </c>
      <c r="J184" s="188">
        <f t="shared" si="3"/>
        <v>1</v>
      </c>
    </row>
    <row r="185" spans="1:10">
      <c r="A185" s="222"/>
      <c r="B185" s="23" t="s">
        <v>6</v>
      </c>
      <c r="C185" s="130">
        <f>+'4.2.1.1.2'!C185/'4.2.1.1.2'!K185</f>
        <v>0.14468964128235298</v>
      </c>
      <c r="D185" s="126">
        <f>+'4.2.1.1.2'!D185/'4.2.1.1.2'!$K185</f>
        <v>0.29176318799689799</v>
      </c>
      <c r="E185" s="126">
        <f>+'4.2.1.1.2'!E185/'4.2.1.1.2'!$K185</f>
        <v>0.19365562864886779</v>
      </c>
      <c r="F185" s="126">
        <f>+'4.2.1.1.2'!F185/'4.2.1.1.2'!$K185</f>
        <v>0.28753400876029517</v>
      </c>
      <c r="G185" s="126">
        <f>+'4.2.1.1.2'!G185/'4.2.1.1.2'!$K185</f>
        <v>7.4028238137494803E-2</v>
      </c>
      <c r="H185" s="126">
        <f>+'4.2.1.1.2'!H185/'4.2.1.1.2'!$K185</f>
        <v>0</v>
      </c>
      <c r="I185" s="126">
        <f>+'4.2.1.1.2'!J185/'4.2.1.1.2'!$K185</f>
        <v>8.3292951740912852E-3</v>
      </c>
      <c r="J185" s="188">
        <f t="shared" si="3"/>
        <v>1</v>
      </c>
    </row>
    <row r="186" spans="1:10">
      <c r="A186" s="222"/>
      <c r="B186" s="23" t="s">
        <v>7</v>
      </c>
      <c r="C186" s="130">
        <f>+'4.2.1.1.2'!C186/'4.2.1.1.2'!K186</f>
        <v>0.14222503002818157</v>
      </c>
      <c r="D186" s="126">
        <f>+'4.2.1.1.2'!D186/'4.2.1.1.2'!$K186</f>
        <v>0.30038745504090819</v>
      </c>
      <c r="E186" s="126">
        <f>+'4.2.1.1.2'!E186/'4.2.1.1.2'!$K186</f>
        <v>0.19716782675818748</v>
      </c>
      <c r="F186" s="126">
        <f>+'4.2.1.1.2'!F186/'4.2.1.1.2'!$K186</f>
        <v>0.28139155251521375</v>
      </c>
      <c r="G186" s="126">
        <f>+'4.2.1.1.2'!G186/'4.2.1.1.2'!$K186</f>
        <v>7.0609646948438035E-2</v>
      </c>
      <c r="H186" s="126">
        <f>+'4.2.1.1.2'!H186/'4.2.1.1.2'!$K186</f>
        <v>0</v>
      </c>
      <c r="I186" s="126">
        <f>+'4.2.1.1.2'!J186/'4.2.1.1.2'!$K186</f>
        <v>8.2184887090710063E-3</v>
      </c>
      <c r="J186" s="188">
        <f t="shared" si="3"/>
        <v>1</v>
      </c>
    </row>
    <row r="187" spans="1:10">
      <c r="A187" s="222"/>
      <c r="B187" s="23" t="s">
        <v>8</v>
      </c>
      <c r="C187" s="130">
        <f>+'4.2.1.1.2'!C187/'4.2.1.1.2'!K187</f>
        <v>0.1402562660822064</v>
      </c>
      <c r="D187" s="126">
        <f>+'4.2.1.1.2'!D187/'4.2.1.1.2'!$K187</f>
        <v>0.29510106927751534</v>
      </c>
      <c r="E187" s="126">
        <f>+'4.2.1.1.2'!E187/'4.2.1.1.2'!$K187</f>
        <v>0.19589407847416582</v>
      </c>
      <c r="F187" s="126">
        <f>+'4.2.1.1.2'!F187/'4.2.1.1.2'!$K187</f>
        <v>0.28738078187799743</v>
      </c>
      <c r="G187" s="126">
        <f>+'4.2.1.1.2'!G187/'4.2.1.1.2'!$K187</f>
        <v>7.3545158766519542E-2</v>
      </c>
      <c r="H187" s="126">
        <f>+'4.2.1.1.2'!H187/'4.2.1.1.2'!$K187</f>
        <v>0</v>
      </c>
      <c r="I187" s="126">
        <f>+'4.2.1.1.2'!J187/'4.2.1.1.2'!$K187</f>
        <v>7.8226455215954921E-3</v>
      </c>
      <c r="J187" s="188">
        <f t="shared" si="3"/>
        <v>1</v>
      </c>
    </row>
    <row r="188" spans="1:10">
      <c r="A188" s="222"/>
      <c r="B188" s="23" t="s">
        <v>9</v>
      </c>
      <c r="C188" s="130">
        <f>+'4.2.1.1.2'!C188/'4.2.1.1.2'!K188</f>
        <v>0.13845430624841149</v>
      </c>
      <c r="D188" s="126">
        <f>+'4.2.1.1.2'!D188/'4.2.1.1.2'!$K188</f>
        <v>0.29310719812865438</v>
      </c>
      <c r="E188" s="126">
        <f>+'4.2.1.1.2'!E188/'4.2.1.1.2'!$K188</f>
        <v>0.19355763075374777</v>
      </c>
      <c r="F188" s="126">
        <f>+'4.2.1.1.2'!F188/'4.2.1.1.2'!$K188</f>
        <v>0.29087388426322347</v>
      </c>
      <c r="G188" s="126">
        <f>+'4.2.1.1.2'!G188/'4.2.1.1.2'!$K188</f>
        <v>7.5835904454193914E-2</v>
      </c>
      <c r="H188" s="126">
        <f>+'4.2.1.1.2'!H188/'4.2.1.1.2'!$K188</f>
        <v>0</v>
      </c>
      <c r="I188" s="126">
        <f>+'4.2.1.1.2'!J188/'4.2.1.1.2'!$K188</f>
        <v>8.1710761517689769E-3</v>
      </c>
      <c r="J188" s="188">
        <f t="shared" si="3"/>
        <v>0.99999999999999989</v>
      </c>
    </row>
    <row r="189" spans="1:10">
      <c r="A189" s="222"/>
      <c r="B189" s="23" t="s">
        <v>10</v>
      </c>
      <c r="C189" s="130">
        <f>+'4.2.1.1.2'!C189/'4.2.1.1.2'!K189</f>
        <v>0.1364189003794079</v>
      </c>
      <c r="D189" s="126">
        <f>+'4.2.1.1.2'!D189/'4.2.1.1.2'!$K189</f>
        <v>0.29219489539937338</v>
      </c>
      <c r="E189" s="126">
        <f>+'4.2.1.1.2'!E189/'4.2.1.1.2'!$K189</f>
        <v>0.19579514322656252</v>
      </c>
      <c r="F189" s="126">
        <f>+'4.2.1.1.2'!F189/'4.2.1.1.2'!$K189</f>
        <v>0.28838903028640095</v>
      </c>
      <c r="G189" s="126">
        <f>+'4.2.1.1.2'!G189/'4.2.1.1.2'!$K189</f>
        <v>7.6839601388432571E-2</v>
      </c>
      <c r="H189" s="126">
        <f>+'4.2.1.1.2'!H189/'4.2.1.1.2'!$K189</f>
        <v>2.7419716355974589E-3</v>
      </c>
      <c r="I189" s="126">
        <f>+'4.2.1.1.2'!J189/'4.2.1.1.2'!$K189</f>
        <v>7.6204576842252248E-3</v>
      </c>
      <c r="J189" s="188">
        <f t="shared" si="3"/>
        <v>1</v>
      </c>
    </row>
    <row r="190" spans="1:10">
      <c r="A190" s="222"/>
      <c r="B190" s="23" t="s">
        <v>11</v>
      </c>
      <c r="C190" s="130">
        <f>+'4.2.1.1.2'!C190/'4.2.1.1.2'!K190</f>
        <v>0.13467792986316338</v>
      </c>
      <c r="D190" s="126">
        <f>+'4.2.1.1.2'!D190/'4.2.1.1.2'!$K190</f>
        <v>0.28250325783375535</v>
      </c>
      <c r="E190" s="126">
        <f>+'4.2.1.1.2'!E190/'4.2.1.1.2'!$K190</f>
        <v>0.19838851721833034</v>
      </c>
      <c r="F190" s="126">
        <f>+'4.2.1.1.2'!F190/'4.2.1.1.2'!$K190</f>
        <v>0.2912833666489541</v>
      </c>
      <c r="G190" s="126">
        <f>+'4.2.1.1.2'!G190/'4.2.1.1.2'!$K190</f>
        <v>7.6691752906904068E-2</v>
      </c>
      <c r="H190" s="126">
        <f>+'4.2.1.1.2'!H190/'4.2.1.1.2'!$K190</f>
        <v>8.6842448938503104E-3</v>
      </c>
      <c r="I190" s="126">
        <f>+'4.2.1.1.2'!J190/'4.2.1.1.2'!$K190</f>
        <v>7.7709306350424385E-3</v>
      </c>
      <c r="J190" s="188">
        <f t="shared" si="3"/>
        <v>1</v>
      </c>
    </row>
    <row r="191" spans="1:10" ht="15" thickBot="1">
      <c r="A191" s="224"/>
      <c r="B191" s="55" t="s">
        <v>12</v>
      </c>
      <c r="C191" s="131">
        <f>+'4.2.1.1.2'!C191/'4.2.1.1.2'!K191</f>
        <v>0.14309102085001785</v>
      </c>
      <c r="D191" s="128">
        <f>+'4.2.1.1.2'!D191/'4.2.1.1.2'!$K191</f>
        <v>0.28783042359358885</v>
      </c>
      <c r="E191" s="128">
        <f>+'4.2.1.1.2'!E191/'4.2.1.1.2'!$K191</f>
        <v>0.20348401965481899</v>
      </c>
      <c r="F191" s="128">
        <f>+'4.2.1.1.2'!F191/'4.2.1.1.2'!$K191</f>
        <v>0.27403071384560462</v>
      </c>
      <c r="G191" s="128">
        <f>+'4.2.1.1.2'!G191/'4.2.1.1.2'!$K191</f>
        <v>7.2520573480581357E-2</v>
      </c>
      <c r="H191" s="128">
        <f>+'4.2.1.1.2'!H191/'4.2.1.1.2'!$K191</f>
        <v>9.5251231999020705E-3</v>
      </c>
      <c r="I191" s="128">
        <f>+'4.2.1.1.2'!J191/'4.2.1.1.2'!$K191</f>
        <v>9.5181253754862572E-3</v>
      </c>
      <c r="J191" s="189">
        <f t="shared" si="3"/>
        <v>1</v>
      </c>
    </row>
    <row r="192" spans="1:10">
      <c r="A192" s="228">
        <v>2008</v>
      </c>
      <c r="B192" s="91" t="s">
        <v>1</v>
      </c>
      <c r="C192" s="129">
        <f>+'4.2.1.1.2'!C192/'4.2.1.1.2'!K192</f>
        <v>0.16315863231824035</v>
      </c>
      <c r="D192" s="127">
        <f>+'4.2.1.1.2'!D192/'4.2.1.1.2'!$K192</f>
        <v>0.27366164631711454</v>
      </c>
      <c r="E192" s="127">
        <f>+'4.2.1.1.2'!E192/'4.2.1.1.2'!$K192</f>
        <v>0.21794039413241603</v>
      </c>
      <c r="F192" s="127">
        <f>+'4.2.1.1.2'!F192/'4.2.1.1.2'!$K192</f>
        <v>0.25085556651579316</v>
      </c>
      <c r="G192" s="127">
        <f>+'4.2.1.1.2'!G192/'4.2.1.1.2'!$K192</f>
        <v>7.5230904121353262E-2</v>
      </c>
      <c r="H192" s="127">
        <f>+'4.2.1.1.2'!H192/'4.2.1.1.2'!$K192</f>
        <v>9.5348266459176836E-3</v>
      </c>
      <c r="I192" s="127">
        <f>+'4.2.1.1.2'!J192/'4.2.1.1.2'!$K192</f>
        <v>9.6180299491649569E-3</v>
      </c>
      <c r="J192" s="187">
        <f t="shared" si="3"/>
        <v>0.99999999999999989</v>
      </c>
    </row>
    <row r="193" spans="1:10">
      <c r="A193" s="222"/>
      <c r="B193" s="23" t="s">
        <v>2</v>
      </c>
      <c r="C193" s="130">
        <f>+'4.2.1.1.2'!C193/'4.2.1.1.2'!K193</f>
        <v>0.15479357367117275</v>
      </c>
      <c r="D193" s="126">
        <f>+'4.2.1.1.2'!D193/'4.2.1.1.2'!$K193</f>
        <v>0.28174596050911033</v>
      </c>
      <c r="E193" s="126">
        <f>+'4.2.1.1.2'!E193/'4.2.1.1.2'!$K193</f>
        <v>0.21241520798479094</v>
      </c>
      <c r="F193" s="126">
        <f>+'4.2.1.1.2'!F193/'4.2.1.1.2'!$K193</f>
        <v>0.2587793233012432</v>
      </c>
      <c r="G193" s="126">
        <f>+'4.2.1.1.2'!G193/'4.2.1.1.2'!$K193</f>
        <v>7.4800197267517618E-2</v>
      </c>
      <c r="H193" s="126">
        <f>+'4.2.1.1.2'!H193/'4.2.1.1.2'!$K193</f>
        <v>9.1535686743503143E-3</v>
      </c>
      <c r="I193" s="126">
        <f>+'4.2.1.1.2'!J193/'4.2.1.1.2'!$K193</f>
        <v>8.3121685918148384E-3</v>
      </c>
      <c r="J193" s="188">
        <f t="shared" si="3"/>
        <v>1</v>
      </c>
    </row>
    <row r="194" spans="1:10">
      <c r="A194" s="222"/>
      <c r="B194" s="23" t="s">
        <v>3</v>
      </c>
      <c r="C194" s="130">
        <f>+'4.2.1.1.2'!C194/'4.2.1.1.2'!K194</f>
        <v>0.14747478073459122</v>
      </c>
      <c r="D194" s="126">
        <f>+'4.2.1.1.2'!D194/'4.2.1.1.2'!$K194</f>
        <v>0.279657396409494</v>
      </c>
      <c r="E194" s="126">
        <f>+'4.2.1.1.2'!E194/'4.2.1.1.2'!$K194</f>
        <v>0.20528701150611808</v>
      </c>
      <c r="F194" s="126">
        <f>+'4.2.1.1.2'!F194/'4.2.1.1.2'!$K194</f>
        <v>0.27057851460115701</v>
      </c>
      <c r="G194" s="126">
        <f>+'4.2.1.1.2'!G194/'4.2.1.1.2'!$K194</f>
        <v>7.8756792282479032E-2</v>
      </c>
      <c r="H194" s="126">
        <f>+'4.2.1.1.2'!H194/'4.2.1.1.2'!$K194</f>
        <v>9.3935470708894769E-3</v>
      </c>
      <c r="I194" s="126">
        <f>+'4.2.1.1.2'!J194/'4.2.1.1.2'!$K194</f>
        <v>8.8519573952712087E-3</v>
      </c>
      <c r="J194" s="188">
        <f t="shared" si="3"/>
        <v>1</v>
      </c>
    </row>
    <row r="195" spans="1:10">
      <c r="A195" s="222"/>
      <c r="B195" s="23" t="s">
        <v>4</v>
      </c>
      <c r="C195" s="130">
        <f>+'4.2.1.1.2'!C195/'4.2.1.1.2'!K195</f>
        <v>0.15503345057622878</v>
      </c>
      <c r="D195" s="126">
        <f>+'4.2.1.1.2'!D195/'4.2.1.1.2'!$K195</f>
        <v>0.27516331468111077</v>
      </c>
      <c r="E195" s="126">
        <f>+'4.2.1.1.2'!E195/'4.2.1.1.2'!$K195</f>
        <v>0.19406311602675452</v>
      </c>
      <c r="F195" s="126">
        <f>+'4.2.1.1.2'!F195/'4.2.1.1.2'!$K195</f>
        <v>0.27921223792979832</v>
      </c>
      <c r="G195" s="126">
        <f>+'4.2.1.1.2'!G195/'4.2.1.1.2'!$K195</f>
        <v>7.9884800020058017E-2</v>
      </c>
      <c r="H195" s="126">
        <f>+'4.2.1.1.2'!H195/'4.2.1.1.2'!$K195</f>
        <v>9.7613339438161958E-3</v>
      </c>
      <c r="I195" s="126">
        <f>+'4.2.1.1.2'!J195/'4.2.1.1.2'!$K195</f>
        <v>6.8817468222334031E-3</v>
      </c>
      <c r="J195" s="188">
        <f t="shared" si="3"/>
        <v>1</v>
      </c>
    </row>
    <row r="196" spans="1:10">
      <c r="A196" s="222"/>
      <c r="B196" s="23" t="s">
        <v>5</v>
      </c>
      <c r="C196" s="130">
        <f>+'4.2.1.1.2'!C196/'4.2.1.1.2'!K196</f>
        <v>0.15823147944999094</v>
      </c>
      <c r="D196" s="126">
        <f>+'4.2.1.1.2'!D196/'4.2.1.1.2'!$K196</f>
        <v>0.28606439016375529</v>
      </c>
      <c r="E196" s="126">
        <f>+'4.2.1.1.2'!E196/'4.2.1.1.2'!$K196</f>
        <v>0.1867232598065455</v>
      </c>
      <c r="F196" s="126">
        <f>+'4.2.1.1.2'!F196/'4.2.1.1.2'!$K196</f>
        <v>0.2765743974308858</v>
      </c>
      <c r="G196" s="126">
        <f>+'4.2.1.1.2'!G196/'4.2.1.1.2'!$K196</f>
        <v>7.4684843867811643E-2</v>
      </c>
      <c r="H196" s="126">
        <f>+'4.2.1.1.2'!H196/'4.2.1.1.2'!$K196</f>
        <v>1.1405938785211346E-2</v>
      </c>
      <c r="I196" s="126">
        <f>+'4.2.1.1.2'!J196/'4.2.1.1.2'!$K196</f>
        <v>6.3156904957994637E-3</v>
      </c>
      <c r="J196" s="188">
        <f t="shared" si="3"/>
        <v>0.99999999999999989</v>
      </c>
    </row>
    <row r="197" spans="1:10">
      <c r="A197" s="222"/>
      <c r="B197" s="23" t="s">
        <v>6</v>
      </c>
      <c r="C197" s="130">
        <f>+'4.2.1.1.2'!C197/'4.2.1.1.2'!K197</f>
        <v>0.15827777695715184</v>
      </c>
      <c r="D197" s="126">
        <f>+'4.2.1.1.2'!D197/'4.2.1.1.2'!$K197</f>
        <v>0.29006345079773049</v>
      </c>
      <c r="E197" s="126">
        <f>+'4.2.1.1.2'!E197/'4.2.1.1.2'!$K197</f>
        <v>0.18734205002207482</v>
      </c>
      <c r="F197" s="126">
        <f>+'4.2.1.1.2'!F197/'4.2.1.1.2'!$K197</f>
        <v>0.27246787659755356</v>
      </c>
      <c r="G197" s="126">
        <f>+'4.2.1.1.2'!G197/'4.2.1.1.2'!$K197</f>
        <v>7.5426643426540027E-2</v>
      </c>
      <c r="H197" s="126">
        <f>+'4.2.1.1.2'!H197/'4.2.1.1.2'!$K197</f>
        <v>1.0152168668173336E-2</v>
      </c>
      <c r="I197" s="126">
        <f>+'4.2.1.1.2'!J197/'4.2.1.1.2'!$K197</f>
        <v>6.2700335307759349E-3</v>
      </c>
      <c r="J197" s="188">
        <f t="shared" si="3"/>
        <v>1.0000000000000002</v>
      </c>
    </row>
    <row r="198" spans="1:10">
      <c r="A198" s="222"/>
      <c r="B198" s="23" t="s">
        <v>7</v>
      </c>
      <c r="C198" s="130">
        <f>+'4.2.1.1.2'!C198/'4.2.1.1.2'!K198</f>
        <v>0.15961367990370862</v>
      </c>
      <c r="D198" s="126">
        <f>+'4.2.1.1.2'!D198/'4.2.1.1.2'!$K198</f>
        <v>0.29579990486459978</v>
      </c>
      <c r="E198" s="126">
        <f>+'4.2.1.1.2'!E198/'4.2.1.1.2'!$K198</f>
        <v>0.18858281468149968</v>
      </c>
      <c r="F198" s="126">
        <f>+'4.2.1.1.2'!F198/'4.2.1.1.2'!$K198</f>
        <v>0.26797267012649867</v>
      </c>
      <c r="G198" s="126">
        <f>+'4.2.1.1.2'!G198/'4.2.1.1.2'!$K198</f>
        <v>7.1281364638426895E-2</v>
      </c>
      <c r="H198" s="126">
        <f>+'4.2.1.1.2'!H198/'4.2.1.1.2'!$K198</f>
        <v>1.064190136008511E-2</v>
      </c>
      <c r="I198" s="126">
        <f>+'4.2.1.1.2'!J198/'4.2.1.1.2'!$K198</f>
        <v>6.1076644251812223E-3</v>
      </c>
      <c r="J198" s="188">
        <f t="shared" si="3"/>
        <v>1</v>
      </c>
    </row>
    <row r="199" spans="1:10">
      <c r="A199" s="222"/>
      <c r="B199" s="23" t="s">
        <v>8</v>
      </c>
      <c r="C199" s="130">
        <f>+'4.2.1.1.2'!C199/'4.2.1.1.2'!K199</f>
        <v>0.1583558668204508</v>
      </c>
      <c r="D199" s="126">
        <f>+'4.2.1.1.2'!D199/'4.2.1.1.2'!$K199</f>
        <v>0.29656190073477878</v>
      </c>
      <c r="E199" s="126">
        <f>+'4.2.1.1.2'!E199/'4.2.1.1.2'!$K199</f>
        <v>0.19305198900555828</v>
      </c>
      <c r="F199" s="126">
        <f>+'4.2.1.1.2'!F199/'4.2.1.1.2'!$K199</f>
        <v>0.25975045168760258</v>
      </c>
      <c r="G199" s="126">
        <f>+'4.2.1.1.2'!G199/'4.2.1.1.2'!$K199</f>
        <v>7.4988071647279816E-2</v>
      </c>
      <c r="H199" s="126">
        <f>+'4.2.1.1.2'!H199/'4.2.1.1.2'!$K199</f>
        <v>1.1084517492558472E-2</v>
      </c>
      <c r="I199" s="126">
        <f>+'4.2.1.1.2'!J199/'4.2.1.1.2'!$K199</f>
        <v>6.2072026117712337E-3</v>
      </c>
      <c r="J199" s="188">
        <f t="shared" si="3"/>
        <v>1</v>
      </c>
    </row>
    <row r="200" spans="1:10">
      <c r="A200" s="222"/>
      <c r="B200" s="23" t="s">
        <v>9</v>
      </c>
      <c r="C200" s="130">
        <f>+'4.2.1.1.2'!C200/'4.2.1.1.2'!K200</f>
        <v>0.16205795549376764</v>
      </c>
      <c r="D200" s="126">
        <f>+'4.2.1.1.2'!D200/'4.2.1.1.2'!$K200</f>
        <v>0.29490568255693578</v>
      </c>
      <c r="E200" s="126">
        <f>+'4.2.1.1.2'!E200/'4.2.1.1.2'!$K200</f>
        <v>0.18809632572820548</v>
      </c>
      <c r="F200" s="126">
        <f>+'4.2.1.1.2'!F200/'4.2.1.1.2'!$K200</f>
        <v>0.26212301682388545</v>
      </c>
      <c r="G200" s="126">
        <f>+'4.2.1.1.2'!G200/'4.2.1.1.2'!$K200</f>
        <v>7.6098486233407106E-2</v>
      </c>
      <c r="H200" s="126">
        <f>+'4.2.1.1.2'!H200/'4.2.1.1.2'!$K200</f>
        <v>1.1118000262488563E-2</v>
      </c>
      <c r="I200" s="126">
        <f>+'4.2.1.1.2'!J200/'4.2.1.1.2'!$K200</f>
        <v>5.6005329013099807E-3</v>
      </c>
      <c r="J200" s="188">
        <f t="shared" si="3"/>
        <v>0.99999999999999989</v>
      </c>
    </row>
    <row r="201" spans="1:10">
      <c r="A201" s="222"/>
      <c r="B201" s="23" t="s">
        <v>10</v>
      </c>
      <c r="C201" s="130">
        <f>+'4.2.1.1.2'!C201/'4.2.1.1.2'!K201</f>
        <v>0.16168536698303324</v>
      </c>
      <c r="D201" s="126">
        <f>+'4.2.1.1.2'!D201/'4.2.1.1.2'!$K201</f>
        <v>0.29434607898946552</v>
      </c>
      <c r="E201" s="126">
        <f>+'4.2.1.1.2'!E201/'4.2.1.1.2'!$K201</f>
        <v>0.19220420875907104</v>
      </c>
      <c r="F201" s="126">
        <f>+'4.2.1.1.2'!F201/'4.2.1.1.2'!$K201</f>
        <v>0.25704824131932963</v>
      </c>
      <c r="G201" s="126">
        <f>+'4.2.1.1.2'!G201/'4.2.1.1.2'!$K201</f>
        <v>7.7388694841209582E-2</v>
      </c>
      <c r="H201" s="126">
        <f>+'4.2.1.1.2'!H201/'4.2.1.1.2'!$K201</f>
        <v>1.1573332786749312E-2</v>
      </c>
      <c r="I201" s="126">
        <f>+'4.2.1.1.2'!J201/'4.2.1.1.2'!$K201</f>
        <v>5.7540763211417142E-3</v>
      </c>
      <c r="J201" s="188">
        <f t="shared" si="3"/>
        <v>1.0000000000000002</v>
      </c>
    </row>
    <row r="202" spans="1:10">
      <c r="A202" s="222"/>
      <c r="B202" s="23" t="s">
        <v>11</v>
      </c>
      <c r="C202" s="130">
        <f>+'4.2.1.1.2'!C202/'4.2.1.1.2'!K202</f>
        <v>0.16326283554271614</v>
      </c>
      <c r="D202" s="126">
        <f>+'4.2.1.1.2'!D202/'4.2.1.1.2'!$K202</f>
        <v>0.29457435968491741</v>
      </c>
      <c r="E202" s="126">
        <f>+'4.2.1.1.2'!E202/'4.2.1.1.2'!$K202</f>
        <v>0.19253388330884738</v>
      </c>
      <c r="F202" s="126">
        <f>+'4.2.1.1.2'!F202/'4.2.1.1.2'!$K202</f>
        <v>0.25466887675860816</v>
      </c>
      <c r="G202" s="126">
        <f>+'4.2.1.1.2'!G202/'4.2.1.1.2'!$K202</f>
        <v>7.745269510292252E-2</v>
      </c>
      <c r="H202" s="126">
        <f>+'4.2.1.1.2'!H202/'4.2.1.1.2'!$K202</f>
        <v>1.193737844487632E-2</v>
      </c>
      <c r="I202" s="126">
        <f>+'4.2.1.1.2'!J202/'4.2.1.1.2'!$K202</f>
        <v>5.5699711571120568E-3</v>
      </c>
      <c r="J202" s="188">
        <f t="shared" si="3"/>
        <v>1</v>
      </c>
    </row>
    <row r="203" spans="1:10" ht="15" thickBot="1">
      <c r="A203" s="224"/>
      <c r="B203" s="55" t="s">
        <v>12</v>
      </c>
      <c r="C203" s="131">
        <f>+'4.2.1.1.2'!C203/'4.2.1.1.2'!K203</f>
        <v>0.1589446278049445</v>
      </c>
      <c r="D203" s="128">
        <f>+'4.2.1.1.2'!D203/'4.2.1.1.2'!$K203</f>
        <v>0.30258494957497961</v>
      </c>
      <c r="E203" s="128">
        <f>+'4.2.1.1.2'!E203/'4.2.1.1.2'!$K203</f>
        <v>0.19505357738153567</v>
      </c>
      <c r="F203" s="128">
        <f>+'4.2.1.1.2'!F203/'4.2.1.1.2'!$K203</f>
        <v>0.25089580640616904</v>
      </c>
      <c r="G203" s="128">
        <f>+'4.2.1.1.2'!G203/'4.2.1.1.2'!$K203</f>
        <v>7.3752895800944823E-2</v>
      </c>
      <c r="H203" s="128">
        <f>+'4.2.1.1.2'!H203/'4.2.1.1.2'!$K203</f>
        <v>1.2697990058647258E-2</v>
      </c>
      <c r="I203" s="128">
        <f>+'4.2.1.1.2'!J203/'4.2.1.1.2'!$K203</f>
        <v>6.0701529727790792E-3</v>
      </c>
      <c r="J203" s="189">
        <f t="shared" si="3"/>
        <v>1</v>
      </c>
    </row>
    <row r="204" spans="1:10">
      <c r="A204" s="228">
        <v>2009</v>
      </c>
      <c r="B204" s="91" t="s">
        <v>1</v>
      </c>
      <c r="C204" s="129">
        <f>+'4.2.1.1.2'!C204/'4.2.1.1.2'!K204</f>
        <v>0.17110761065113378</v>
      </c>
      <c r="D204" s="127">
        <f>+'4.2.1.1.2'!D204/'4.2.1.1.2'!$K204</f>
        <v>0.29692631381187867</v>
      </c>
      <c r="E204" s="127">
        <f>+'4.2.1.1.2'!E204/'4.2.1.1.2'!$K204</f>
        <v>0.21259568559760975</v>
      </c>
      <c r="F204" s="127">
        <f>+'4.2.1.1.2'!F204/'4.2.1.1.2'!$K204</f>
        <v>0.22715216310019809</v>
      </c>
      <c r="G204" s="127">
        <f>+'4.2.1.1.2'!G204/'4.2.1.1.2'!$K204</f>
        <v>7.2978868120911838E-2</v>
      </c>
      <c r="H204" s="127">
        <f>+'4.2.1.1.2'!H204/'4.2.1.1.2'!$K204</f>
        <v>1.3074340274459518E-2</v>
      </c>
      <c r="I204" s="127">
        <f>+'4.2.1.1.2'!J204/'4.2.1.1.2'!$K204</f>
        <v>6.1650184438083802E-3</v>
      </c>
      <c r="J204" s="187">
        <f t="shared" si="3"/>
        <v>0.99999999999999989</v>
      </c>
    </row>
    <row r="205" spans="1:10">
      <c r="A205" s="222"/>
      <c r="B205" s="23" t="s">
        <v>2</v>
      </c>
      <c r="C205" s="130">
        <f>+'4.2.1.1.2'!C205/'4.2.1.1.2'!K205</f>
        <v>0.17235184733354819</v>
      </c>
      <c r="D205" s="126">
        <f>+'4.2.1.1.2'!D205/'4.2.1.1.2'!$K205</f>
        <v>0.29567036063091584</v>
      </c>
      <c r="E205" s="126">
        <f>+'4.2.1.1.2'!E205/'4.2.1.1.2'!$K205</f>
        <v>0.19573431972922309</v>
      </c>
      <c r="F205" s="126">
        <f>+'4.2.1.1.2'!F205/'4.2.1.1.2'!$K205</f>
        <v>0.24673843740994769</v>
      </c>
      <c r="G205" s="126">
        <f>+'4.2.1.1.2'!G205/'4.2.1.1.2'!$K205</f>
        <v>7.2275086374904735E-2</v>
      </c>
      <c r="H205" s="126">
        <f>+'4.2.1.1.2'!H205/'4.2.1.1.2'!$K205</f>
        <v>1.2467656476385839E-2</v>
      </c>
      <c r="I205" s="126">
        <f>+'4.2.1.1.2'!J205/'4.2.1.1.2'!$K205</f>
        <v>4.7622920450745973E-3</v>
      </c>
      <c r="J205" s="188">
        <f t="shared" si="3"/>
        <v>1</v>
      </c>
    </row>
    <row r="206" spans="1:10">
      <c r="A206" s="222"/>
      <c r="B206" s="23" t="s">
        <v>3</v>
      </c>
      <c r="C206" s="130">
        <f>+'4.2.1.1.2'!C206/'4.2.1.1.2'!K206</f>
        <v>0.17217299779409598</v>
      </c>
      <c r="D206" s="126">
        <f>+'4.2.1.1.2'!D206/'4.2.1.1.2'!$K206</f>
        <v>0.2903073711819581</v>
      </c>
      <c r="E206" s="126">
        <f>+'4.2.1.1.2'!E206/'4.2.1.1.2'!$K206</f>
        <v>0.18817836622319234</v>
      </c>
      <c r="F206" s="126">
        <f>+'4.2.1.1.2'!F206/'4.2.1.1.2'!$K206</f>
        <v>0.25617816424520318</v>
      </c>
      <c r="G206" s="126">
        <f>+'4.2.1.1.2'!G206/'4.2.1.1.2'!$K206</f>
        <v>7.634007005497162E-2</v>
      </c>
      <c r="H206" s="126">
        <f>+'4.2.1.1.2'!H206/'4.2.1.1.2'!$K206</f>
        <v>1.2459180311807087E-2</v>
      </c>
      <c r="I206" s="126">
        <f>+'4.2.1.1.2'!J206/'4.2.1.1.2'!$K206</f>
        <v>4.3638501887717359E-3</v>
      </c>
      <c r="J206" s="188">
        <f t="shared" si="3"/>
        <v>1</v>
      </c>
    </row>
    <row r="207" spans="1:10">
      <c r="A207" s="222"/>
      <c r="B207" s="23" t="s">
        <v>4</v>
      </c>
      <c r="C207" s="130">
        <f>+'4.2.1.1.2'!C207/'4.2.1.1.2'!K207</f>
        <v>0.17374331597458983</v>
      </c>
      <c r="D207" s="126">
        <f>+'4.2.1.1.2'!D207/'4.2.1.1.2'!$K207</f>
        <v>0.2816129475218771</v>
      </c>
      <c r="E207" s="126">
        <f>+'4.2.1.1.2'!E207/'4.2.1.1.2'!$K207</f>
        <v>0.18653195162419783</v>
      </c>
      <c r="F207" s="126">
        <f>+'4.2.1.1.2'!F207/'4.2.1.1.2'!$K207</f>
        <v>0.26549056220996325</v>
      </c>
      <c r="G207" s="126">
        <f>+'4.2.1.1.2'!G207/'4.2.1.1.2'!$K207</f>
        <v>7.6075172191593182E-2</v>
      </c>
      <c r="H207" s="126">
        <f>+'4.2.1.1.2'!H207/'4.2.1.1.2'!$K207</f>
        <v>1.2514235817690669E-2</v>
      </c>
      <c r="I207" s="126">
        <f>+'4.2.1.1.2'!J207/'4.2.1.1.2'!$K207</f>
        <v>4.0318146600880926E-3</v>
      </c>
      <c r="J207" s="188">
        <f t="shared" si="3"/>
        <v>1</v>
      </c>
    </row>
    <row r="208" spans="1:10">
      <c r="A208" s="222"/>
      <c r="B208" s="23" t="s">
        <v>5</v>
      </c>
      <c r="C208" s="130">
        <f>+'4.2.1.1.2'!C208/'4.2.1.1.2'!K208</f>
        <v>0.17074452630126022</v>
      </c>
      <c r="D208" s="126">
        <f>+'4.2.1.1.2'!D208/'4.2.1.1.2'!$K208</f>
        <v>0.28547932908525259</v>
      </c>
      <c r="E208" s="126">
        <f>+'4.2.1.1.2'!E208/'4.2.1.1.2'!$K208</f>
        <v>0.1855603782559434</v>
      </c>
      <c r="F208" s="126">
        <f>+'4.2.1.1.2'!F208/'4.2.1.1.2'!$K208</f>
        <v>0.26604436950557225</v>
      </c>
      <c r="G208" s="126">
        <f>+'4.2.1.1.2'!G208/'4.2.1.1.2'!$K208</f>
        <v>7.5488693134255436E-2</v>
      </c>
      <c r="H208" s="126">
        <f>+'4.2.1.1.2'!H208/'4.2.1.1.2'!$K208</f>
        <v>1.2623889943130531E-2</v>
      </c>
      <c r="I208" s="126">
        <f>+'4.2.1.1.2'!J208/'4.2.1.1.2'!$K208</f>
        <v>4.0588137745855932E-3</v>
      </c>
      <c r="J208" s="188">
        <f t="shared" si="3"/>
        <v>1</v>
      </c>
    </row>
    <row r="209" spans="1:10">
      <c r="A209" s="222"/>
      <c r="B209" s="23" t="s">
        <v>6</v>
      </c>
      <c r="C209" s="130">
        <f>+'4.2.1.1.2'!C209/'4.2.1.1.2'!K209</f>
        <v>0.17011549360496286</v>
      </c>
      <c r="D209" s="126">
        <f>+'4.2.1.1.2'!D209/'4.2.1.1.2'!$K209</f>
        <v>0.29048043195220952</v>
      </c>
      <c r="E209" s="126">
        <f>+'4.2.1.1.2'!E209/'4.2.1.1.2'!$K209</f>
        <v>0.18403588113655511</v>
      </c>
      <c r="F209" s="126">
        <f>+'4.2.1.1.2'!F209/'4.2.1.1.2'!$K209</f>
        <v>0.26332503637895383</v>
      </c>
      <c r="G209" s="126">
        <f>+'4.2.1.1.2'!G209/'4.2.1.1.2'!$K209</f>
        <v>7.5209427893084171E-2</v>
      </c>
      <c r="H209" s="126">
        <f>+'4.2.1.1.2'!H209/'4.2.1.1.2'!$K209</f>
        <v>1.2648311250670138E-2</v>
      </c>
      <c r="I209" s="126">
        <f>+'4.2.1.1.2'!J209/'4.2.1.1.2'!$K209</f>
        <v>4.1854177835643717E-3</v>
      </c>
      <c r="J209" s="188">
        <f t="shared" si="3"/>
        <v>1</v>
      </c>
    </row>
    <row r="210" spans="1:10">
      <c r="A210" s="222"/>
      <c r="B210" s="23" t="s">
        <v>7</v>
      </c>
      <c r="C210" s="130">
        <f>+'4.2.1.1.2'!C210/'4.2.1.1.2'!K210</f>
        <v>0.17041274409823015</v>
      </c>
      <c r="D210" s="126">
        <f>+'4.2.1.1.2'!D210/'4.2.1.1.2'!$K210</f>
        <v>0.29637182749599389</v>
      </c>
      <c r="E210" s="126">
        <f>+'4.2.1.1.2'!E210/'4.2.1.1.2'!$K210</f>
        <v>0.19561588301085969</v>
      </c>
      <c r="F210" s="126">
        <f>+'4.2.1.1.2'!F210/'4.2.1.1.2'!$K210</f>
        <v>0.24833951007169378</v>
      </c>
      <c r="G210" s="126">
        <f>+'4.2.1.1.2'!G210/'4.2.1.1.2'!$K210</f>
        <v>7.1530374504082617E-2</v>
      </c>
      <c r="H210" s="126">
        <f>+'4.2.1.1.2'!H210/'4.2.1.1.2'!$K210</f>
        <v>1.3324713423289235E-2</v>
      </c>
      <c r="I210" s="126">
        <f>+'4.2.1.1.2'!J210/'4.2.1.1.2'!$K210</f>
        <v>4.4049473958506476E-3</v>
      </c>
      <c r="J210" s="188">
        <f t="shared" si="3"/>
        <v>0.99999999999999989</v>
      </c>
    </row>
    <row r="211" spans="1:10">
      <c r="A211" s="222"/>
      <c r="B211" s="23" t="s">
        <v>8</v>
      </c>
      <c r="C211" s="130">
        <f>+'4.2.1.1.2'!C211/'4.2.1.1.2'!K211</f>
        <v>0.16800713402732545</v>
      </c>
      <c r="D211" s="126">
        <f>+'4.2.1.1.2'!D211/'4.2.1.1.2'!$K211</f>
        <v>0.29342428615504978</v>
      </c>
      <c r="E211" s="126">
        <f>+'4.2.1.1.2'!E211/'4.2.1.1.2'!$K211</f>
        <v>0.18507200007764246</v>
      </c>
      <c r="F211" s="126">
        <f>+'4.2.1.1.2'!F211/'4.2.1.1.2'!$K211</f>
        <v>0.26281358905879959</v>
      </c>
      <c r="G211" s="126">
        <f>+'4.2.1.1.2'!G211/'4.2.1.1.2'!$K211</f>
        <v>7.3633660950083876E-2</v>
      </c>
      <c r="H211" s="126">
        <f>+'4.2.1.1.2'!H211/'4.2.1.1.2'!$K211</f>
        <v>1.2868690160712069E-2</v>
      </c>
      <c r="I211" s="126">
        <f>+'4.2.1.1.2'!J211/'4.2.1.1.2'!$K211</f>
        <v>4.1806395703867264E-3</v>
      </c>
      <c r="J211" s="188">
        <f t="shared" si="3"/>
        <v>0.99999999999999989</v>
      </c>
    </row>
    <row r="212" spans="1:10">
      <c r="A212" s="222"/>
      <c r="B212" s="23" t="s">
        <v>9</v>
      </c>
      <c r="C212" s="130">
        <f>+'4.2.1.1.2'!C212/'4.2.1.1.2'!K212</f>
        <v>0.16912359415716136</v>
      </c>
      <c r="D212" s="126">
        <f>+'4.2.1.1.2'!D212/'4.2.1.1.2'!$K212</f>
        <v>0.28950594508653843</v>
      </c>
      <c r="E212" s="126">
        <f>+'4.2.1.1.2'!E212/'4.2.1.1.2'!$K212</f>
        <v>0.18346525500483382</v>
      </c>
      <c r="F212" s="126">
        <f>+'4.2.1.1.2'!F212/'4.2.1.1.2'!$K212</f>
        <v>0.26756844042560218</v>
      </c>
      <c r="G212" s="126">
        <f>+'4.2.1.1.2'!G212/'4.2.1.1.2'!$K212</f>
        <v>7.4281009291229383E-2</v>
      </c>
      <c r="H212" s="126">
        <f>+'4.2.1.1.2'!H212/'4.2.1.1.2'!$K212</f>
        <v>1.2203869850434814E-2</v>
      </c>
      <c r="I212" s="126">
        <f>+'4.2.1.1.2'!J212/'4.2.1.1.2'!$K212</f>
        <v>3.8518861842000503E-3</v>
      </c>
      <c r="J212" s="188">
        <f t="shared" si="3"/>
        <v>1</v>
      </c>
    </row>
    <row r="213" spans="1:10">
      <c r="A213" s="222"/>
      <c r="B213" s="23" t="s">
        <v>10</v>
      </c>
      <c r="C213" s="130">
        <f>+'4.2.1.1.2'!C213/'4.2.1.1.2'!K213</f>
        <v>0.16833132654536875</v>
      </c>
      <c r="D213" s="126">
        <f>+'4.2.1.1.2'!D213/'4.2.1.1.2'!$K213</f>
        <v>0.29048620848458589</v>
      </c>
      <c r="E213" s="126">
        <f>+'4.2.1.1.2'!E213/'4.2.1.1.2'!$K213</f>
        <v>0.18698071001519304</v>
      </c>
      <c r="F213" s="126">
        <f>+'4.2.1.1.2'!F213/'4.2.1.1.2'!$K213</f>
        <v>0.26566162943252414</v>
      </c>
      <c r="G213" s="126">
        <f>+'4.2.1.1.2'!G213/'4.2.1.1.2'!$K213</f>
        <v>7.2343381227452708E-2</v>
      </c>
      <c r="H213" s="126">
        <f>+'4.2.1.1.2'!H213/'4.2.1.1.2'!$K213</f>
        <v>1.2395151667380203E-2</v>
      </c>
      <c r="I213" s="126">
        <f>+'4.2.1.1.2'!J213/'4.2.1.1.2'!$K213</f>
        <v>3.8015926274952787E-3</v>
      </c>
      <c r="J213" s="188">
        <f t="shared" si="3"/>
        <v>1.0000000000000002</v>
      </c>
    </row>
    <row r="214" spans="1:10">
      <c r="A214" s="222"/>
      <c r="B214" s="23" t="s">
        <v>11</v>
      </c>
      <c r="C214" s="130">
        <f>+'4.2.1.1.2'!C214/'4.2.1.1.2'!K214</f>
        <v>0.165143253674016</v>
      </c>
      <c r="D214" s="126">
        <f>+'4.2.1.1.2'!D214/'4.2.1.1.2'!$K214</f>
        <v>0.29130316922149996</v>
      </c>
      <c r="E214" s="126">
        <f>+'4.2.1.1.2'!E214/'4.2.1.1.2'!$K214</f>
        <v>0.18863994178478952</v>
      </c>
      <c r="F214" s="126">
        <f>+'4.2.1.1.2'!F214/'4.2.1.1.2'!$K214</f>
        <v>0.26442748133840516</v>
      </c>
      <c r="G214" s="126">
        <f>+'4.2.1.1.2'!G214/'4.2.1.1.2'!$K214</f>
        <v>7.4100633311738356E-2</v>
      </c>
      <c r="H214" s="126">
        <f>+'4.2.1.1.2'!H214/'4.2.1.1.2'!$K214</f>
        <v>1.2613151514258149E-2</v>
      </c>
      <c r="I214" s="126">
        <f>+'4.2.1.1.2'!J214/'4.2.1.1.2'!$K214</f>
        <v>3.7723691552928522E-3</v>
      </c>
      <c r="J214" s="188">
        <f t="shared" si="3"/>
        <v>1</v>
      </c>
    </row>
    <row r="215" spans="1:10" ht="15" thickBot="1">
      <c r="A215" s="224"/>
      <c r="B215" s="55" t="s">
        <v>12</v>
      </c>
      <c r="C215" s="131">
        <f>+'4.2.1.1.2'!C215/'4.2.1.1.2'!K215</f>
        <v>0.16786672964548613</v>
      </c>
      <c r="D215" s="128">
        <f>+'4.2.1.1.2'!D215/'4.2.1.1.2'!$K215</f>
        <v>0.29810227964889252</v>
      </c>
      <c r="E215" s="128">
        <f>+'4.2.1.1.2'!E215/'4.2.1.1.2'!$K215</f>
        <v>0.19505712106975404</v>
      </c>
      <c r="F215" s="128">
        <f>+'4.2.1.1.2'!F215/'4.2.1.1.2'!$K215</f>
        <v>0.25218249096632805</v>
      </c>
      <c r="G215" s="128">
        <f>+'4.2.1.1.2'!G215/'4.2.1.1.2'!$K215</f>
        <v>6.9033181248815356E-2</v>
      </c>
      <c r="H215" s="128">
        <f>+'4.2.1.1.2'!H215/'4.2.1.1.2'!$K215</f>
        <v>1.3681409354007294E-2</v>
      </c>
      <c r="I215" s="128">
        <f>+'4.2.1.1.2'!J215/'4.2.1.1.2'!$K215</f>
        <v>4.0767880667166266E-3</v>
      </c>
      <c r="J215" s="189">
        <f t="shared" si="3"/>
        <v>1</v>
      </c>
    </row>
    <row r="216" spans="1:10">
      <c r="A216" s="228">
        <v>2010</v>
      </c>
      <c r="B216" s="91" t="s">
        <v>1</v>
      </c>
      <c r="C216" s="129">
        <f>+'4.2.1.1.2'!C216/'4.2.1.1.2'!K216</f>
        <v>0.17510253137624512</v>
      </c>
      <c r="D216" s="127">
        <f>+'4.2.1.1.2'!D216/'4.2.1.1.2'!$K216</f>
        <v>0.29506129328796854</v>
      </c>
      <c r="E216" s="127">
        <f>+'4.2.1.1.2'!E216/'4.2.1.1.2'!$K216</f>
        <v>0.21030104402252878</v>
      </c>
      <c r="F216" s="127">
        <f>+'4.2.1.1.2'!F216/'4.2.1.1.2'!$K216</f>
        <v>0.23040102519148292</v>
      </c>
      <c r="G216" s="127">
        <f>+'4.2.1.1.2'!G216/'4.2.1.1.2'!$K216</f>
        <v>7.0637182266861193E-2</v>
      </c>
      <c r="H216" s="127">
        <f>+'4.2.1.1.2'!H216/'4.2.1.1.2'!$K216</f>
        <v>1.3866280009771493E-2</v>
      </c>
      <c r="I216" s="127">
        <f>+'4.2.1.1.2'!J216/'4.2.1.1.2'!$K216</f>
        <v>4.6306438451419567E-3</v>
      </c>
      <c r="J216" s="187">
        <f t="shared" si="3"/>
        <v>1.0000000000000002</v>
      </c>
    </row>
    <row r="217" spans="1:10">
      <c r="A217" s="222"/>
      <c r="B217" s="23" t="s">
        <v>2</v>
      </c>
      <c r="C217" s="130">
        <f>+'4.2.1.1.2'!C217/'4.2.1.1.2'!K217</f>
        <v>0.17498448708390069</v>
      </c>
      <c r="D217" s="126">
        <f>+'4.2.1.1.2'!D217/'4.2.1.1.2'!$K217</f>
        <v>0.29102944020732779</v>
      </c>
      <c r="E217" s="126">
        <f>+'4.2.1.1.2'!E217/'4.2.1.1.2'!$K217</f>
        <v>0.19812993101296444</v>
      </c>
      <c r="F217" s="126">
        <f>+'4.2.1.1.2'!F217/'4.2.1.1.2'!$K217</f>
        <v>0.24845294431187043</v>
      </c>
      <c r="G217" s="126">
        <f>+'4.2.1.1.2'!G217/'4.2.1.1.2'!$K217</f>
        <v>7.0772050386014446E-2</v>
      </c>
      <c r="H217" s="126">
        <f>+'4.2.1.1.2'!H217/'4.2.1.1.2'!$K217</f>
        <v>1.2777848274474304E-2</v>
      </c>
      <c r="I217" s="126">
        <f>+'4.2.1.1.2'!J217/'4.2.1.1.2'!$K217</f>
        <v>3.8532987234479177E-3</v>
      </c>
      <c r="J217" s="188">
        <f t="shared" ref="J217:J270" si="4">SUM(C217:I217)</f>
        <v>1</v>
      </c>
    </row>
    <row r="218" spans="1:10">
      <c r="A218" s="222"/>
      <c r="B218" s="23" t="s">
        <v>3</v>
      </c>
      <c r="C218" s="130">
        <f>+'4.2.1.1.2'!C218/'4.2.1.1.2'!K218</f>
        <v>0.17560224069045147</v>
      </c>
      <c r="D218" s="126">
        <f>+'4.2.1.1.2'!D218/'4.2.1.1.2'!$K218</f>
        <v>0.28769576687057963</v>
      </c>
      <c r="E218" s="126">
        <f>+'4.2.1.1.2'!E218/'4.2.1.1.2'!$K218</f>
        <v>0.18615217199114922</v>
      </c>
      <c r="F218" s="126">
        <f>+'4.2.1.1.2'!F218/'4.2.1.1.2'!$K218</f>
        <v>0.26196119260872319</v>
      </c>
      <c r="G218" s="126">
        <f>+'4.2.1.1.2'!G218/'4.2.1.1.2'!$K218</f>
        <v>7.3092732009668732E-2</v>
      </c>
      <c r="H218" s="126">
        <f>+'4.2.1.1.2'!H218/'4.2.1.1.2'!$K218</f>
        <v>1.2422087034997236E-2</v>
      </c>
      <c r="I218" s="126">
        <f>+'4.2.1.1.2'!J218/'4.2.1.1.2'!$K218</f>
        <v>3.0738087944305313E-3</v>
      </c>
      <c r="J218" s="188">
        <f t="shared" si="4"/>
        <v>1</v>
      </c>
    </row>
    <row r="219" spans="1:10">
      <c r="A219" s="222"/>
      <c r="B219" s="23" t="s">
        <v>4</v>
      </c>
      <c r="C219" s="130">
        <f>+'4.2.1.1.2'!C219/'4.2.1.1.2'!K219</f>
        <v>0.17816193624736437</v>
      </c>
      <c r="D219" s="126">
        <f>+'4.2.1.1.2'!D219/'4.2.1.1.2'!$K219</f>
        <v>0.28149647300500835</v>
      </c>
      <c r="E219" s="126">
        <f>+'4.2.1.1.2'!E219/'4.2.1.1.2'!$K219</f>
        <v>0.19001556382588841</v>
      </c>
      <c r="F219" s="126">
        <f>+'4.2.1.1.2'!F219/'4.2.1.1.2'!$K219</f>
        <v>0.26200898668209072</v>
      </c>
      <c r="G219" s="126">
        <f>+'4.2.1.1.2'!G219/'4.2.1.1.2'!$K219</f>
        <v>7.3009099933569188E-2</v>
      </c>
      <c r="H219" s="126">
        <f>+'4.2.1.1.2'!H219/'4.2.1.1.2'!$K219</f>
        <v>1.2293429649660891E-2</v>
      </c>
      <c r="I219" s="126">
        <f>+'4.2.1.1.2'!J219/'4.2.1.1.2'!$K219</f>
        <v>3.0145106564180395E-3</v>
      </c>
      <c r="J219" s="188">
        <f t="shared" si="4"/>
        <v>0.99999999999999989</v>
      </c>
    </row>
    <row r="220" spans="1:10">
      <c r="A220" s="222"/>
      <c r="B220" s="23" t="s">
        <v>5</v>
      </c>
      <c r="C220" s="130">
        <f>+'4.2.1.1.2'!C220/'4.2.1.1.2'!K220</f>
        <v>0.17310429852628081</v>
      </c>
      <c r="D220" s="126">
        <f>+'4.2.1.1.2'!D220/'4.2.1.1.2'!$K220</f>
        <v>0.28021760658390643</v>
      </c>
      <c r="E220" s="126">
        <f>+'4.2.1.1.2'!E220/'4.2.1.1.2'!$K220</f>
        <v>0.19361577823908935</v>
      </c>
      <c r="F220" s="126">
        <f>+'4.2.1.1.2'!F220/'4.2.1.1.2'!$K220</f>
        <v>0.2619334667304154</v>
      </c>
      <c r="G220" s="126">
        <f>+'4.2.1.1.2'!G220/'4.2.1.1.2'!$K220</f>
        <v>7.4722709553262989E-2</v>
      </c>
      <c r="H220" s="126">
        <f>+'4.2.1.1.2'!H220/'4.2.1.1.2'!$K220</f>
        <v>1.2712148700029445E-2</v>
      </c>
      <c r="I220" s="126">
        <f>+'4.2.1.1.2'!J220/'4.2.1.1.2'!$K220</f>
        <v>3.6939916670155593E-3</v>
      </c>
      <c r="J220" s="188">
        <f t="shared" si="4"/>
        <v>1</v>
      </c>
    </row>
    <row r="221" spans="1:10">
      <c r="A221" s="222"/>
      <c r="B221" s="23" t="s">
        <v>6</v>
      </c>
      <c r="C221" s="130">
        <f>+'4.2.1.1.2'!C221/'4.2.1.1.2'!K221</f>
        <v>0.17315422417309179</v>
      </c>
      <c r="D221" s="126">
        <f>+'4.2.1.1.2'!D221/'4.2.1.1.2'!$K221</f>
        <v>0.28877077062562612</v>
      </c>
      <c r="E221" s="126">
        <f>+'4.2.1.1.2'!E221/'4.2.1.1.2'!$K221</f>
        <v>0.19420773356567614</v>
      </c>
      <c r="F221" s="126">
        <f>+'4.2.1.1.2'!F221/'4.2.1.1.2'!$K221</f>
        <v>0.25397697505926181</v>
      </c>
      <c r="G221" s="126">
        <f>+'4.2.1.1.2'!G221/'4.2.1.1.2'!$K221</f>
        <v>7.3051846075469162E-2</v>
      </c>
      <c r="H221" s="126">
        <f>+'4.2.1.1.2'!H221/'4.2.1.1.2'!$K221</f>
        <v>1.3181526560777972E-2</v>
      </c>
      <c r="I221" s="126">
        <f>+'4.2.1.1.2'!J221/'4.2.1.1.2'!$K221</f>
        <v>3.6569239400970027E-3</v>
      </c>
      <c r="J221" s="188">
        <f t="shared" si="4"/>
        <v>1</v>
      </c>
    </row>
    <row r="222" spans="1:10">
      <c r="A222" s="222"/>
      <c r="B222" s="23" t="s">
        <v>7</v>
      </c>
      <c r="C222" s="130">
        <f>+'4.2.1.1.2'!C222/'4.2.1.1.2'!K222</f>
        <v>0.17119304995359289</v>
      </c>
      <c r="D222" s="126">
        <f>+'4.2.1.1.2'!D222/'4.2.1.1.2'!$K222</f>
        <v>0.29487939674115449</v>
      </c>
      <c r="E222" s="126">
        <f>+'4.2.1.1.2'!E222/'4.2.1.1.2'!$K222</f>
        <v>0.19244296129955915</v>
      </c>
      <c r="F222" s="126">
        <f>+'4.2.1.1.2'!F222/'4.2.1.1.2'!$K222</f>
        <v>0.25746286585715938</v>
      </c>
      <c r="G222" s="126">
        <f>+'4.2.1.1.2'!G222/'4.2.1.1.2'!$K222</f>
        <v>6.7455434269673445E-2</v>
      </c>
      <c r="H222" s="126">
        <f>+'4.2.1.1.2'!H222/'4.2.1.1.2'!$K222</f>
        <v>1.3106558617740079E-2</v>
      </c>
      <c r="I222" s="126">
        <f>+'4.2.1.1.2'!J222/'4.2.1.1.2'!$K222</f>
        <v>3.459733261120593E-3</v>
      </c>
      <c r="J222" s="188">
        <f t="shared" si="4"/>
        <v>1.0000000000000002</v>
      </c>
    </row>
    <row r="223" spans="1:10">
      <c r="A223" s="222"/>
      <c r="B223" s="23" t="s">
        <v>8</v>
      </c>
      <c r="C223" s="130">
        <f>+'4.2.1.1.2'!C223/'4.2.1.1.2'!K223</f>
        <v>0.16978039159010569</v>
      </c>
      <c r="D223" s="126">
        <f>+'4.2.1.1.2'!D223/'4.2.1.1.2'!$K223</f>
        <v>0.28852082856074152</v>
      </c>
      <c r="E223" s="126">
        <f>+'4.2.1.1.2'!E223/'4.2.1.1.2'!$K223</f>
        <v>0.18913103210761828</v>
      </c>
      <c r="F223" s="126">
        <f>+'4.2.1.1.2'!F223/'4.2.1.1.2'!$K223</f>
        <v>0.26389425481346312</v>
      </c>
      <c r="G223" s="126">
        <f>+'4.2.1.1.2'!G223/'4.2.1.1.2'!$K223</f>
        <v>7.2446973622200789E-2</v>
      </c>
      <c r="H223" s="126">
        <f>+'4.2.1.1.2'!H223/'4.2.1.1.2'!$K223</f>
        <v>1.2937887815411121E-2</v>
      </c>
      <c r="I223" s="126">
        <f>+'4.2.1.1.2'!J223/'4.2.1.1.2'!$K223</f>
        <v>3.2886314904594653E-3</v>
      </c>
      <c r="J223" s="188">
        <f t="shared" si="4"/>
        <v>0.99999999999999989</v>
      </c>
    </row>
    <row r="224" spans="1:10">
      <c r="A224" s="222"/>
      <c r="B224" s="23" t="s">
        <v>9</v>
      </c>
      <c r="C224" s="130">
        <f>+'4.2.1.1.2'!C224/'4.2.1.1.2'!K224</f>
        <v>0.16500425886974812</v>
      </c>
      <c r="D224" s="126">
        <f>+'4.2.1.1.2'!D224/'4.2.1.1.2'!$K224</f>
        <v>0.29036208726014623</v>
      </c>
      <c r="E224" s="126">
        <f>+'4.2.1.1.2'!E224/'4.2.1.1.2'!$K224</f>
        <v>0.19058597137444561</v>
      </c>
      <c r="F224" s="126">
        <f>+'4.2.1.1.2'!F224/'4.2.1.1.2'!$K224</f>
        <v>0.26495714517916197</v>
      </c>
      <c r="G224" s="126">
        <f>+'4.2.1.1.2'!G224/'4.2.1.1.2'!$K224</f>
        <v>7.2811995586474054E-2</v>
      </c>
      <c r="H224" s="126">
        <f>+'4.2.1.1.2'!H224/'4.2.1.1.2'!$K224</f>
        <v>1.2983056454530809E-2</v>
      </c>
      <c r="I224" s="126">
        <f>+'4.2.1.1.2'!J224/'4.2.1.1.2'!$K224</f>
        <v>3.2954852754932288E-3</v>
      </c>
      <c r="J224" s="188">
        <f t="shared" si="4"/>
        <v>1</v>
      </c>
    </row>
    <row r="225" spans="1:10">
      <c r="A225" s="222"/>
      <c r="B225" s="23" t="s">
        <v>10</v>
      </c>
      <c r="C225" s="130">
        <f>+'4.2.1.1.2'!C225/'4.2.1.1.2'!K225</f>
        <v>0.1720282151357119</v>
      </c>
      <c r="D225" s="126">
        <f>+'4.2.1.1.2'!D225/'4.2.1.1.2'!$K225</f>
        <v>0.2765154380928026</v>
      </c>
      <c r="E225" s="126">
        <f>+'4.2.1.1.2'!E225/'4.2.1.1.2'!$K225</f>
        <v>0.1940065917563828</v>
      </c>
      <c r="F225" s="126">
        <f>+'4.2.1.1.2'!F225/'4.2.1.1.2'!$K225</f>
        <v>0.26676449177378542</v>
      </c>
      <c r="G225" s="126">
        <f>+'4.2.1.1.2'!G225/'4.2.1.1.2'!$K225</f>
        <v>7.3443588111635011E-2</v>
      </c>
      <c r="H225" s="126">
        <f>+'4.2.1.1.2'!H225/'4.2.1.1.2'!$K225</f>
        <v>1.3520821469451849E-2</v>
      </c>
      <c r="I225" s="126">
        <f>+'4.2.1.1.2'!J225/'4.2.1.1.2'!$K225</f>
        <v>3.7208536602304173E-3</v>
      </c>
      <c r="J225" s="188">
        <f t="shared" si="4"/>
        <v>1</v>
      </c>
    </row>
    <row r="226" spans="1:10">
      <c r="A226" s="222"/>
      <c r="B226" s="23" t="s">
        <v>11</v>
      </c>
      <c r="C226" s="130">
        <f>+'4.2.1.1.2'!C226/'4.2.1.1.2'!K226</f>
        <v>0.17114197144903492</v>
      </c>
      <c r="D226" s="126">
        <f>+'4.2.1.1.2'!D226/'4.2.1.1.2'!$K226</f>
        <v>0.28328402852824169</v>
      </c>
      <c r="E226" s="126">
        <f>+'4.2.1.1.2'!E226/'4.2.1.1.2'!$K226</f>
        <v>0.19196622011324599</v>
      </c>
      <c r="F226" s="126">
        <f>+'4.2.1.1.2'!F226/'4.2.1.1.2'!$K226</f>
        <v>0.26444764128805925</v>
      </c>
      <c r="G226" s="126">
        <f>+'4.2.1.1.2'!G226/'4.2.1.1.2'!$K226</f>
        <v>7.2064377917492373E-2</v>
      </c>
      <c r="H226" s="126">
        <f>+'4.2.1.1.2'!H226/'4.2.1.1.2'!$K226</f>
        <v>1.3210568440232445E-2</v>
      </c>
      <c r="I226" s="126">
        <f>+'4.2.1.1.2'!J226/'4.2.1.1.2'!$K226</f>
        <v>3.8851922636933046E-3</v>
      </c>
      <c r="J226" s="188">
        <f t="shared" si="4"/>
        <v>0.99999999999999989</v>
      </c>
    </row>
    <row r="227" spans="1:10" ht="15" thickBot="1">
      <c r="A227" s="224"/>
      <c r="B227" s="55" t="s">
        <v>12</v>
      </c>
      <c r="C227" s="131">
        <f>+'4.2.1.1.2'!C227/'4.2.1.1.2'!K227</f>
        <v>0.16705876831713298</v>
      </c>
      <c r="D227" s="128">
        <f>+'4.2.1.1.2'!D227/'4.2.1.1.2'!$K227</f>
        <v>0.28263303297181708</v>
      </c>
      <c r="E227" s="128">
        <f>+'4.2.1.1.2'!E227/'4.2.1.1.2'!$K227</f>
        <v>0.19797955598887812</v>
      </c>
      <c r="F227" s="128">
        <f>+'4.2.1.1.2'!F227/'4.2.1.1.2'!$K227</f>
        <v>0.2561441880423585</v>
      </c>
      <c r="G227" s="128">
        <f>+'4.2.1.1.2'!G227/'4.2.1.1.2'!$K227</f>
        <v>7.1191981088162812E-2</v>
      </c>
      <c r="H227" s="128">
        <f>+'4.2.1.1.2'!H227/'4.2.1.1.2'!$K227</f>
        <v>2.1097086051270211E-2</v>
      </c>
      <c r="I227" s="128">
        <f>+'4.2.1.1.2'!J227/'4.2.1.1.2'!$K227</f>
        <v>3.8953875403802342E-3</v>
      </c>
      <c r="J227" s="189">
        <f t="shared" si="4"/>
        <v>0.99999999999999989</v>
      </c>
    </row>
    <row r="228" spans="1:10">
      <c r="A228" s="228">
        <v>2011</v>
      </c>
      <c r="B228" s="91" t="s">
        <v>1</v>
      </c>
      <c r="C228" s="129">
        <f>+'4.2.1.1.2'!C228/'4.2.1.1.2'!K228</f>
        <v>0.17390325843923835</v>
      </c>
      <c r="D228" s="127">
        <f>+'4.2.1.1.2'!D228/'4.2.1.1.2'!$K228</f>
        <v>0.28494909566272375</v>
      </c>
      <c r="E228" s="127">
        <f>+'4.2.1.1.2'!E228/'4.2.1.1.2'!$K228</f>
        <v>0.20537436444535345</v>
      </c>
      <c r="F228" s="127">
        <f>+'4.2.1.1.2'!F228/'4.2.1.1.2'!$K228</f>
        <v>0.23852529556724278</v>
      </c>
      <c r="G228" s="127">
        <f>+'4.2.1.1.2'!G228/'4.2.1.1.2'!$K228</f>
        <v>6.9961340233533995E-2</v>
      </c>
      <c r="H228" s="127">
        <f>+'4.2.1.1.2'!H228/'4.2.1.1.2'!$K228</f>
        <v>2.3255677368156851E-2</v>
      </c>
      <c r="I228" s="127">
        <f>+'4.2.1.1.2'!J228/'4.2.1.1.2'!$K228</f>
        <v>4.0309682837508702E-3</v>
      </c>
      <c r="J228" s="187">
        <f t="shared" si="4"/>
        <v>1</v>
      </c>
    </row>
    <row r="229" spans="1:10">
      <c r="A229" s="222"/>
      <c r="B229" s="23" t="s">
        <v>2</v>
      </c>
      <c r="C229" s="130">
        <f>+'4.2.1.1.2'!C229/'4.2.1.1.2'!K229</f>
        <v>0.17152407606183712</v>
      </c>
      <c r="D229" s="126">
        <f>+'4.2.1.1.2'!D229/'4.2.1.1.2'!$K229</f>
        <v>0.28013940603106452</v>
      </c>
      <c r="E229" s="126">
        <f>+'4.2.1.1.2'!E229/'4.2.1.1.2'!$K229</f>
        <v>0.19352039330848009</v>
      </c>
      <c r="F229" s="126">
        <f>+'4.2.1.1.2'!F229/'4.2.1.1.2'!$K229</f>
        <v>0.259227076010144</v>
      </c>
      <c r="G229" s="126">
        <f>+'4.2.1.1.2'!G229/'4.2.1.1.2'!$K229</f>
        <v>6.9217062372287627E-2</v>
      </c>
      <c r="H229" s="126">
        <f>+'4.2.1.1.2'!H229/'4.2.1.1.2'!$K229</f>
        <v>2.2778222912815022E-2</v>
      </c>
      <c r="I229" s="126">
        <f>+'4.2.1.1.2'!J229/'4.2.1.1.2'!$K229</f>
        <v>3.5937633033716063E-3</v>
      </c>
      <c r="J229" s="188">
        <f t="shared" si="4"/>
        <v>1</v>
      </c>
    </row>
    <row r="230" spans="1:10">
      <c r="A230" s="222"/>
      <c r="B230" s="23" t="s">
        <v>3</v>
      </c>
      <c r="C230" s="130">
        <f>+'4.2.1.1.2'!C230/'4.2.1.1.2'!K230</f>
        <v>0.15856477356089838</v>
      </c>
      <c r="D230" s="126">
        <f>+'4.2.1.1.2'!D230/'4.2.1.1.2'!$K230</f>
        <v>0.2783411320504478</v>
      </c>
      <c r="E230" s="126">
        <f>+'4.2.1.1.2'!E230/'4.2.1.1.2'!$K230</f>
        <v>0.19004699953166251</v>
      </c>
      <c r="F230" s="126">
        <f>+'4.2.1.1.2'!F230/'4.2.1.1.2'!$K230</f>
        <v>0.27118572275249814</v>
      </c>
      <c r="G230" s="126">
        <f>+'4.2.1.1.2'!G230/'4.2.1.1.2'!$K230</f>
        <v>7.5019583138192708E-2</v>
      </c>
      <c r="H230" s="126">
        <f>+'4.2.1.1.2'!H230/'4.2.1.1.2'!$K230</f>
        <v>2.3374558084209567E-2</v>
      </c>
      <c r="I230" s="126">
        <f>+'4.2.1.1.2'!J230/'4.2.1.1.2'!$K230</f>
        <v>3.4672308820908574E-3</v>
      </c>
      <c r="J230" s="188">
        <f t="shared" si="4"/>
        <v>0.99999999999999989</v>
      </c>
    </row>
    <row r="231" spans="1:10">
      <c r="A231" s="222"/>
      <c r="B231" s="23" t="s">
        <v>4</v>
      </c>
      <c r="C231" s="130">
        <f>+'4.2.1.1.2'!C231/'4.2.1.1.2'!K231</f>
        <v>0.15095880087496605</v>
      </c>
      <c r="D231" s="126">
        <f>+'4.2.1.1.2'!D231/'4.2.1.1.2'!$K231</f>
        <v>0.27467563020113833</v>
      </c>
      <c r="E231" s="126">
        <f>+'4.2.1.1.2'!E231/'4.2.1.1.2'!$K231</f>
        <v>0.19196672881386331</v>
      </c>
      <c r="F231" s="126">
        <f>+'4.2.1.1.2'!F231/'4.2.1.1.2'!$K231</f>
        <v>0.27929460502599446</v>
      </c>
      <c r="G231" s="126">
        <f>+'4.2.1.1.2'!G231/'4.2.1.1.2'!$K231</f>
        <v>7.6096092150982161E-2</v>
      </c>
      <c r="H231" s="126">
        <f>+'4.2.1.1.2'!H231/'4.2.1.1.2'!$K231</f>
        <v>2.3895025956578449E-2</v>
      </c>
      <c r="I231" s="126">
        <f>+'4.2.1.1.2'!J231/'4.2.1.1.2'!$K231</f>
        <v>3.1131169764772085E-3</v>
      </c>
      <c r="J231" s="188">
        <f t="shared" si="4"/>
        <v>0.99999999999999989</v>
      </c>
    </row>
    <row r="232" spans="1:10">
      <c r="A232" s="222"/>
      <c r="B232" s="23" t="s">
        <v>5</v>
      </c>
      <c r="C232" s="130">
        <f>+'4.2.1.1.2'!C232/'4.2.1.1.2'!K232</f>
        <v>0.15695095400785139</v>
      </c>
      <c r="D232" s="126">
        <f>+'4.2.1.1.2'!D232/'4.2.1.1.2'!$K232</f>
        <v>0.27584568330429049</v>
      </c>
      <c r="E232" s="126">
        <f>+'4.2.1.1.2'!E232/'4.2.1.1.2'!$K232</f>
        <v>0.19025091225968283</v>
      </c>
      <c r="F232" s="126">
        <f>+'4.2.1.1.2'!F232/'4.2.1.1.2'!$K232</f>
        <v>0.27558944943156521</v>
      </c>
      <c r="G232" s="126">
        <f>+'4.2.1.1.2'!G232/'4.2.1.1.2'!$K232</f>
        <v>7.474365641638088E-2</v>
      </c>
      <c r="H232" s="126">
        <f>+'4.2.1.1.2'!H232/'4.2.1.1.2'!$K232</f>
        <v>2.3888359355004395E-2</v>
      </c>
      <c r="I232" s="126">
        <f>+'4.2.1.1.2'!J232/'4.2.1.1.2'!$K232</f>
        <v>2.7309852252248592E-3</v>
      </c>
      <c r="J232" s="188">
        <f t="shared" si="4"/>
        <v>1.0000000000000002</v>
      </c>
    </row>
    <row r="233" spans="1:10">
      <c r="A233" s="222"/>
      <c r="B233" s="23" t="s">
        <v>6</v>
      </c>
      <c r="C233" s="130">
        <f>+'4.2.1.1.2'!C233/'4.2.1.1.2'!K233</f>
        <v>0.15766105556976998</v>
      </c>
      <c r="D233" s="126">
        <f>+'4.2.1.1.2'!D233/'4.2.1.1.2'!$K233</f>
        <v>0.27980277602376302</v>
      </c>
      <c r="E233" s="126">
        <f>+'4.2.1.1.2'!E233/'4.2.1.1.2'!$K233</f>
        <v>0.18825190131175967</v>
      </c>
      <c r="F233" s="126">
        <f>+'4.2.1.1.2'!F233/'4.2.1.1.2'!$K233</f>
        <v>0.27371795265910071</v>
      </c>
      <c r="G233" s="126">
        <f>+'4.2.1.1.2'!G233/'4.2.1.1.2'!$K233</f>
        <v>7.3167910936853181E-2</v>
      </c>
      <c r="H233" s="126">
        <f>+'4.2.1.1.2'!H233/'4.2.1.1.2'!$K233</f>
        <v>2.4982744120804725E-2</v>
      </c>
      <c r="I233" s="126">
        <f>+'4.2.1.1.2'!J233/'4.2.1.1.2'!$K233</f>
        <v>2.4156593779487015E-3</v>
      </c>
      <c r="J233" s="188">
        <f t="shared" si="4"/>
        <v>1</v>
      </c>
    </row>
    <row r="234" spans="1:10">
      <c r="A234" s="222"/>
      <c r="B234" s="23" t="s">
        <v>7</v>
      </c>
      <c r="C234" s="130">
        <f>+'4.2.1.1.2'!C234/'4.2.1.1.2'!K234</f>
        <v>0.15593266015460847</v>
      </c>
      <c r="D234" s="126">
        <f>+'4.2.1.1.2'!D234/'4.2.1.1.2'!$K234</f>
        <v>0.28798361845352682</v>
      </c>
      <c r="E234" s="126">
        <f>+'4.2.1.1.2'!E234/'4.2.1.1.2'!$K234</f>
        <v>0.18984735455108143</v>
      </c>
      <c r="F234" s="126">
        <f>+'4.2.1.1.2'!F234/'4.2.1.1.2'!$K234</f>
        <v>0.26844062082753267</v>
      </c>
      <c r="G234" s="126">
        <f>+'4.2.1.1.2'!G234/'4.2.1.1.2'!$K234</f>
        <v>6.8955935165662341E-2</v>
      </c>
      <c r="H234" s="126">
        <f>+'4.2.1.1.2'!H234/'4.2.1.1.2'!$K234</f>
        <v>2.6437506168228216E-2</v>
      </c>
      <c r="I234" s="126">
        <f>+'4.2.1.1.2'!J234/'4.2.1.1.2'!$K234</f>
        <v>2.4023046793600709E-3</v>
      </c>
      <c r="J234" s="188">
        <f t="shared" si="4"/>
        <v>1</v>
      </c>
    </row>
    <row r="235" spans="1:10">
      <c r="A235" s="222"/>
      <c r="B235" s="23" t="s">
        <v>8</v>
      </c>
      <c r="C235" s="130">
        <f>+'4.2.1.1.2'!C235/'4.2.1.1.2'!K235</f>
        <v>0.15934511761820744</v>
      </c>
      <c r="D235" s="126">
        <f>+'4.2.1.1.2'!D235/'4.2.1.1.2'!$K235</f>
        <v>0.28217165163076452</v>
      </c>
      <c r="E235" s="126">
        <f>+'4.2.1.1.2'!E235/'4.2.1.1.2'!$K235</f>
        <v>0.18226287573974406</v>
      </c>
      <c r="F235" s="126">
        <f>+'4.2.1.1.2'!F235/'4.2.1.1.2'!$K235</f>
        <v>0.27386779465917999</v>
      </c>
      <c r="G235" s="126">
        <f>+'4.2.1.1.2'!G235/'4.2.1.1.2'!$K235</f>
        <v>7.3972427174084379E-2</v>
      </c>
      <c r="H235" s="126">
        <f>+'4.2.1.1.2'!H235/'4.2.1.1.2'!$K235</f>
        <v>2.6184441014698547E-2</v>
      </c>
      <c r="I235" s="126">
        <f>+'4.2.1.1.2'!J235/'4.2.1.1.2'!$K235</f>
        <v>2.1956921633210411E-3</v>
      </c>
      <c r="J235" s="188">
        <f t="shared" si="4"/>
        <v>1</v>
      </c>
    </row>
    <row r="236" spans="1:10">
      <c r="A236" s="222"/>
      <c r="B236" s="23" t="s">
        <v>9</v>
      </c>
      <c r="C236" s="130">
        <f>+'4.2.1.1.2'!C236/'4.2.1.1.2'!K236</f>
        <v>0.16305802593703009</v>
      </c>
      <c r="D236" s="126">
        <f>+'4.2.1.1.2'!D236/'4.2.1.1.2'!$K236</f>
        <v>0.28330023268365362</v>
      </c>
      <c r="E236" s="126">
        <f>+'4.2.1.1.2'!E236/'4.2.1.1.2'!$K236</f>
        <v>0.17965881767296421</v>
      </c>
      <c r="F236" s="126">
        <f>+'4.2.1.1.2'!F236/'4.2.1.1.2'!$K236</f>
        <v>0.27272568304659273</v>
      </c>
      <c r="G236" s="126">
        <f>+'4.2.1.1.2'!G236/'4.2.1.1.2'!$K236</f>
        <v>7.316026863916994E-2</v>
      </c>
      <c r="H236" s="126">
        <f>+'4.2.1.1.2'!H236/'4.2.1.1.2'!$K236</f>
        <v>2.5580360716348217E-2</v>
      </c>
      <c r="I236" s="126">
        <f>+'4.2.1.1.2'!J236/'4.2.1.1.2'!$K236</f>
        <v>2.5166113042411776E-3</v>
      </c>
      <c r="J236" s="188">
        <f t="shared" si="4"/>
        <v>0.99999999999999989</v>
      </c>
    </row>
    <row r="237" spans="1:10">
      <c r="A237" s="222"/>
      <c r="B237" s="23" t="s">
        <v>10</v>
      </c>
      <c r="C237" s="130">
        <f>+'4.2.1.1.2'!C237/'4.2.1.1.2'!K237</f>
        <v>0.16338354037445077</v>
      </c>
      <c r="D237" s="126">
        <f>+'4.2.1.1.2'!D237/'4.2.1.1.2'!$K237</f>
        <v>0.28489136932566533</v>
      </c>
      <c r="E237" s="126">
        <f>+'4.2.1.1.2'!E237/'4.2.1.1.2'!$K237</f>
        <v>0.18075068548816961</v>
      </c>
      <c r="F237" s="126">
        <f>+'4.2.1.1.2'!F237/'4.2.1.1.2'!$K237</f>
        <v>0.26769169166558721</v>
      </c>
      <c r="G237" s="126">
        <f>+'4.2.1.1.2'!G237/'4.2.1.1.2'!$K237</f>
        <v>7.2988585131784522E-2</v>
      </c>
      <c r="H237" s="126">
        <f>+'4.2.1.1.2'!H237/'4.2.1.1.2'!$K237</f>
        <v>2.7901618118896663E-2</v>
      </c>
      <c r="I237" s="126">
        <f>+'4.2.1.1.2'!J237/'4.2.1.1.2'!$K237</f>
        <v>2.3925098954458595E-3</v>
      </c>
      <c r="J237" s="188">
        <f t="shared" si="4"/>
        <v>0.99999999999999989</v>
      </c>
    </row>
    <row r="238" spans="1:10">
      <c r="A238" s="222"/>
      <c r="B238" s="23" t="s">
        <v>11</v>
      </c>
      <c r="C238" s="130">
        <f>+'4.2.1.1.2'!C238/'4.2.1.1.2'!K238</f>
        <v>0.15092507120723406</v>
      </c>
      <c r="D238" s="126">
        <f>+'4.2.1.1.2'!D238/'4.2.1.1.2'!$K238</f>
        <v>0.29366659105986792</v>
      </c>
      <c r="E238" s="126">
        <f>+'4.2.1.1.2'!E238/'4.2.1.1.2'!$K238</f>
        <v>0.18342945939839086</v>
      </c>
      <c r="F238" s="126">
        <f>+'4.2.1.1.2'!F238/'4.2.1.1.2'!$K238</f>
        <v>0.26954885271557305</v>
      </c>
      <c r="G238" s="126">
        <f>+'4.2.1.1.2'!G238/'4.2.1.1.2'!$K238</f>
        <v>7.3573141923204438E-2</v>
      </c>
      <c r="H238" s="126">
        <f>+'4.2.1.1.2'!H238/'4.2.1.1.2'!$K238</f>
        <v>2.6490181478702895E-2</v>
      </c>
      <c r="I238" s="126">
        <f>+'4.2.1.1.2'!J238/'4.2.1.1.2'!$K238</f>
        <v>2.3667022170267521E-3</v>
      </c>
      <c r="J238" s="188">
        <f t="shared" si="4"/>
        <v>0.99999999999999989</v>
      </c>
    </row>
    <row r="239" spans="1:10" ht="15" thickBot="1">
      <c r="A239" s="224"/>
      <c r="B239" s="55" t="s">
        <v>12</v>
      </c>
      <c r="C239" s="131">
        <f>+'4.2.1.1.2'!C239/'4.2.1.1.2'!K239</f>
        <v>0.16255857345000105</v>
      </c>
      <c r="D239" s="128">
        <f>+'4.2.1.1.2'!D239/'4.2.1.1.2'!$K239</f>
        <v>0.29504343157865431</v>
      </c>
      <c r="E239" s="128">
        <f>+'4.2.1.1.2'!E239/'4.2.1.1.2'!$K239</f>
        <v>0.18546629362757358</v>
      </c>
      <c r="F239" s="128">
        <f>+'4.2.1.1.2'!F239/'4.2.1.1.2'!$K239</f>
        <v>0.25701961892421327</v>
      </c>
      <c r="G239" s="128">
        <f>+'4.2.1.1.2'!G239/'4.2.1.1.2'!$K239</f>
        <v>6.7820634746397768E-2</v>
      </c>
      <c r="H239" s="128">
        <f>+'4.2.1.1.2'!H239/'4.2.1.1.2'!$K239</f>
        <v>2.942832508742874E-2</v>
      </c>
      <c r="I239" s="128">
        <f>+'4.2.1.1.2'!J239/'4.2.1.1.2'!$K239</f>
        <v>2.6631225857312751E-3</v>
      </c>
      <c r="J239" s="189">
        <f t="shared" si="4"/>
        <v>1</v>
      </c>
    </row>
    <row r="240" spans="1:10">
      <c r="A240" s="228">
        <v>2012</v>
      </c>
      <c r="B240" s="91" t="s">
        <v>1</v>
      </c>
      <c r="C240" s="129">
        <f>+'4.2.1.1.2'!C240/'4.2.1.1.2'!K240</f>
        <v>0.16505752004396726</v>
      </c>
      <c r="D240" s="127">
        <f>+'4.2.1.1.2'!D240/'4.2.1.1.2'!$K240</f>
        <v>0.29961642258557591</v>
      </c>
      <c r="E240" s="127">
        <f>+'4.2.1.1.2'!E240/'4.2.1.1.2'!$K240</f>
        <v>0.18952276967224793</v>
      </c>
      <c r="F240" s="127">
        <f>+'4.2.1.1.2'!F240/'4.2.1.1.2'!$K240</f>
        <v>0.24747116068736238</v>
      </c>
      <c r="G240" s="127">
        <f>+'4.2.1.1.2'!G240/'4.2.1.1.2'!$K240</f>
        <v>6.8581681918085891E-2</v>
      </c>
      <c r="H240" s="127">
        <f>+'4.2.1.1.2'!H240/'4.2.1.1.2'!$K240</f>
        <v>2.7191427993908585E-2</v>
      </c>
      <c r="I240" s="127">
        <f>+'4.2.1.1.2'!J240/'4.2.1.1.2'!$K240</f>
        <v>2.5590170988520132E-3</v>
      </c>
      <c r="J240" s="187">
        <f t="shared" si="4"/>
        <v>1</v>
      </c>
    </row>
    <row r="241" spans="1:10">
      <c r="A241" s="222"/>
      <c r="B241" s="23" t="s">
        <v>2</v>
      </c>
      <c r="C241" s="130">
        <f>+'4.2.1.1.2'!C241/'4.2.1.1.2'!K241</f>
        <v>0.1623736499692221</v>
      </c>
      <c r="D241" s="126">
        <f>+'4.2.1.1.2'!D241/'4.2.1.1.2'!$K241</f>
        <v>0.29818406100815709</v>
      </c>
      <c r="E241" s="126">
        <f>+'4.2.1.1.2'!E241/'4.2.1.1.2'!$K241</f>
        <v>0.19082477101276188</v>
      </c>
      <c r="F241" s="126">
        <f>+'4.2.1.1.2'!F241/'4.2.1.1.2'!$K241</f>
        <v>0.25393367700062164</v>
      </c>
      <c r="G241" s="126">
        <f>+'4.2.1.1.2'!G241/'4.2.1.1.2'!$K241</f>
        <v>6.8037942468179402E-2</v>
      </c>
      <c r="H241" s="126">
        <f>+'4.2.1.1.2'!H241/'4.2.1.1.2'!$K241</f>
        <v>2.4305034445771576E-2</v>
      </c>
      <c r="I241" s="126">
        <f>+'4.2.1.1.2'!J241/'4.2.1.1.2'!$K241</f>
        <v>2.340864095286293E-3</v>
      </c>
      <c r="J241" s="188">
        <f t="shared" si="4"/>
        <v>1</v>
      </c>
    </row>
    <row r="242" spans="1:10">
      <c r="A242" s="222"/>
      <c r="B242" s="23" t="s">
        <v>3</v>
      </c>
      <c r="C242" s="130">
        <f>+'4.2.1.1.2'!C242/'4.2.1.1.2'!K242</f>
        <v>0.15966843045312207</v>
      </c>
      <c r="D242" s="126">
        <f>+'4.2.1.1.2'!D242/'4.2.1.1.2'!$K242</f>
        <v>0.29488003683171549</v>
      </c>
      <c r="E242" s="126">
        <f>+'4.2.1.1.2'!E242/'4.2.1.1.2'!$K242</f>
        <v>0.18008032985448785</v>
      </c>
      <c r="F242" s="126">
        <f>+'4.2.1.1.2'!F242/'4.2.1.1.2'!$K242</f>
        <v>0.26831751154807937</v>
      </c>
      <c r="G242" s="126">
        <f>+'4.2.1.1.2'!G242/'4.2.1.1.2'!$K242</f>
        <v>7.3042773444267295E-2</v>
      </c>
      <c r="H242" s="126">
        <f>+'4.2.1.1.2'!H242/'4.2.1.1.2'!$K242</f>
        <v>2.2504207425602229E-2</v>
      </c>
      <c r="I242" s="126">
        <f>+'4.2.1.1.2'!J242/'4.2.1.1.2'!$K242</f>
        <v>1.5067104427256676E-3</v>
      </c>
      <c r="J242" s="188">
        <f t="shared" si="4"/>
        <v>1</v>
      </c>
    </row>
    <row r="243" spans="1:10">
      <c r="A243" s="222"/>
      <c r="B243" s="23" t="s">
        <v>4</v>
      </c>
      <c r="C243" s="130">
        <f>+'4.2.1.1.2'!C243/'4.2.1.1.2'!K243</f>
        <v>0.15961262701285839</v>
      </c>
      <c r="D243" s="126">
        <f>+'4.2.1.1.2'!D243/'4.2.1.1.2'!$K243</f>
        <v>0.30310593941471503</v>
      </c>
      <c r="E243" s="126">
        <f>+'4.2.1.1.2'!E243/'4.2.1.1.2'!$K243</f>
        <v>0.17197998741341311</v>
      </c>
      <c r="F243" s="126">
        <f>+'4.2.1.1.2'!F243/'4.2.1.1.2'!$K243</f>
        <v>0.26684213442197785</v>
      </c>
      <c r="G243" s="126">
        <f>+'4.2.1.1.2'!G243/'4.2.1.1.2'!$K243</f>
        <v>7.2491523098204808E-2</v>
      </c>
      <c r="H243" s="126">
        <f>+'4.2.1.1.2'!H243/'4.2.1.1.2'!$K243</f>
        <v>2.4355997846256659E-2</v>
      </c>
      <c r="I243" s="126">
        <f>+'4.2.1.1.2'!J243/'4.2.1.1.2'!$K243</f>
        <v>1.611790792574087E-3</v>
      </c>
      <c r="J243" s="188">
        <f t="shared" si="4"/>
        <v>1</v>
      </c>
    </row>
    <row r="244" spans="1:10">
      <c r="A244" s="222"/>
      <c r="B244" s="23" t="s">
        <v>5</v>
      </c>
      <c r="C244" s="130">
        <f>+'4.2.1.1.2'!C244/'4.2.1.1.2'!K244</f>
        <v>0.16267063012768024</v>
      </c>
      <c r="D244" s="126">
        <f>+'4.2.1.1.2'!D244/'4.2.1.1.2'!$K244</f>
        <v>0.29749250683848832</v>
      </c>
      <c r="E244" s="126">
        <f>+'4.2.1.1.2'!E244/'4.2.1.1.2'!$K244</f>
        <v>0.17294401785265298</v>
      </c>
      <c r="F244" s="126">
        <f>+'4.2.1.1.2'!F244/'4.2.1.1.2'!$K244</f>
        <v>0.26942244542255361</v>
      </c>
      <c r="G244" s="126">
        <f>+'4.2.1.1.2'!G244/'4.2.1.1.2'!$K244</f>
        <v>7.2569857897967757E-2</v>
      </c>
      <c r="H244" s="126">
        <f>+'4.2.1.1.2'!H244/'4.2.1.1.2'!$K244</f>
        <v>2.3502008138821077E-2</v>
      </c>
      <c r="I244" s="126">
        <f>+'4.2.1.1.2'!J244/'4.2.1.1.2'!$K244</f>
        <v>1.3985337218360072E-3</v>
      </c>
      <c r="J244" s="188">
        <f t="shared" si="4"/>
        <v>1</v>
      </c>
    </row>
    <row r="245" spans="1:10">
      <c r="A245" s="222"/>
      <c r="B245" s="23" t="s">
        <v>6</v>
      </c>
      <c r="C245" s="130">
        <f>+'4.2.1.1.2'!C245/'4.2.1.1.2'!K245</f>
        <v>0.15980616559029046</v>
      </c>
      <c r="D245" s="126">
        <f>+'4.2.1.1.2'!D245/'4.2.1.1.2'!$K245</f>
        <v>0.30063026707325408</v>
      </c>
      <c r="E245" s="126">
        <f>+'4.2.1.1.2'!E245/'4.2.1.1.2'!$K245</f>
        <v>0.17303298645283505</v>
      </c>
      <c r="F245" s="126">
        <f>+'4.2.1.1.2'!F245/'4.2.1.1.2'!$K245</f>
        <v>0.2685943523989397</v>
      </c>
      <c r="G245" s="126">
        <f>+'4.2.1.1.2'!G245/'4.2.1.1.2'!$K245</f>
        <v>7.1946517639365645E-2</v>
      </c>
      <c r="H245" s="126">
        <f>+'4.2.1.1.2'!H245/'4.2.1.1.2'!$K245</f>
        <v>2.4434027596222083E-2</v>
      </c>
      <c r="I245" s="126">
        <f>+'4.2.1.1.2'!J245/'4.2.1.1.2'!$K245</f>
        <v>1.5556832490930125E-3</v>
      </c>
      <c r="J245" s="188">
        <f t="shared" si="4"/>
        <v>1</v>
      </c>
    </row>
    <row r="246" spans="1:10">
      <c r="A246" s="222"/>
      <c r="B246" s="23" t="s">
        <v>7</v>
      </c>
      <c r="C246" s="130">
        <f>+'4.2.1.1.2'!C246/'4.2.1.1.2'!K246</f>
        <v>0.1591822470262157</v>
      </c>
      <c r="D246" s="126">
        <f>+'4.2.1.1.2'!D246/'4.2.1.1.2'!$K246</f>
        <v>0.30864929443744954</v>
      </c>
      <c r="E246" s="126">
        <f>+'4.2.1.1.2'!E246/'4.2.1.1.2'!$K246</f>
        <v>0.17631100078856821</v>
      </c>
      <c r="F246" s="126">
        <f>+'4.2.1.1.2'!F246/'4.2.1.1.2'!$K246</f>
        <v>0.26503547974115815</v>
      </c>
      <c r="G246" s="126">
        <f>+'4.2.1.1.2'!G246/'4.2.1.1.2'!$K246</f>
        <v>6.5893342957592013E-2</v>
      </c>
      <c r="H246" s="126">
        <f>+'4.2.1.1.2'!H246/'4.2.1.1.2'!$K246</f>
        <v>2.3289905076400472E-2</v>
      </c>
      <c r="I246" s="126">
        <f>+'4.2.1.1.2'!J246/'4.2.1.1.2'!$K246</f>
        <v>1.6387299726159596E-3</v>
      </c>
      <c r="J246" s="188">
        <f t="shared" si="4"/>
        <v>1</v>
      </c>
    </row>
    <row r="247" spans="1:10">
      <c r="A247" s="222"/>
      <c r="B247" s="23" t="s">
        <v>8</v>
      </c>
      <c r="C247" s="130">
        <f>+'4.2.1.1.2'!C247/'4.2.1.1.2'!K247</f>
        <v>0.16002240996079398</v>
      </c>
      <c r="D247" s="126">
        <f>+'4.2.1.1.2'!D247/'4.2.1.1.2'!$K247</f>
        <v>0.30387430136858479</v>
      </c>
      <c r="E247" s="126">
        <f>+'4.2.1.1.2'!E247/'4.2.1.1.2'!$K247</f>
        <v>0.1674529043441042</v>
      </c>
      <c r="F247" s="126">
        <f>+'4.2.1.1.2'!F247/'4.2.1.1.2'!$K247</f>
        <v>0.27427714057217156</v>
      </c>
      <c r="G247" s="126">
        <f>+'4.2.1.1.2'!G247/'4.2.1.1.2'!$K247</f>
        <v>7.0926777899995491E-2</v>
      </c>
      <c r="H247" s="126">
        <f>+'4.2.1.1.2'!H247/'4.2.1.1.2'!$K247</f>
        <v>2.238593563234479E-2</v>
      </c>
      <c r="I247" s="126">
        <f>+'4.2.1.1.2'!J247/'4.2.1.1.2'!$K247</f>
        <v>1.0605302220051717E-3</v>
      </c>
      <c r="J247" s="188">
        <f t="shared" si="4"/>
        <v>1</v>
      </c>
    </row>
    <row r="248" spans="1:10">
      <c r="A248" s="222"/>
      <c r="B248" s="23" t="s">
        <v>9</v>
      </c>
      <c r="C248" s="130">
        <f>+'4.2.1.1.2'!C248/'4.2.1.1.2'!K248</f>
        <v>0.15865886145422622</v>
      </c>
      <c r="D248" s="126">
        <f>+'4.2.1.1.2'!D248/'4.2.1.1.2'!$K248</f>
        <v>0.29917258957235893</v>
      </c>
      <c r="E248" s="126">
        <f>+'4.2.1.1.2'!E248/'4.2.1.1.2'!$K248</f>
        <v>0.17100607807302703</v>
      </c>
      <c r="F248" s="126">
        <f>+'4.2.1.1.2'!F248/'4.2.1.1.2'!$K248</f>
        <v>0.27596440029278485</v>
      </c>
      <c r="G248" s="126">
        <f>+'4.2.1.1.2'!G248/'4.2.1.1.2'!$K248</f>
        <v>7.1632910303264005E-2</v>
      </c>
      <c r="H248" s="126">
        <f>+'4.2.1.1.2'!H248/'4.2.1.1.2'!$K248</f>
        <v>2.2510528084740061E-2</v>
      </c>
      <c r="I248" s="126">
        <f>+'4.2.1.1.2'!J248/'4.2.1.1.2'!$K248</f>
        <v>1.0546322195988736E-3</v>
      </c>
      <c r="J248" s="188">
        <f t="shared" si="4"/>
        <v>1</v>
      </c>
    </row>
    <row r="249" spans="1:10">
      <c r="A249" s="222"/>
      <c r="B249" s="23" t="s">
        <v>10</v>
      </c>
      <c r="C249" s="130">
        <f>+'4.2.1.1.2'!C249/'4.2.1.1.2'!K249</f>
        <v>0.15888519144772192</v>
      </c>
      <c r="D249" s="126">
        <f>+'4.2.1.1.2'!D249/'4.2.1.1.2'!$K249</f>
        <v>0.2978473020942366</v>
      </c>
      <c r="E249" s="126">
        <f>+'4.2.1.1.2'!E249/'4.2.1.1.2'!$K249</f>
        <v>0.17419266753792648</v>
      </c>
      <c r="F249" s="126">
        <f>+'4.2.1.1.2'!F249/'4.2.1.1.2'!$K249</f>
        <v>0.27352434176825341</v>
      </c>
      <c r="G249" s="126">
        <f>+'4.2.1.1.2'!G249/'4.2.1.1.2'!$K249</f>
        <v>7.1703090046696769E-2</v>
      </c>
      <c r="H249" s="126">
        <f>+'4.2.1.1.2'!H249/'4.2.1.1.2'!$K249</f>
        <v>2.2898695191326691E-2</v>
      </c>
      <c r="I249" s="126">
        <f>+'4.2.1.1.2'!J249/'4.2.1.1.2'!$K249</f>
        <v>9.4871191383809805E-4</v>
      </c>
      <c r="J249" s="188">
        <f t="shared" si="4"/>
        <v>1</v>
      </c>
    </row>
    <row r="250" spans="1:10">
      <c r="A250" s="222"/>
      <c r="B250" s="23" t="s">
        <v>11</v>
      </c>
      <c r="C250" s="130">
        <f>+'4.2.1.1.2'!C250/'4.2.1.1.2'!K250</f>
        <v>0.16100814212679376</v>
      </c>
      <c r="D250" s="126">
        <f>+'4.2.1.1.2'!D250/'4.2.1.1.2'!$K250</f>
        <v>0.29693823451531132</v>
      </c>
      <c r="E250" s="126">
        <f>+'4.2.1.1.2'!E250/'4.2.1.1.2'!$K250</f>
        <v>0.1720310298067472</v>
      </c>
      <c r="F250" s="126">
        <f>+'4.2.1.1.2'!F250/'4.2.1.1.2'!$K250</f>
        <v>0.27380297007513194</v>
      </c>
      <c r="G250" s="126">
        <f>+'4.2.1.1.2'!G250/'4.2.1.1.2'!$K250</f>
        <v>7.1609265917863749E-2</v>
      </c>
      <c r="H250" s="126">
        <f>+'4.2.1.1.2'!H250/'4.2.1.1.2'!$K250</f>
        <v>2.3684702525087975E-2</v>
      </c>
      <c r="I250" s="126">
        <f>+'4.2.1.1.2'!J250/'4.2.1.1.2'!$K250</f>
        <v>9.2565503306406727E-4</v>
      </c>
      <c r="J250" s="188">
        <f t="shared" si="4"/>
        <v>1</v>
      </c>
    </row>
    <row r="251" spans="1:10" ht="15" thickBot="1">
      <c r="A251" s="224"/>
      <c r="B251" s="55" t="s">
        <v>12</v>
      </c>
      <c r="C251" s="131">
        <f>+'4.2.1.1.2'!C251/'4.2.1.1.2'!K251</f>
        <v>0.16270122275687374</v>
      </c>
      <c r="D251" s="128">
        <f>+'4.2.1.1.2'!D251/'4.2.1.1.2'!$K251</f>
        <v>0.30905815831323913</v>
      </c>
      <c r="E251" s="128">
        <f>+'4.2.1.1.2'!E251/'4.2.1.1.2'!$K251</f>
        <v>0.18279913575285273</v>
      </c>
      <c r="F251" s="128">
        <f>+'4.2.1.1.2'!F251/'4.2.1.1.2'!$K251</f>
        <v>0.25304679846681211</v>
      </c>
      <c r="G251" s="128">
        <f>+'4.2.1.1.2'!G251/'4.2.1.1.2'!$K251</f>
        <v>6.5069838684400041E-2</v>
      </c>
      <c r="H251" s="128">
        <f>+'4.2.1.1.2'!H251/'4.2.1.1.2'!$K251</f>
        <v>2.6316092832735179E-2</v>
      </c>
      <c r="I251" s="128">
        <f>+'4.2.1.1.2'!J251/'4.2.1.1.2'!$K251</f>
        <v>1.00875319308708E-3</v>
      </c>
      <c r="J251" s="189">
        <f t="shared" si="4"/>
        <v>1</v>
      </c>
    </row>
    <row r="252" spans="1:10">
      <c r="A252" s="228">
        <v>2013</v>
      </c>
      <c r="B252" s="91" t="s">
        <v>1</v>
      </c>
      <c r="C252" s="129">
        <f>+'4.2.1.1.2'!C252/'4.2.1.1.2'!K252</f>
        <v>6.3472647851899017E-2</v>
      </c>
      <c r="D252" s="127">
        <f>+'4.2.1.1.2'!D252/'4.2.1.1.2'!$K252</f>
        <v>0.35001999655865179</v>
      </c>
      <c r="E252" s="127">
        <f>+'4.2.1.1.2'!E252/'4.2.1.1.2'!$K252</f>
        <v>0.20666114849252504</v>
      </c>
      <c r="F252" s="127">
        <f>+'4.2.1.1.2'!F252/'4.2.1.1.2'!$K252</f>
        <v>0.26945983698246734</v>
      </c>
      <c r="G252" s="127">
        <f>+'4.2.1.1.2'!G252/'4.2.1.1.2'!$K252</f>
        <v>8.2735529223561796E-2</v>
      </c>
      <c r="H252" s="127">
        <f>+'4.2.1.1.2'!H252/'4.2.1.1.2'!$K252</f>
        <v>2.6544752215703321E-2</v>
      </c>
      <c r="I252" s="127">
        <f>+'4.2.1.1.2'!J252/'4.2.1.1.2'!$K252</f>
        <v>1.1060886751916976E-3</v>
      </c>
      <c r="J252" s="187">
        <f t="shared" si="4"/>
        <v>0.99999999999999989</v>
      </c>
    </row>
    <row r="253" spans="1:10">
      <c r="A253" s="222"/>
      <c r="B253" s="23" t="s">
        <v>2</v>
      </c>
      <c r="C253" s="130">
        <f>+'4.2.1.1.2'!C253/'4.2.1.1.2'!K253</f>
        <v>2.0218677729927739E-6</v>
      </c>
      <c r="D253" s="126">
        <f>+'4.2.1.1.2'!D253/'4.2.1.1.2'!$K253</f>
        <v>0.37121949104496044</v>
      </c>
      <c r="E253" s="126">
        <f>+'4.2.1.1.2'!E253/'4.2.1.1.2'!$K253</f>
        <v>0.20750706024993731</v>
      </c>
      <c r="F253" s="126">
        <f>+'4.2.1.1.2'!F253/'4.2.1.1.2'!$K253</f>
        <v>0.30425612901133886</v>
      </c>
      <c r="G253" s="126">
        <f>+'4.2.1.1.2'!G253/'4.2.1.1.2'!$K253</f>
        <v>8.9290473430822803E-2</v>
      </c>
      <c r="H253" s="126">
        <f>+'4.2.1.1.2'!H253/'4.2.1.1.2'!$K253</f>
        <v>2.6738377573921921E-2</v>
      </c>
      <c r="I253" s="126">
        <f>+'4.2.1.1.2'!J253/'4.2.1.1.2'!$K253</f>
        <v>9.8644682124569665E-4</v>
      </c>
      <c r="J253" s="188">
        <f t="shared" si="4"/>
        <v>1</v>
      </c>
    </row>
    <row r="254" spans="1:10">
      <c r="A254" s="222"/>
      <c r="B254" s="23" t="s">
        <v>3</v>
      </c>
      <c r="C254" s="130">
        <f>+'4.2.1.1.2'!C254/'4.2.1.1.2'!K254</f>
        <v>0.12578801246285906</v>
      </c>
      <c r="D254" s="126">
        <f>+'4.2.1.1.2'!D254/'4.2.1.1.2'!$K254</f>
        <v>0.31246917581974876</v>
      </c>
      <c r="E254" s="126">
        <f>+'4.2.1.1.2'!E254/'4.2.1.1.2'!$K254</f>
        <v>0.17867209043870128</v>
      </c>
      <c r="F254" s="126">
        <f>+'4.2.1.1.2'!F254/'4.2.1.1.2'!$K254</f>
        <v>0.28336659839938577</v>
      </c>
      <c r="G254" s="126">
        <f>+'4.2.1.1.2'!G254/'4.2.1.1.2'!$K254</f>
        <v>7.376077230235252E-2</v>
      </c>
      <c r="H254" s="126">
        <f>+'4.2.1.1.2'!H254/'4.2.1.1.2'!$K254</f>
        <v>2.5168435499272824E-2</v>
      </c>
      <c r="I254" s="126">
        <f>+'4.2.1.1.2'!J254/'4.2.1.1.2'!$K254</f>
        <v>7.7491507767981E-4</v>
      </c>
      <c r="J254" s="188">
        <f t="shared" si="4"/>
        <v>1</v>
      </c>
    </row>
    <row r="255" spans="1:10">
      <c r="A255" s="222"/>
      <c r="B255" s="23" t="s">
        <v>4</v>
      </c>
      <c r="C255" s="130">
        <f>+'4.2.1.1.2'!C255/'4.2.1.1.2'!K255</f>
        <v>0.15197539620630715</v>
      </c>
      <c r="D255" s="126">
        <f>+'4.2.1.1.2'!D255/'4.2.1.1.2'!$K255</f>
        <v>0.29787235007936647</v>
      </c>
      <c r="E255" s="126">
        <f>+'4.2.1.1.2'!E255/'4.2.1.1.2'!$K255</f>
        <v>0.17732720954822626</v>
      </c>
      <c r="F255" s="126">
        <f>+'4.2.1.1.2'!F255/'4.2.1.1.2'!$K255</f>
        <v>0.27596498436808631</v>
      </c>
      <c r="G255" s="126">
        <f>+'4.2.1.1.2'!G255/'4.2.1.1.2'!$K255</f>
        <v>7.1428934412751485E-2</v>
      </c>
      <c r="H255" s="126">
        <f>+'4.2.1.1.2'!H255/'4.2.1.1.2'!$K255</f>
        <v>2.4832655218387616E-2</v>
      </c>
      <c r="I255" s="126">
        <f>+'4.2.1.1.2'!J255/'4.2.1.1.2'!$K255</f>
        <v>5.984701668747171E-4</v>
      </c>
      <c r="J255" s="188">
        <f t="shared" si="4"/>
        <v>1</v>
      </c>
    </row>
    <row r="256" spans="1:10">
      <c r="A256" s="222"/>
      <c r="B256" s="23" t="s">
        <v>5</v>
      </c>
      <c r="C256" s="130">
        <f>+'4.2.1.1.2'!C256/'4.2.1.1.2'!K256</f>
        <v>0.15671222348247338</v>
      </c>
      <c r="D256" s="126">
        <f>+'4.2.1.1.2'!D256/'4.2.1.1.2'!$K256</f>
        <v>0.29523795087123594</v>
      </c>
      <c r="E256" s="126">
        <f>+'4.2.1.1.2'!E256/'4.2.1.1.2'!$K256</f>
        <v>0.17744006597643505</v>
      </c>
      <c r="F256" s="126">
        <f>+'4.2.1.1.2'!F256/'4.2.1.1.2'!$K256</f>
        <v>0.2732990245492235</v>
      </c>
      <c r="G256" s="126">
        <f>+'4.2.1.1.2'!G256/'4.2.1.1.2'!$K256</f>
        <v>7.1538628723388342E-2</v>
      </c>
      <c r="H256" s="126">
        <f>+'4.2.1.1.2'!H256/'4.2.1.1.2'!$K256</f>
        <v>2.5254504385011665E-2</v>
      </c>
      <c r="I256" s="126">
        <f>+'4.2.1.1.2'!J256/'4.2.1.1.2'!$K256</f>
        <v>5.1760201223210642E-4</v>
      </c>
      <c r="J256" s="188">
        <f t="shared" si="4"/>
        <v>0.99999999999999989</v>
      </c>
    </row>
    <row r="257" spans="1:10">
      <c r="A257" s="222"/>
      <c r="B257" s="23" t="s">
        <v>6</v>
      </c>
      <c r="C257" s="130">
        <f>+'4.2.1.1.2'!C257/'4.2.1.1.2'!K257</f>
        <v>0.15622366549444502</v>
      </c>
      <c r="D257" s="126">
        <f>+'4.2.1.1.2'!D257/'4.2.1.1.2'!$K257</f>
        <v>0.29333023415416409</v>
      </c>
      <c r="E257" s="126">
        <f>+'4.2.1.1.2'!E257/'4.2.1.1.2'!$K257</f>
        <v>0.17509743695279639</v>
      </c>
      <c r="F257" s="126">
        <f>+'4.2.1.1.2'!F257/'4.2.1.1.2'!$K257</f>
        <v>0.27790307454957586</v>
      </c>
      <c r="G257" s="126">
        <f>+'4.2.1.1.2'!G257/'4.2.1.1.2'!$K257</f>
        <v>7.0634595980882162E-2</v>
      </c>
      <c r="H257" s="126">
        <f>+'4.2.1.1.2'!H257/'4.2.1.1.2'!$K257</f>
        <v>2.6300868589367411E-2</v>
      </c>
      <c r="I257" s="126">
        <f>+'4.2.1.1.2'!J257/'4.2.1.1.2'!$K257</f>
        <v>5.1012427876902255E-4</v>
      </c>
      <c r="J257" s="188">
        <f t="shared" si="4"/>
        <v>1</v>
      </c>
    </row>
    <row r="258" spans="1:10">
      <c r="A258" s="223"/>
      <c r="B258" s="23" t="s">
        <v>7</v>
      </c>
      <c r="C258" s="130">
        <f>+'4.2.1.1.2'!C258/'4.2.1.1.2'!K258</f>
        <v>0.15649554165291457</v>
      </c>
      <c r="D258" s="126">
        <f>+'4.2.1.1.2'!D258/'4.2.1.1.2'!$K258</f>
        <v>0.30443077792818196</v>
      </c>
      <c r="E258" s="126">
        <f>+'4.2.1.1.2'!E258/'4.2.1.1.2'!$K258</f>
        <v>0.17587670022623531</v>
      </c>
      <c r="F258" s="126">
        <f>+'4.2.1.1.2'!F258/'4.2.1.1.2'!$K258</f>
        <v>0.2710330823733188</v>
      </c>
      <c r="G258" s="126">
        <f>+'4.2.1.1.2'!G258/'4.2.1.1.2'!$K258</f>
        <v>6.7752968043367265E-2</v>
      </c>
      <c r="H258" s="126">
        <f>+'4.2.1.1.2'!H258/'4.2.1.1.2'!$K258</f>
        <v>2.3769946869885272E-2</v>
      </c>
      <c r="I258" s="126">
        <f>+'4.2.1.1.2'!J258/'4.2.1.1.2'!$K258</f>
        <v>6.4098290609686584E-4</v>
      </c>
      <c r="J258" s="188">
        <f t="shared" si="4"/>
        <v>1</v>
      </c>
    </row>
    <row r="259" spans="1:10">
      <c r="A259" s="223"/>
      <c r="B259" s="23" t="s">
        <v>8</v>
      </c>
      <c r="C259" s="130">
        <f>+'4.2.1.1.2'!C259/'4.2.1.1.2'!K259</f>
        <v>0.1581708191203533</v>
      </c>
      <c r="D259" s="126">
        <f>+'4.2.1.1.2'!D259/'4.2.1.1.2'!$K259</f>
        <v>0.28766841628083634</v>
      </c>
      <c r="E259" s="126">
        <f>+'4.2.1.1.2'!E259/'4.2.1.1.2'!$K259</f>
        <v>0.16808263061089315</v>
      </c>
      <c r="F259" s="126">
        <f>+'4.2.1.1.2'!F259/'4.2.1.1.2'!$K259</f>
        <v>0.28597591168449521</v>
      </c>
      <c r="G259" s="126">
        <f>+'4.2.1.1.2'!G259/'4.2.1.1.2'!$K259</f>
        <v>7.3620542956598811E-2</v>
      </c>
      <c r="H259" s="126">
        <f>+'4.2.1.1.2'!H259/'4.2.1.1.2'!$K259</f>
        <v>2.5210022478856148E-2</v>
      </c>
      <c r="I259" s="126">
        <f>+'4.2.1.1.2'!J259/'4.2.1.1.2'!$K259</f>
        <v>1.271656867967053E-3</v>
      </c>
      <c r="J259" s="188">
        <f t="shared" si="4"/>
        <v>1</v>
      </c>
    </row>
    <row r="260" spans="1:10">
      <c r="A260" s="223"/>
      <c r="B260" s="23" t="s">
        <v>9</v>
      </c>
      <c r="C260" s="130">
        <f>+'4.2.1.1.2'!C260/'4.2.1.1.2'!K260</f>
        <v>0.14729246414970756</v>
      </c>
      <c r="D260" s="126">
        <f>+'4.2.1.1.2'!D260/'4.2.1.1.2'!$K260</f>
        <v>0.3073452735361325</v>
      </c>
      <c r="E260" s="126">
        <f>+'4.2.1.1.2'!E260/'4.2.1.1.2'!$K260</f>
        <v>0.16668807087806417</v>
      </c>
      <c r="F260" s="126">
        <f>+'4.2.1.1.2'!F260/'4.2.1.1.2'!$K260</f>
        <v>0.28295147515534791</v>
      </c>
      <c r="G260" s="126">
        <f>+'4.2.1.1.2'!G260/'4.2.1.1.2'!$K260</f>
        <v>7.0003222082522312E-2</v>
      </c>
      <c r="H260" s="126">
        <f>+'4.2.1.1.2'!H260/'4.2.1.1.2'!$K260</f>
        <v>2.4535480166928185E-2</v>
      </c>
      <c r="I260" s="126">
        <f>+'4.2.1.1.2'!J260/'4.2.1.1.2'!$K260</f>
        <v>1.1840140312973611E-3</v>
      </c>
      <c r="J260" s="188">
        <f t="shared" si="4"/>
        <v>0.99999999999999989</v>
      </c>
    </row>
    <row r="261" spans="1:10">
      <c r="A261" s="223"/>
      <c r="B261" s="23" t="s">
        <v>10</v>
      </c>
      <c r="C261" s="130">
        <f>+'4.2.1.1.2'!C261/'4.2.1.1.2'!K261</f>
        <v>0.16647294506357083</v>
      </c>
      <c r="D261" s="126">
        <f>+'4.2.1.1.2'!D261/'4.2.1.1.2'!$K261</f>
        <v>0.29253908814452584</v>
      </c>
      <c r="E261" s="126">
        <f>+'4.2.1.1.2'!E261/'4.2.1.1.2'!$K261</f>
        <v>0.16383193944221724</v>
      </c>
      <c r="F261" s="126">
        <f>+'4.2.1.1.2'!F261/'4.2.1.1.2'!$K261</f>
        <v>0.2771700479836629</v>
      </c>
      <c r="G261" s="126">
        <f>+'4.2.1.1.2'!G261/'4.2.1.1.2'!$K261</f>
        <v>7.2894845610188982E-2</v>
      </c>
      <c r="H261" s="126">
        <f>+'4.2.1.1.2'!H261/'4.2.1.1.2'!$K261</f>
        <v>2.6158966410381481E-2</v>
      </c>
      <c r="I261" s="126">
        <f>+'4.2.1.1.2'!J261/'4.2.1.1.2'!$K261</f>
        <v>9.3216734545272558E-4</v>
      </c>
      <c r="J261" s="188">
        <f t="shared" si="4"/>
        <v>1</v>
      </c>
    </row>
    <row r="262" spans="1:10">
      <c r="A262" s="223"/>
      <c r="B262" s="23" t="s">
        <v>11</v>
      </c>
      <c r="C262" s="130">
        <f>+'4.2.1.1.2'!C262/'4.2.1.1.2'!K262</f>
        <v>0.16180140843638421</v>
      </c>
      <c r="D262" s="126">
        <f>+'4.2.1.1.2'!D262/'4.2.1.1.2'!$K262</f>
        <v>0.30362285552666629</v>
      </c>
      <c r="E262" s="126">
        <f>+'4.2.1.1.2'!E262/'4.2.1.1.2'!$K262</f>
        <v>0.15884843364830128</v>
      </c>
      <c r="F262" s="126">
        <f>+'4.2.1.1.2'!F262/'4.2.1.1.2'!$K262</f>
        <v>0.27675784192570724</v>
      </c>
      <c r="G262" s="126">
        <f>+'4.2.1.1.2'!G262/'4.2.1.1.2'!$K262</f>
        <v>7.17048753638245E-2</v>
      </c>
      <c r="H262" s="126">
        <f>+'4.2.1.1.2'!H262/'4.2.1.1.2'!$K262</f>
        <v>2.6036200826502043E-2</v>
      </c>
      <c r="I262" s="126">
        <f>+'4.2.1.1.2'!J262/'4.2.1.1.2'!$K262</f>
        <v>1.2283842726144251E-3</v>
      </c>
      <c r="J262" s="188">
        <f t="shared" si="4"/>
        <v>1</v>
      </c>
    </row>
    <row r="263" spans="1:10" ht="15" thickBot="1">
      <c r="A263" s="224"/>
      <c r="B263" s="55" t="s">
        <v>12</v>
      </c>
      <c r="C263" s="131">
        <f>+'4.2.1.1.2'!C263/'4.2.1.1.2'!K263</f>
        <v>0.17499896270754051</v>
      </c>
      <c r="D263" s="128">
        <f>+'4.2.1.1.2'!D263/'4.2.1.1.2'!$K263</f>
        <v>0.30720406976206449</v>
      </c>
      <c r="E263" s="128">
        <f>+'4.2.1.1.2'!E263/'4.2.1.1.2'!$K263</f>
        <v>0.16147876619706986</v>
      </c>
      <c r="F263" s="128">
        <f>+'4.2.1.1.2'!F263/'4.2.1.1.2'!$K263</f>
        <v>0.26071378432243153</v>
      </c>
      <c r="G263" s="128">
        <f>+'4.2.1.1.2'!G263/'4.2.1.1.2'!$K263</f>
        <v>6.5844948468395698E-2</v>
      </c>
      <c r="H263" s="128">
        <f>+'4.2.1.1.2'!H263/'4.2.1.1.2'!$K263</f>
        <v>2.8313872968954237E-2</v>
      </c>
      <c r="I263" s="128">
        <f>+'4.2.1.1.2'!J263/'4.2.1.1.2'!$K263</f>
        <v>1.4455955735436737E-3</v>
      </c>
      <c r="J263" s="189">
        <f t="shared" si="4"/>
        <v>1</v>
      </c>
    </row>
    <row r="264" spans="1:10">
      <c r="A264" s="228">
        <v>2014</v>
      </c>
      <c r="B264" s="91" t="s">
        <v>1</v>
      </c>
      <c r="C264" s="129">
        <f>+'4.2.1.1.2'!C264/'4.2.1.1.2'!K264</f>
        <v>0.184644394662654</v>
      </c>
      <c r="D264" s="127">
        <f>+'4.2.1.1.2'!D264/'4.2.1.1.2'!$K264</f>
        <v>0.31070871906963271</v>
      </c>
      <c r="E264" s="127">
        <f>+'4.2.1.1.2'!E264/'4.2.1.1.2'!$K264</f>
        <v>0.17761203518670118</v>
      </c>
      <c r="F264" s="127">
        <f>+'4.2.1.1.2'!F264/'4.2.1.1.2'!$K264</f>
        <v>0.22867886374242874</v>
      </c>
      <c r="G264" s="127">
        <f>+'4.2.1.1.2'!G264/'4.2.1.1.2'!$K264</f>
        <v>6.7843064860236682E-2</v>
      </c>
      <c r="H264" s="127">
        <f>+'4.2.1.1.2'!H264/'4.2.1.1.2'!$K264</f>
        <v>2.8719603198432784E-2</v>
      </c>
      <c r="I264" s="127">
        <f>+'4.2.1.1.2'!J264/'4.2.1.1.2'!$K264</f>
        <v>1.7933192799139E-3</v>
      </c>
      <c r="J264" s="187">
        <f t="shared" si="4"/>
        <v>1.0000000000000002</v>
      </c>
    </row>
    <row r="265" spans="1:10">
      <c r="A265" s="222"/>
      <c r="B265" s="23" t="s">
        <v>2</v>
      </c>
      <c r="C265" s="130">
        <f>+'4.2.1.1.2'!C265/'4.2.1.1.2'!K265</f>
        <v>0.17902068365195614</v>
      </c>
      <c r="D265" s="126">
        <f>+'4.2.1.1.2'!D265/'4.2.1.1.2'!$K265</f>
        <v>0.2935072775898227</v>
      </c>
      <c r="E265" s="126">
        <f>+'4.2.1.1.2'!E265/'4.2.1.1.2'!$K265</f>
        <v>0.1727453577829838</v>
      </c>
      <c r="F265" s="126">
        <f>+'4.2.1.1.2'!F265/'4.2.1.1.2'!$K265</f>
        <v>0.25775138943386333</v>
      </c>
      <c r="G265" s="126">
        <f>+'4.2.1.1.2'!G265/'4.2.1.1.2'!$K265</f>
        <v>6.8049541534309296E-2</v>
      </c>
      <c r="H265" s="126">
        <f>+'4.2.1.1.2'!H265/'4.2.1.1.2'!$K265</f>
        <v>2.7399306869735334E-2</v>
      </c>
      <c r="I265" s="126">
        <f>+'4.2.1.1.2'!J265/'4.2.1.1.2'!$K265</f>
        <v>1.526443137329387E-3</v>
      </c>
      <c r="J265" s="188">
        <f t="shared" si="4"/>
        <v>1</v>
      </c>
    </row>
    <row r="266" spans="1:10">
      <c r="A266" s="222"/>
      <c r="B266" s="23" t="s">
        <v>3</v>
      </c>
      <c r="C266" s="130">
        <f>+'4.2.1.1.2'!C266/'4.2.1.1.2'!K266</f>
        <v>0.17828871307190119</v>
      </c>
      <c r="D266" s="126">
        <f>+'4.2.1.1.2'!D266/'4.2.1.1.2'!$K266</f>
        <v>0.29610852685282069</v>
      </c>
      <c r="E266" s="126">
        <f>+'4.2.1.1.2'!E266/'4.2.1.1.2'!$K266</f>
        <v>0.16289828845283322</v>
      </c>
      <c r="F266" s="126">
        <f>+'4.2.1.1.2'!F266/'4.2.1.1.2'!$K266</f>
        <v>0.26325532373642174</v>
      </c>
      <c r="G266" s="126">
        <f>+'4.2.1.1.2'!G266/'4.2.1.1.2'!$K266</f>
        <v>7.0394616393431295E-2</v>
      </c>
      <c r="H266" s="126">
        <f>+'4.2.1.1.2'!H266/'4.2.1.1.2'!$K266</f>
        <v>2.7536557182420103E-2</v>
      </c>
      <c r="I266" s="126">
        <f>+'4.2.1.1.2'!J266/'4.2.1.1.2'!$K266</f>
        <v>1.517974310171785E-3</v>
      </c>
      <c r="J266" s="188">
        <f t="shared" si="4"/>
        <v>1</v>
      </c>
    </row>
    <row r="267" spans="1:10">
      <c r="A267" s="222"/>
      <c r="B267" s="23" t="s">
        <v>4</v>
      </c>
      <c r="C267" s="130">
        <f>+'4.2.1.1.2'!C267/'4.2.1.1.2'!K267</f>
        <v>0.17554161970685189</v>
      </c>
      <c r="D267" s="126">
        <f>+'4.2.1.1.2'!D267/'4.2.1.1.2'!$K267</f>
        <v>0.29504983498129161</v>
      </c>
      <c r="E267" s="126">
        <f>+'4.2.1.1.2'!E267/'4.2.1.1.2'!$K267</f>
        <v>0.16025321276950352</v>
      </c>
      <c r="F267" s="126">
        <f>+'4.2.1.1.2'!F267/'4.2.1.1.2'!$K267</f>
        <v>0.27048481845217975</v>
      </c>
      <c r="G267" s="126">
        <f>+'4.2.1.1.2'!G267/'4.2.1.1.2'!$K267</f>
        <v>7.061493149996273E-2</v>
      </c>
      <c r="H267" s="126">
        <f>+'4.2.1.1.2'!H267/'4.2.1.1.2'!$K267</f>
        <v>2.6875253682058096E-2</v>
      </c>
      <c r="I267" s="126">
        <f>+'4.2.1.1.2'!J267/'4.2.1.1.2'!$K267</f>
        <v>1.180328908152422E-3</v>
      </c>
      <c r="J267" s="188">
        <f t="shared" si="4"/>
        <v>1</v>
      </c>
    </row>
    <row r="268" spans="1:10">
      <c r="A268" s="222"/>
      <c r="B268" s="23" t="s">
        <v>5</v>
      </c>
      <c r="C268" s="130">
        <f>+'4.2.1.1.2'!C268/'4.2.1.1.2'!K268</f>
        <v>0.18465384304511409</v>
      </c>
      <c r="D268" s="126">
        <f>+'4.2.1.1.2'!D268/'4.2.1.1.2'!$K268</f>
        <v>0.27170441787482835</v>
      </c>
      <c r="E268" s="126">
        <f>+'4.2.1.1.2'!E268/'4.2.1.1.2'!$K268</f>
        <v>0.16016755023540288</v>
      </c>
      <c r="F268" s="126">
        <f>+'4.2.1.1.2'!F268/'4.2.1.1.2'!$K268</f>
        <v>0.28400727349859112</v>
      </c>
      <c r="G268" s="126">
        <f>+'4.2.1.1.2'!G268/'4.2.1.1.2'!$K268</f>
        <v>7.2390373079832343E-2</v>
      </c>
      <c r="H268" s="126">
        <f>+'4.2.1.1.2'!H268/'4.2.1.1.2'!$K268</f>
        <v>2.5698371265195367E-2</v>
      </c>
      <c r="I268" s="126">
        <f>+'4.2.1.1.2'!J268/'4.2.1.1.2'!$K268</f>
        <v>1.3781710010358009E-3</v>
      </c>
      <c r="J268" s="188">
        <f t="shared" si="4"/>
        <v>0.99999999999999989</v>
      </c>
    </row>
    <row r="269" spans="1:10">
      <c r="A269" s="222"/>
      <c r="B269" s="23" t="s">
        <v>6</v>
      </c>
      <c r="C269" s="130">
        <f>+'4.2.1.1.2'!C269/'4.2.1.1.2'!K269</f>
        <v>0.19751603336458043</v>
      </c>
      <c r="D269" s="126">
        <f>+'4.2.1.1.2'!D269/'4.2.1.1.2'!$K269</f>
        <v>0.28240151362279631</v>
      </c>
      <c r="E269" s="126">
        <f>+'4.2.1.1.2'!E269/'4.2.1.1.2'!$K269</f>
        <v>0.13819197003337058</v>
      </c>
      <c r="F269" s="126">
        <f>+'4.2.1.1.2'!F269/'4.2.1.1.2'!$K269</f>
        <v>0.27667005169287262</v>
      </c>
      <c r="G269" s="126">
        <f>+'4.2.1.1.2'!G269/'4.2.1.1.2'!$K269</f>
        <v>7.6939397472616924E-2</v>
      </c>
      <c r="H269" s="126">
        <f>+'4.2.1.1.2'!H269/'4.2.1.1.2'!$K269</f>
        <v>2.6930045188598022E-2</v>
      </c>
      <c r="I269" s="126">
        <f>+'4.2.1.1.2'!J269/'4.2.1.1.2'!$K269</f>
        <v>1.3509886251650985E-3</v>
      </c>
      <c r="J269" s="188">
        <f t="shared" si="4"/>
        <v>1</v>
      </c>
    </row>
    <row r="270" spans="1:10">
      <c r="A270" s="223"/>
      <c r="B270" s="23" t="s">
        <v>7</v>
      </c>
      <c r="C270" s="130">
        <f>+'4.2.1.1.2'!C270/'4.2.1.1.2'!K270</f>
        <v>0.18719469888268317</v>
      </c>
      <c r="D270" s="126">
        <f>+'4.2.1.1.2'!D270/'4.2.1.1.2'!$K270</f>
        <v>0.27969978771246834</v>
      </c>
      <c r="E270" s="126">
        <f>+'4.2.1.1.2'!E270/'4.2.1.1.2'!$K270</f>
        <v>0.15709464575112025</v>
      </c>
      <c r="F270" s="126">
        <f>+'4.2.1.1.2'!F270/'4.2.1.1.2'!$K270</f>
        <v>0.27754522349777189</v>
      </c>
      <c r="G270" s="126">
        <f>+'4.2.1.1.2'!G270/'4.2.1.1.2'!$K270</f>
        <v>6.9101410043620679E-2</v>
      </c>
      <c r="H270" s="126">
        <f>+'4.2.1.1.2'!H270/'4.2.1.1.2'!$K270</f>
        <v>2.8121486341312649E-2</v>
      </c>
      <c r="I270" s="126">
        <f>+'4.2.1.1.2'!J270/'4.2.1.1.2'!$K270</f>
        <v>1.2427477710230444E-3</v>
      </c>
      <c r="J270" s="188">
        <f t="shared" si="4"/>
        <v>1</v>
      </c>
    </row>
    <row r="271" spans="1:10">
      <c r="A271" s="223"/>
      <c r="B271" s="23" t="s">
        <v>8</v>
      </c>
      <c r="C271" s="130">
        <f>+'4.2.1.1.2'!C271/'4.2.1.1.2'!K271</f>
        <v>0.18711574259689651</v>
      </c>
      <c r="D271" s="126">
        <f>+'4.2.1.1.2'!D271/'4.2.1.1.2'!$K271</f>
        <v>0.26600840510205526</v>
      </c>
      <c r="E271" s="126">
        <f>+'4.2.1.1.2'!E271/'4.2.1.1.2'!$K271</f>
        <v>0.16293148106054742</v>
      </c>
      <c r="F271" s="126">
        <f>+'4.2.1.1.2'!F271/'4.2.1.1.2'!$K271</f>
        <v>0.28285092280134122</v>
      </c>
      <c r="G271" s="126">
        <f>+'4.2.1.1.2'!G271/'4.2.1.1.2'!$K271</f>
        <v>7.1423931086979447E-2</v>
      </c>
      <c r="H271" s="126">
        <f>+'4.2.1.1.2'!H271/'4.2.1.1.2'!$K271</f>
        <v>2.8481486556268979E-2</v>
      </c>
      <c r="I271" s="126">
        <f>+'4.2.1.1.2'!J271/'4.2.1.1.2'!$K271</f>
        <v>1.1880307959111832E-3</v>
      </c>
      <c r="J271" s="188">
        <f t="shared" ref="J271:J277" si="5">SUM(C271:I271)</f>
        <v>1</v>
      </c>
    </row>
    <row r="272" spans="1:10">
      <c r="A272" s="223"/>
      <c r="B272" s="23" t="s">
        <v>9</v>
      </c>
      <c r="C272" s="130">
        <f>+'4.2.1.1.2'!C272/'4.2.1.1.2'!K272</f>
        <v>0.18863591920037417</v>
      </c>
      <c r="D272" s="126">
        <f>+'4.2.1.1.2'!D272/'4.2.1.1.2'!$K272</f>
        <v>0.27239471275688226</v>
      </c>
      <c r="E272" s="126">
        <f>+'4.2.1.1.2'!E272/'4.2.1.1.2'!$K272</f>
        <v>0.15848504827432164</v>
      </c>
      <c r="F272" s="126">
        <f>+'4.2.1.1.2'!F272/'4.2.1.1.2'!$K272</f>
        <v>0.27861578465250342</v>
      </c>
      <c r="G272" s="126">
        <f>+'4.2.1.1.2'!G272/'4.2.1.1.2'!$K272</f>
        <v>7.2406221456101053E-2</v>
      </c>
      <c r="H272" s="126">
        <f>+'4.2.1.1.2'!H272/'4.2.1.1.2'!$K272</f>
        <v>2.846381612137364E-2</v>
      </c>
      <c r="I272" s="126">
        <f>+'4.2.1.1.2'!J272/'4.2.1.1.2'!$K272</f>
        <v>9.9849753844379247E-4</v>
      </c>
      <c r="J272" s="188">
        <f t="shared" si="5"/>
        <v>1</v>
      </c>
    </row>
    <row r="273" spans="1:10">
      <c r="A273" s="223"/>
      <c r="B273" s="23" t="s">
        <v>10</v>
      </c>
      <c r="C273" s="130">
        <f>+'4.2.1.1.2'!C273/'4.2.1.1.2'!K273</f>
        <v>0.18634497755607554</v>
      </c>
      <c r="D273" s="126">
        <f>+'4.2.1.1.2'!D273/'4.2.1.1.2'!$K273</f>
        <v>0.27420203901704265</v>
      </c>
      <c r="E273" s="126">
        <f>+'4.2.1.1.2'!E273/'4.2.1.1.2'!$K273</f>
        <v>0.1638412483260234</v>
      </c>
      <c r="F273" s="126">
        <f>+'4.2.1.1.2'!F273/'4.2.1.1.2'!$K273</f>
        <v>0.27363076638355077</v>
      </c>
      <c r="G273" s="126">
        <f>+'4.2.1.1.2'!G273/'4.2.1.1.2'!$K273</f>
        <v>7.1211714880334773E-2</v>
      </c>
      <c r="H273" s="126">
        <f>+'4.2.1.1.2'!H273/'4.2.1.1.2'!$K273</f>
        <v>2.8456488603250191E-2</v>
      </c>
      <c r="I273" s="126">
        <f>+'4.2.1.1.2'!J273/'4.2.1.1.2'!$K273</f>
        <v>2.3127652337226927E-3</v>
      </c>
      <c r="J273" s="188">
        <f t="shared" si="5"/>
        <v>1</v>
      </c>
    </row>
    <row r="274" spans="1:10">
      <c r="A274" s="223"/>
      <c r="B274" s="23" t="s">
        <v>11</v>
      </c>
      <c r="C274" s="130">
        <f>+'4.2.1.1.2'!C274/'4.2.1.1.2'!K274</f>
        <v>0.19141824758094697</v>
      </c>
      <c r="D274" s="126">
        <f>+'4.2.1.1.2'!D274/'4.2.1.1.2'!$K274</f>
        <v>0.2662241140234049</v>
      </c>
      <c r="E274" s="126">
        <f>+'4.2.1.1.2'!E274/'4.2.1.1.2'!$K274</f>
        <v>0.16756424668824627</v>
      </c>
      <c r="F274" s="126">
        <f>+'4.2.1.1.2'!F274/'4.2.1.1.2'!$K274</f>
        <v>0.27192850510610855</v>
      </c>
      <c r="G274" s="126">
        <f>+'4.2.1.1.2'!G274/'4.2.1.1.2'!$K274</f>
        <v>6.9719828026523351E-2</v>
      </c>
      <c r="H274" s="126">
        <f>+'4.2.1.1.2'!H274/'4.2.1.1.2'!$K274</f>
        <v>2.9880379549222204E-2</v>
      </c>
      <c r="I274" s="126">
        <f>+'4.2.1.1.2'!J274/'4.2.1.1.2'!$K274</f>
        <v>3.2646790255477288E-3</v>
      </c>
      <c r="J274" s="188">
        <f t="shared" si="5"/>
        <v>1</v>
      </c>
    </row>
    <row r="275" spans="1:10" ht="15" thickBot="1">
      <c r="A275" s="224"/>
      <c r="B275" s="55" t="s">
        <v>12</v>
      </c>
      <c r="C275" s="131">
        <f>+'4.2.1.1.2'!C275/'4.2.1.1.2'!K275</f>
        <v>0.20143016428471533</v>
      </c>
      <c r="D275" s="128">
        <f>+'4.2.1.1.2'!D275/'4.2.1.1.2'!$K275</f>
        <v>0.27434694080823568</v>
      </c>
      <c r="E275" s="128">
        <f>+'4.2.1.1.2'!E275/'4.2.1.1.2'!$K275</f>
        <v>0.17418072261227244</v>
      </c>
      <c r="F275" s="128">
        <f>+'4.2.1.1.2'!F275/'4.2.1.1.2'!$K275</f>
        <v>0.24778219073289615</v>
      </c>
      <c r="G275" s="128">
        <f>+'4.2.1.1.2'!G275/'4.2.1.1.2'!$K275</f>
        <v>6.6632021954557849E-2</v>
      </c>
      <c r="H275" s="128">
        <f>+'4.2.1.1.2'!H275/'4.2.1.1.2'!$K275</f>
        <v>3.215019094076442E-2</v>
      </c>
      <c r="I275" s="128">
        <f>+'4.2.1.1.2'!J275/'4.2.1.1.2'!$K275</f>
        <v>3.4777686665581472E-3</v>
      </c>
      <c r="J275" s="189">
        <f t="shared" si="5"/>
        <v>1.0000000000000002</v>
      </c>
    </row>
    <row r="276" spans="1:10">
      <c r="A276" s="225">
        <v>2015</v>
      </c>
      <c r="B276" s="22" t="s">
        <v>1</v>
      </c>
      <c r="C276" s="130">
        <f>+'4.2.1.1.2'!C276/'4.2.1.1.2'!K276</f>
        <v>0.2047938978650371</v>
      </c>
      <c r="D276" s="126">
        <f>+'4.2.1.1.2'!D276/'4.2.1.1.2'!$K276</f>
        <v>0.26002458993231214</v>
      </c>
      <c r="E276" s="126">
        <f>+'4.2.1.1.2'!E276/'4.2.1.1.2'!$K276</f>
        <v>0.18160067026065563</v>
      </c>
      <c r="F276" s="126">
        <f>+'4.2.1.1.2'!F276/'4.2.1.1.2'!$K276</f>
        <v>0.25130495880961629</v>
      </c>
      <c r="G276" s="126">
        <f>+'4.2.1.1.2'!G276/'4.2.1.1.2'!$K276</f>
        <v>6.6750073707617194E-2</v>
      </c>
      <c r="H276" s="126">
        <f>+'4.2.1.1.2'!H276/'4.2.1.1.2'!$K276</f>
        <v>3.2057472794978684E-2</v>
      </c>
      <c r="I276" s="126">
        <f>+'4.2.1.1.2'!J276/'4.2.1.1.2'!$K276</f>
        <v>3.4683366297829994E-3</v>
      </c>
      <c r="J276" s="188">
        <f t="shared" si="5"/>
        <v>1</v>
      </c>
    </row>
    <row r="277" spans="1:10">
      <c r="A277" s="226"/>
      <c r="B277" s="23" t="s">
        <v>2</v>
      </c>
      <c r="C277" s="130">
        <f>+'4.2.1.1.2'!C277/'4.2.1.1.2'!K277</f>
        <v>0.19468558103492062</v>
      </c>
      <c r="D277" s="126">
        <f>+'4.2.1.1.2'!D277/'4.2.1.1.2'!$K277</f>
        <v>0.2721307919798796</v>
      </c>
      <c r="E277" s="126">
        <f>+'4.2.1.1.2'!E277/'4.2.1.1.2'!$K277</f>
        <v>0.17205644758013078</v>
      </c>
      <c r="F277" s="126">
        <f>+'4.2.1.1.2'!F277/'4.2.1.1.2'!$K277</f>
        <v>0.26099273232714004</v>
      </c>
      <c r="G277" s="126">
        <f>+'4.2.1.1.2'!G277/'4.2.1.1.2'!$K277</f>
        <v>6.6052724539923502E-2</v>
      </c>
      <c r="H277" s="126">
        <f>+'4.2.1.1.2'!H277/'4.2.1.1.2'!$K277</f>
        <v>3.0806720477172506E-2</v>
      </c>
      <c r="I277" s="126">
        <f>+'4.2.1.1.2'!J277/'4.2.1.1.2'!$K277</f>
        <v>3.2750020608329376E-3</v>
      </c>
      <c r="J277" s="188">
        <f t="shared" si="5"/>
        <v>1</v>
      </c>
    </row>
    <row r="278" spans="1:10">
      <c r="A278" s="226"/>
      <c r="B278" s="23" t="s">
        <v>3</v>
      </c>
      <c r="C278" s="130">
        <f>+'4.2.1.1.2'!C278/'4.2.1.1.2'!K278</f>
        <v>0.19295005734297252</v>
      </c>
      <c r="D278" s="126">
        <f>+'4.2.1.1.2'!D278/'4.2.1.1.2'!$K278</f>
        <v>0.27905273606744296</v>
      </c>
      <c r="E278" s="126">
        <f>+'4.2.1.1.2'!E278/'4.2.1.1.2'!$K278</f>
        <v>0.16317207060597425</v>
      </c>
      <c r="F278" s="126">
        <f>+'4.2.1.1.2'!F278/'4.2.1.1.2'!$K278</f>
        <v>0.26135646779064653</v>
      </c>
      <c r="G278" s="126">
        <f>+'4.2.1.1.2'!G278/'4.2.1.1.2'!$K278</f>
        <v>6.8401140041158548E-2</v>
      </c>
      <c r="H278" s="126">
        <f>+'4.2.1.1.2'!H278/'4.2.1.1.2'!$K278</f>
        <v>3.0855713647703429E-2</v>
      </c>
      <c r="I278" s="126">
        <f>+'4.2.1.1.2'!J278/'4.2.1.1.2'!$K278</f>
        <v>4.2118145041017529E-3</v>
      </c>
      <c r="J278" s="188">
        <f t="shared" ref="J278:J283" si="6">SUM(C278:I278)</f>
        <v>1</v>
      </c>
    </row>
    <row r="279" spans="1:10">
      <c r="A279" s="226"/>
      <c r="B279" s="23" t="s">
        <v>4</v>
      </c>
      <c r="C279" s="130">
        <f>+'4.2.1.1.2'!C279/'4.2.1.1.2'!K279</f>
        <v>0.19016131226859037</v>
      </c>
      <c r="D279" s="126">
        <f>+'4.2.1.1.2'!D279/'4.2.1.1.2'!$K279</f>
        <v>0.28123562116746526</v>
      </c>
      <c r="E279" s="126">
        <f>+'4.2.1.1.2'!E279/'4.2.1.1.2'!$K279</f>
        <v>0.16163653705595726</v>
      </c>
      <c r="F279" s="126">
        <f>+'4.2.1.1.2'!F279/'4.2.1.1.2'!$K279</f>
        <v>0.26181704410950352</v>
      </c>
      <c r="G279" s="126">
        <f>+'4.2.1.1.2'!G279/'4.2.1.1.2'!$K279</f>
        <v>6.9833858955587039E-2</v>
      </c>
      <c r="H279" s="126">
        <f>+'4.2.1.1.2'!H279/'4.2.1.1.2'!$K279</f>
        <v>3.0583358589629329E-2</v>
      </c>
      <c r="I279" s="126">
        <f>+'4.2.1.1.2'!J279/'4.2.1.1.2'!$K279</f>
        <v>4.7322678532671896E-3</v>
      </c>
      <c r="J279" s="188">
        <f t="shared" si="6"/>
        <v>1</v>
      </c>
    </row>
    <row r="280" spans="1:10">
      <c r="A280" s="226"/>
      <c r="B280" s="23" t="s">
        <v>5</v>
      </c>
      <c r="C280" s="130">
        <f>+'4.2.1.1.2'!C280/'4.2.1.1.2'!K280</f>
        <v>0.19163535855140496</v>
      </c>
      <c r="D280" s="126">
        <f>+'4.2.1.1.2'!D280/'4.2.1.1.2'!$K280</f>
        <v>0.2794498795013533</v>
      </c>
      <c r="E280" s="126">
        <f>+'4.2.1.1.2'!E280/'4.2.1.1.2'!$K280</f>
        <v>0.16079233627923559</v>
      </c>
      <c r="F280" s="126">
        <f>+'4.2.1.1.2'!F280/'4.2.1.1.2'!$K280</f>
        <v>0.26457416690848429</v>
      </c>
      <c r="G280" s="126">
        <f>+'4.2.1.1.2'!G280/'4.2.1.1.2'!$K280</f>
        <v>6.8168849519047878E-2</v>
      </c>
      <c r="H280" s="126">
        <f>+'4.2.1.1.2'!H280/'4.2.1.1.2'!$K280</f>
        <v>3.107813220432715E-2</v>
      </c>
      <c r="I280" s="126">
        <f>+'4.2.1.1.2'!J280/'4.2.1.1.2'!$K280</f>
        <v>4.3012770361468599E-3</v>
      </c>
      <c r="J280" s="188">
        <f t="shared" si="6"/>
        <v>1.0000000000000002</v>
      </c>
    </row>
    <row r="281" spans="1:10">
      <c r="A281" s="226"/>
      <c r="B281" s="23" t="s">
        <v>6</v>
      </c>
      <c r="C281" s="130">
        <f>+'4.2.1.1.2'!C281/'4.2.1.1.2'!K281</f>
        <v>0.19112020177898109</v>
      </c>
      <c r="D281" s="126">
        <f>+'4.2.1.1.2'!D281/'4.2.1.1.2'!$K281</f>
        <v>0.29192302456854446</v>
      </c>
      <c r="E281" s="126">
        <f>+'4.2.1.1.2'!E281/'4.2.1.1.2'!$K281</f>
        <v>0.14803527468299932</v>
      </c>
      <c r="F281" s="126">
        <f>+'4.2.1.1.2'!F281/'4.2.1.1.2'!$K281</f>
        <v>0.26533130128236249</v>
      </c>
      <c r="G281" s="126">
        <f>+'4.2.1.1.2'!G281/'4.2.1.1.2'!$K281</f>
        <v>6.8039820838429688E-2</v>
      </c>
      <c r="H281" s="126">
        <f>+'4.2.1.1.2'!H281/'4.2.1.1.2'!$K281</f>
        <v>3.2069659850801652E-2</v>
      </c>
      <c r="I281" s="126">
        <f>+'4.2.1.1.2'!J281/'4.2.1.1.2'!$K281</f>
        <v>3.4807169978812811E-3</v>
      </c>
      <c r="J281" s="188">
        <f t="shared" si="6"/>
        <v>1</v>
      </c>
    </row>
    <row r="282" spans="1:10">
      <c r="A282" s="226"/>
      <c r="B282" s="23" t="s">
        <v>7</v>
      </c>
      <c r="C282" s="130">
        <f>+'4.2.1.1.2'!C282/'4.2.1.1.2'!K282</f>
        <v>0.1854350926859562</v>
      </c>
      <c r="D282" s="126">
        <f>+'4.2.1.1.2'!D282/'4.2.1.1.2'!$K282</f>
        <v>0.29695643838935021</v>
      </c>
      <c r="E282" s="126">
        <f>+'4.2.1.1.2'!E282/'4.2.1.1.2'!$K282</f>
        <v>0.15730417924846252</v>
      </c>
      <c r="F282" s="126">
        <f>+'4.2.1.1.2'!F282/'4.2.1.1.2'!$K282</f>
        <v>0.26218349334213398</v>
      </c>
      <c r="G282" s="126">
        <f>+'4.2.1.1.2'!G282/'4.2.1.1.2'!$K282</f>
        <v>6.209990341602617E-2</v>
      </c>
      <c r="H282" s="126">
        <f>+'4.2.1.1.2'!H282/'4.2.1.1.2'!$K282</f>
        <v>3.2694644874800206E-2</v>
      </c>
      <c r="I282" s="126">
        <f>+'4.2.1.1.2'!J282/'4.2.1.1.2'!$K282</f>
        <v>3.3262480432706904E-3</v>
      </c>
      <c r="J282" s="188">
        <f t="shared" si="6"/>
        <v>0.99999999999999989</v>
      </c>
    </row>
    <row r="283" spans="1:10">
      <c r="A283" s="226"/>
      <c r="B283" s="23" t="s">
        <v>8</v>
      </c>
      <c r="C283" s="130">
        <f>+'4.2.1.1.2'!C283/'4.2.1.1.2'!K283</f>
        <v>0.18262357042299299</v>
      </c>
      <c r="D283" s="126">
        <f>+'4.2.1.1.2'!D283/'4.2.1.1.2'!$K283</f>
        <v>0.29632079327137412</v>
      </c>
      <c r="E283" s="126">
        <f>+'4.2.1.1.2'!E283/'4.2.1.1.2'!$K283</f>
        <v>0.15342912346067283</v>
      </c>
      <c r="F283" s="126">
        <f>+'4.2.1.1.2'!F283/'4.2.1.1.2'!$K283</f>
        <v>0.26563179646674334</v>
      </c>
      <c r="G283" s="126">
        <f>+'4.2.1.1.2'!G283/'4.2.1.1.2'!$K283</f>
        <v>6.5832880458118789E-2</v>
      </c>
      <c r="H283" s="126">
        <f>+'4.2.1.1.2'!H283/'4.2.1.1.2'!$K283</f>
        <v>3.3428189906321598E-2</v>
      </c>
      <c r="I283" s="126">
        <f>+'4.2.1.1.2'!J283/'4.2.1.1.2'!$K283</f>
        <v>2.7336460137763366E-3</v>
      </c>
      <c r="J283" s="188">
        <f t="shared" si="6"/>
        <v>1</v>
      </c>
    </row>
    <row r="284" spans="1:10">
      <c r="A284" s="226"/>
      <c r="B284" s="23" t="s">
        <v>9</v>
      </c>
      <c r="C284" s="130">
        <f>+'4.2.1.1.2'!C284/'4.2.1.1.2'!K284</f>
        <v>0.18260624671945469</v>
      </c>
      <c r="D284" s="126">
        <f>+'4.2.1.1.2'!D284/'4.2.1.1.2'!$K284</f>
        <v>0.29170628899217638</v>
      </c>
      <c r="E284" s="126">
        <f>+'4.2.1.1.2'!E284/'4.2.1.1.2'!$K284</f>
        <v>0.15603341457651862</v>
      </c>
      <c r="F284" s="126">
        <f>+'4.2.1.1.2'!F284/'4.2.1.1.2'!$K284</f>
        <v>0.2655458000869429</v>
      </c>
      <c r="G284" s="126">
        <f>+'4.2.1.1.2'!G284/'4.2.1.1.2'!$K284</f>
        <v>6.859049735328783E-2</v>
      </c>
      <c r="H284" s="126">
        <f>+'4.2.1.1.2'!H284/'4.2.1.1.2'!$K284</f>
        <v>3.2805243084947401E-2</v>
      </c>
      <c r="I284" s="126">
        <f>+'4.2.1.1.2'!J284/'4.2.1.1.2'!$K284</f>
        <v>2.7125091866721475E-3</v>
      </c>
      <c r="J284" s="188">
        <f t="shared" ref="J284:J290" si="7">SUM(C284:I284)</f>
        <v>0.99999999999999978</v>
      </c>
    </row>
    <row r="285" spans="1:10">
      <c r="A285" s="226"/>
      <c r="B285" s="91" t="s">
        <v>10</v>
      </c>
      <c r="C285" s="129">
        <f>+'4.2.1.1.2'!C285/'4.2.1.1.2'!K285</f>
        <v>0.1893314883179727</v>
      </c>
      <c r="D285" s="127">
        <f>+'4.2.1.1.2'!D285/'4.2.1.1.2'!$K285</f>
        <v>0.28176030572267691</v>
      </c>
      <c r="E285" s="127">
        <f>+'4.2.1.1.2'!E285/'4.2.1.1.2'!$K285</f>
        <v>0.15781863328412316</v>
      </c>
      <c r="F285" s="127">
        <f>+'4.2.1.1.2'!F285/'4.2.1.1.2'!$K285</f>
        <v>0.26614504872561129</v>
      </c>
      <c r="G285" s="127">
        <f>+'4.2.1.1.2'!G285/'4.2.1.1.2'!$K285</f>
        <v>6.8007573364713983E-2</v>
      </c>
      <c r="H285" s="127">
        <f>+'4.2.1.1.2'!H285/'4.2.1.1.2'!$K285</f>
        <v>3.2904897616247271E-2</v>
      </c>
      <c r="I285" s="127">
        <f>+'4.2.1.1.2'!J285/'4.2.1.1.2'!$K285</f>
        <v>4.0320529686547289E-3</v>
      </c>
      <c r="J285" s="187">
        <f t="shared" si="7"/>
        <v>1</v>
      </c>
    </row>
    <row r="286" spans="1:10">
      <c r="A286" s="226"/>
      <c r="B286" s="23" t="s">
        <v>11</v>
      </c>
      <c r="C286" s="130">
        <f>+'4.2.1.1.2'!C286/'4.2.1.1.2'!K286</f>
        <v>0.18953246222871273</v>
      </c>
      <c r="D286" s="126">
        <f>+'4.2.1.1.2'!D286/'4.2.1.1.2'!$K286</f>
        <v>0.28570337286658831</v>
      </c>
      <c r="E286" s="126">
        <f>+'4.2.1.1.2'!E286/'4.2.1.1.2'!$K286</f>
        <v>0.15302535304929915</v>
      </c>
      <c r="F286" s="126">
        <f>+'4.2.1.1.2'!F286/'4.2.1.1.2'!$K286</f>
        <v>0.26821497265294753</v>
      </c>
      <c r="G286" s="126">
        <f>+'4.2.1.1.2'!G286/'4.2.1.1.2'!$K286</f>
        <v>6.6112684858096918E-2</v>
      </c>
      <c r="H286" s="127">
        <f>+'4.2.1.1.2'!H286/'4.2.1.1.2'!$K286</f>
        <v>3.3476236057948083E-2</v>
      </c>
      <c r="I286" s="126">
        <f>+'4.2.1.1.2'!J286/'4.2.1.1.2'!$K286</f>
        <v>3.9349182864072815E-3</v>
      </c>
      <c r="J286" s="188">
        <f t="shared" si="7"/>
        <v>1</v>
      </c>
    </row>
    <row r="287" spans="1:10" ht="15" thickBot="1">
      <c r="A287" s="226"/>
      <c r="B287" s="55" t="s">
        <v>12</v>
      </c>
      <c r="C287" s="131">
        <f>+'4.2.1.1.2'!C287/'4.2.1.1.2'!K287</f>
        <v>0.18791484620893198</v>
      </c>
      <c r="D287" s="128">
        <f>+'4.2.1.1.2'!D287/'4.2.1.1.2'!$K287</f>
        <v>0.28842859966862516</v>
      </c>
      <c r="E287" s="128">
        <f>+'4.2.1.1.2'!E287/'4.2.1.1.2'!$K287</f>
        <v>0.16699172424931094</v>
      </c>
      <c r="F287" s="128">
        <f>+'4.2.1.1.2'!F287/'4.2.1.1.2'!$K287</f>
        <v>0.24946612312740718</v>
      </c>
      <c r="G287" s="128">
        <f>+'4.2.1.1.2'!G287/'4.2.1.1.2'!$K287</f>
        <v>6.3743690311566015E-2</v>
      </c>
      <c r="H287" s="128">
        <f>+'4.2.1.1.2'!H287/'4.2.1.1.2'!$K287</f>
        <v>4.0214819094943025E-2</v>
      </c>
      <c r="I287" s="128">
        <f>+'4.2.1.1.2'!J287/'4.2.1.1.2'!$K287</f>
        <v>3.2401973392157191E-3</v>
      </c>
      <c r="J287" s="189">
        <f t="shared" si="7"/>
        <v>1</v>
      </c>
    </row>
    <row r="288" spans="1:10">
      <c r="A288" s="225">
        <v>2016</v>
      </c>
      <c r="B288" s="194" t="s">
        <v>1</v>
      </c>
      <c r="C288" s="185">
        <f>+'4.2.1.1.2'!C288/'4.2.1.1.2'!K288</f>
        <v>0.20318028644124253</v>
      </c>
      <c r="D288" s="186">
        <f>+'4.2.1.1.2'!D288/'4.2.1.1.2'!$K288</f>
        <v>0.30267265972505009</v>
      </c>
      <c r="E288" s="186">
        <f>+'4.2.1.1.2'!E288/'4.2.1.1.2'!$K288</f>
        <v>0.13010242310498035</v>
      </c>
      <c r="F288" s="186">
        <f>+'4.2.1.1.2'!F288/'4.2.1.1.2'!$K288</f>
        <v>0.2482698519867122</v>
      </c>
      <c r="G288" s="186">
        <f>+'4.2.1.1.2'!G288/'4.2.1.1.2'!$K288</f>
        <v>6.1550257277797636E-2</v>
      </c>
      <c r="H288" s="186">
        <f>+'4.2.1.1.2'!H288/'4.2.1.1.2'!$K288</f>
        <v>4.9322281963022803E-2</v>
      </c>
      <c r="I288" s="186">
        <f>+'4.2.1.1.2'!J288/'4.2.1.1.2'!$K288</f>
        <v>4.9022395011943682E-3</v>
      </c>
      <c r="J288" s="190">
        <f t="shared" si="7"/>
        <v>0.99999999999999989</v>
      </c>
    </row>
    <row r="289" spans="1:10">
      <c r="A289" s="226"/>
      <c r="B289" s="197" t="s">
        <v>2</v>
      </c>
      <c r="C289" s="130">
        <f>+'4.2.1.1.2'!C289/'4.2.1.1.2'!K289</f>
        <v>0.19964517672951637</v>
      </c>
      <c r="D289" s="126">
        <f>+'4.2.1.1.2'!D289/'4.2.1.1.2'!$K289</f>
        <v>0.30127492459839872</v>
      </c>
      <c r="E289" s="126">
        <f>+'4.2.1.1.2'!E289/'4.2.1.1.2'!$K289</f>
        <v>0.12692230674435295</v>
      </c>
      <c r="F289" s="126">
        <f>+'4.2.1.1.2'!F289/'4.2.1.1.2'!$K289</f>
        <v>0.25546292737810899</v>
      </c>
      <c r="G289" s="126">
        <f>+'4.2.1.1.2'!G289/'4.2.1.1.2'!$K289</f>
        <v>6.3096077615023158E-2</v>
      </c>
      <c r="H289" s="127">
        <f>+'4.2.1.1.2'!H289/'4.2.1.1.2'!$K289</f>
        <v>4.924263274361567E-2</v>
      </c>
      <c r="I289" s="126">
        <f>+'4.2.1.1.2'!J289/'4.2.1.1.2'!$K289</f>
        <v>4.355954190984117E-3</v>
      </c>
      <c r="J289" s="188">
        <f t="shared" si="7"/>
        <v>0.99999999999999989</v>
      </c>
    </row>
    <row r="290" spans="1:10">
      <c r="A290" s="226"/>
      <c r="B290" s="197" t="s">
        <v>3</v>
      </c>
      <c r="C290" s="130">
        <f>+'4.2.1.1.2'!C290/'4.2.1.1.2'!K290</f>
        <v>0.19136602399742342</v>
      </c>
      <c r="D290" s="126">
        <f>+'4.2.1.1.2'!D290/'4.2.1.1.2'!$K290</f>
        <v>0.27850966165406205</v>
      </c>
      <c r="E290" s="126">
        <f>+'4.2.1.1.2'!E290/'4.2.1.1.2'!$K290</f>
        <v>0.14964263415797033</v>
      </c>
      <c r="F290" s="126">
        <f>+'4.2.1.1.2'!F290/'4.2.1.1.2'!$K290</f>
        <v>0.26165441053378413</v>
      </c>
      <c r="G290" s="126">
        <f>+'4.2.1.1.2'!G290/'4.2.1.1.2'!$K290</f>
        <v>6.6807392272162036E-2</v>
      </c>
      <c r="H290" s="127">
        <f>+'4.2.1.1.2'!H290/'4.2.1.1.2'!$K290</f>
        <v>4.8401058931208676E-2</v>
      </c>
      <c r="I290" s="126">
        <f>+'4.2.1.1.2'!J290/'4.2.1.1.2'!$K290</f>
        <v>3.61881845338939E-3</v>
      </c>
      <c r="J290" s="188">
        <f t="shared" si="7"/>
        <v>1</v>
      </c>
    </row>
    <row r="291" spans="1:10">
      <c r="A291" s="226"/>
      <c r="B291" s="197" t="s">
        <v>4</v>
      </c>
      <c r="C291" s="130">
        <f>+'4.2.1.1.2'!C291/'4.2.1.1.2'!K291</f>
        <v>0.18619417639245617</v>
      </c>
      <c r="D291" s="126">
        <f>+'4.2.1.1.2'!D291/'4.2.1.1.2'!$K291</f>
        <v>0.27547642652355814</v>
      </c>
      <c r="E291" s="126">
        <f>+'4.2.1.1.2'!E291/'4.2.1.1.2'!$K291</f>
        <v>0.15246115744869798</v>
      </c>
      <c r="F291" s="126">
        <f>+'4.2.1.1.2'!F291/'4.2.1.1.2'!$K291</f>
        <v>0.26223259980018909</v>
      </c>
      <c r="G291" s="126">
        <f>+'4.2.1.1.2'!G291/'4.2.1.1.2'!$K291</f>
        <v>6.9663039192794554E-2</v>
      </c>
      <c r="H291" s="126">
        <f>+'4.2.1.1.2'!H291/'4.2.1.1.2'!$K291</f>
        <v>5.0394990181705436E-2</v>
      </c>
      <c r="I291" s="126">
        <f>+'4.2.1.1.2'!J291/'4.2.1.1.2'!$K291</f>
        <v>3.5776104605985907E-3</v>
      </c>
      <c r="J291" s="188">
        <f t="shared" ref="J291:J296" si="8">SUM(C291:I291)</f>
        <v>1</v>
      </c>
    </row>
    <row r="292" spans="1:10">
      <c r="A292" s="226"/>
      <c r="B292" s="197" t="s">
        <v>5</v>
      </c>
      <c r="C292" s="130">
        <f>+'4.2.1.1.2'!C292/'4.2.1.1.2'!K292</f>
        <v>0.18586619949301378</v>
      </c>
      <c r="D292" s="126">
        <f>+'4.2.1.1.2'!D292/'4.2.1.1.2'!$K292</f>
        <v>0.26964939247221736</v>
      </c>
      <c r="E292" s="126">
        <f>+'4.2.1.1.2'!E292/'4.2.1.1.2'!$K292</f>
        <v>0.15251103610107875</v>
      </c>
      <c r="F292" s="126">
        <f>+'4.2.1.1.2'!F292/'4.2.1.1.2'!$K292</f>
        <v>0.26598656266675225</v>
      </c>
      <c r="G292" s="126">
        <f>+'4.2.1.1.2'!G292/'4.2.1.1.2'!$K292</f>
        <v>7.0240794682468091E-2</v>
      </c>
      <c r="H292" s="126">
        <f>+'4.2.1.1.2'!H292/'4.2.1.1.2'!$K292</f>
        <v>5.1992306668425553E-2</v>
      </c>
      <c r="I292" s="126">
        <f>+'4.2.1.1.2'!J292/'4.2.1.1.2'!$K292</f>
        <v>3.7537079160442242E-3</v>
      </c>
      <c r="J292" s="188">
        <f t="shared" si="8"/>
        <v>1</v>
      </c>
    </row>
    <row r="293" spans="1:10">
      <c r="A293" s="226"/>
      <c r="B293" s="197" t="s">
        <v>6</v>
      </c>
      <c r="C293" s="130">
        <f>+'4.2.1.1.2'!C293/'4.2.1.1.2'!K293</f>
        <v>0.18941781480262607</v>
      </c>
      <c r="D293" s="126">
        <f>+'4.2.1.1.2'!D293/'4.2.1.1.2'!$K293</f>
        <v>0.26561115933547741</v>
      </c>
      <c r="E293" s="126">
        <f>+'4.2.1.1.2'!E293/'4.2.1.1.2'!$K293</f>
        <v>0.15378583072776297</v>
      </c>
      <c r="F293" s="126">
        <f>+'4.2.1.1.2'!F293/'4.2.1.1.2'!$K293</f>
        <v>0.27157559392754521</v>
      </c>
      <c r="G293" s="126">
        <f>+'4.2.1.1.2'!G293/'4.2.1.1.2'!$K293</f>
        <v>7.0654974083575919E-2</v>
      </c>
      <c r="H293" s="126">
        <f>+'4.2.1.1.2'!H293/'4.2.1.1.2'!$K293</f>
        <v>4.5708653994904529E-2</v>
      </c>
      <c r="I293" s="126">
        <f>+'4.2.1.1.2'!J293/'4.2.1.1.2'!$K293</f>
        <v>3.2459731281078682E-3</v>
      </c>
      <c r="J293" s="188">
        <f t="shared" si="8"/>
        <v>0.99999999999999989</v>
      </c>
    </row>
    <row r="294" spans="1:10">
      <c r="A294" s="226"/>
      <c r="B294" s="197" t="s">
        <v>7</v>
      </c>
      <c r="C294" s="130">
        <f>+'4.2.1.1.2'!C294/'4.2.1.1.2'!K294</f>
        <v>0.18039088237243533</v>
      </c>
      <c r="D294" s="126">
        <f>+'4.2.1.1.2'!D294/'4.2.1.1.2'!$K294</f>
        <v>0.27925595815269955</v>
      </c>
      <c r="E294" s="126">
        <f>+'4.2.1.1.2'!E294/'4.2.1.1.2'!$K294</f>
        <v>0.15635168320805573</v>
      </c>
      <c r="F294" s="126">
        <f>+'4.2.1.1.2'!F294/'4.2.1.1.2'!$K294</f>
        <v>0.26347672647424158</v>
      </c>
      <c r="G294" s="126">
        <f>+'4.2.1.1.2'!G294/'4.2.1.1.2'!$K294</f>
        <v>6.3103770417957492E-2</v>
      </c>
      <c r="H294" s="126">
        <f>+'4.2.1.1.2'!H294/'4.2.1.1.2'!$K294</f>
        <v>5.4299255023787199E-2</v>
      </c>
      <c r="I294" s="126">
        <f>+'4.2.1.1.2'!J294/'4.2.1.1.2'!$K294</f>
        <v>3.1217243508231008E-3</v>
      </c>
      <c r="J294" s="188">
        <f t="shared" si="8"/>
        <v>1</v>
      </c>
    </row>
    <row r="295" spans="1:10">
      <c r="A295" s="226"/>
      <c r="B295" s="197" t="s">
        <v>8</v>
      </c>
      <c r="C295" s="130">
        <f>+'4.2.1.1.2'!C295/'4.2.1.1.2'!K295</f>
        <v>0.17959390177546339</v>
      </c>
      <c r="D295" s="126">
        <f>+'4.2.1.1.2'!D295/'4.2.1.1.2'!$K295</f>
        <v>0.26798948186727389</v>
      </c>
      <c r="E295" s="126">
        <f>+'4.2.1.1.2'!E295/'4.2.1.1.2'!$K295</f>
        <v>0.15167855793965609</v>
      </c>
      <c r="F295" s="126">
        <f>+'4.2.1.1.2'!F295/'4.2.1.1.2'!$K295</f>
        <v>0.26601171159974241</v>
      </c>
      <c r="G295" s="126">
        <f>+'4.2.1.1.2'!G295/'4.2.1.1.2'!$K295</f>
        <v>6.9077205182642598E-2</v>
      </c>
      <c r="H295" s="126">
        <f>+'4.2.1.1.2'!H295/'4.2.1.1.2'!$K295</f>
        <v>6.2599136816793147E-2</v>
      </c>
      <c r="I295" s="126">
        <f>+'4.2.1.1.2'!J295/'4.2.1.1.2'!$K295</f>
        <v>3.050004818428462E-3</v>
      </c>
      <c r="J295" s="188">
        <f t="shared" si="8"/>
        <v>1.0000000000000002</v>
      </c>
    </row>
    <row r="296" spans="1:10">
      <c r="A296" s="226"/>
      <c r="B296" s="197" t="s">
        <v>9</v>
      </c>
      <c r="C296" s="130">
        <f>+'4.2.1.1.2'!C296/'4.2.1.1.2'!K296</f>
        <v>0.17822764570177552</v>
      </c>
      <c r="D296" s="126">
        <f>+'4.2.1.1.2'!D296/'4.2.1.1.2'!$K296</f>
        <v>0.25567491940364484</v>
      </c>
      <c r="E296" s="126">
        <f>+'4.2.1.1.2'!E296/'4.2.1.1.2'!$K296</f>
        <v>0.1535188022475997</v>
      </c>
      <c r="F296" s="126">
        <f>+'4.2.1.1.2'!F296/'4.2.1.1.2'!$K296</f>
        <v>0.27250587417642141</v>
      </c>
      <c r="G296" s="126">
        <f>+'4.2.1.1.2'!G296/'4.2.1.1.2'!$K296</f>
        <v>6.9173908209308591E-2</v>
      </c>
      <c r="H296" s="126">
        <f>+'4.2.1.1.2'!H296/'4.2.1.1.2'!$K296</f>
        <v>6.7490077757305506E-2</v>
      </c>
      <c r="I296" s="126">
        <f>+'4.2.1.1.2'!J296/'4.2.1.1.2'!$K296</f>
        <v>3.4087725039444483E-3</v>
      </c>
      <c r="J296" s="188">
        <f t="shared" si="8"/>
        <v>1</v>
      </c>
    </row>
    <row r="297" spans="1:10">
      <c r="A297" s="226"/>
      <c r="B297" s="197" t="s">
        <v>10</v>
      </c>
      <c r="C297" s="130">
        <f>+'4.2.1.1.2'!C297/'4.2.1.1.2'!K297</f>
        <v>0.17724827488968117</v>
      </c>
      <c r="D297" s="126">
        <f>+'4.2.1.1.2'!D297/'4.2.1.1.2'!$K297</f>
        <v>0.26399040402205959</v>
      </c>
      <c r="E297" s="126">
        <f>+'4.2.1.1.2'!E297/'4.2.1.1.2'!$K297</f>
        <v>0.1504056773085847</v>
      </c>
      <c r="F297" s="126">
        <f>+'4.2.1.1.2'!F297/'4.2.1.1.2'!$K297</f>
        <v>0.27148002181830289</v>
      </c>
      <c r="G297" s="126">
        <f>+'4.2.1.1.2'!G297/'4.2.1.1.2'!$K297</f>
        <v>6.6666199121636405E-2</v>
      </c>
      <c r="H297" s="126">
        <f>+'4.2.1.1.2'!H297/'4.2.1.1.2'!$K297</f>
        <v>6.6818814193452897E-2</v>
      </c>
      <c r="I297" s="126">
        <f>+'4.2.1.1.2'!J297/'4.2.1.1.2'!$K297</f>
        <v>3.3906086462823313E-3</v>
      </c>
      <c r="J297" s="188">
        <f t="shared" ref="J297" si="9">SUM(C297:I297)</f>
        <v>1</v>
      </c>
    </row>
    <row r="298" spans="1:10">
      <c r="A298" s="226"/>
      <c r="B298" s="197" t="s">
        <v>11</v>
      </c>
      <c r="C298" s="130">
        <f>+'4.2.1.1.2'!C298/'4.2.1.1.2'!K298</f>
        <v>0.17913431788732873</v>
      </c>
      <c r="D298" s="126">
        <f>+'4.2.1.1.2'!D298/'4.2.1.1.2'!$K298</f>
        <v>0.26756138716830202</v>
      </c>
      <c r="E298" s="126">
        <f>+'4.2.1.1.2'!E298/'4.2.1.1.2'!$K298</f>
        <v>0.14521319838180682</v>
      </c>
      <c r="F298" s="126">
        <f>+'4.2.1.1.2'!F298/'4.2.1.1.2'!$K298</f>
        <v>0.27325350703722717</v>
      </c>
      <c r="G298" s="126">
        <f>+'4.2.1.1.2'!G298/'4.2.1.1.2'!$K298</f>
        <v>6.5258570441185465E-2</v>
      </c>
      <c r="H298" s="126">
        <f>+'4.2.1.1.2'!H298/'4.2.1.1.2'!$K298</f>
        <v>6.5975361013574971E-2</v>
      </c>
      <c r="I298" s="126">
        <f>+'4.2.1.1.2'!J298/'4.2.1.1.2'!$K298</f>
        <v>3.6036580705748398E-3</v>
      </c>
      <c r="J298" s="188">
        <f t="shared" ref="J298" si="10">SUM(C298:I298)</f>
        <v>0.99999999999999989</v>
      </c>
    </row>
    <row r="299" spans="1:10" ht="15" thickBot="1">
      <c r="A299" s="226"/>
      <c r="B299" s="196" t="s">
        <v>12</v>
      </c>
      <c r="C299" s="131">
        <f>+'4.2.1.1.2'!C299/'4.2.1.1.2'!K299</f>
        <v>0.18797504888889796</v>
      </c>
      <c r="D299" s="128">
        <f>+'4.2.1.1.2'!D299/'4.2.1.1.2'!$K299</f>
        <v>0.27479489453298134</v>
      </c>
      <c r="E299" s="128">
        <f>+'4.2.1.1.2'!E299/'4.2.1.1.2'!$K299</f>
        <v>0.15921891205236768</v>
      </c>
      <c r="F299" s="128">
        <f>+'4.2.1.1.2'!F299/'4.2.1.1.2'!$K299</f>
        <v>0.24473047582019225</v>
      </c>
      <c r="G299" s="128">
        <f>+'4.2.1.1.2'!G299/'4.2.1.1.2'!$K299</f>
        <v>6.0161364827682154E-2</v>
      </c>
      <c r="H299" s="128">
        <f>+'4.2.1.1.2'!H299/'4.2.1.1.2'!$K299</f>
        <v>6.916563004174732E-2</v>
      </c>
      <c r="I299" s="128">
        <f>+'4.2.1.1.2'!J299/'4.2.1.1.2'!$K299</f>
        <v>3.9536738361312853E-3</v>
      </c>
      <c r="J299" s="189">
        <f t="shared" ref="J299" si="11">SUM(C299:I299)</f>
        <v>1</v>
      </c>
    </row>
    <row r="300" spans="1:10">
      <c r="A300" s="225">
        <v>2017</v>
      </c>
      <c r="B300" s="194" t="s">
        <v>1</v>
      </c>
      <c r="C300" s="185">
        <f>+'4.2.1.1.2'!C300/'4.2.1.1.2'!K300</f>
        <v>0.21288934053066652</v>
      </c>
      <c r="D300" s="186">
        <f>+'4.2.1.1.2'!D300/'4.2.1.1.2'!$K300</f>
        <v>0.31213329197292217</v>
      </c>
      <c r="E300" s="186">
        <f>+'4.2.1.1.2'!E300/'4.2.1.1.2'!$K300</f>
        <v>6.8676487377720516E-2</v>
      </c>
      <c r="F300" s="186">
        <f>+'4.2.1.1.2'!F300/'4.2.1.1.2'!$K300</f>
        <v>0.25458753951564916</v>
      </c>
      <c r="G300" s="186">
        <f>+'4.2.1.1.2'!G300/'4.2.1.1.2'!$K300</f>
        <v>6.7757589138707178E-2</v>
      </c>
      <c r="H300" s="186">
        <f>+'4.2.1.1.2'!H300/'4.2.1.1.2'!$K300</f>
        <v>7.943707658930238E-2</v>
      </c>
      <c r="I300" s="186">
        <f>+'4.2.1.1.2'!J300/'4.2.1.1.2'!$K300</f>
        <v>4.5186748750321148E-3</v>
      </c>
      <c r="J300" s="190">
        <f t="shared" ref="J300" si="12">SUM(C300:I300)</f>
        <v>1</v>
      </c>
    </row>
    <row r="301" spans="1:10">
      <c r="A301" s="226"/>
      <c r="B301" s="197" t="s">
        <v>2</v>
      </c>
      <c r="C301" s="130">
        <f>+'4.2.1.1.2'!C301/'4.2.1.1.2'!K301</f>
        <v>0.20399974102784715</v>
      </c>
      <c r="D301" s="126">
        <f>+'4.2.1.1.2'!D301/'4.2.1.1.2'!$K301</f>
        <v>0.30288901589835104</v>
      </c>
      <c r="E301" s="126">
        <f>+'4.2.1.1.2'!E301/'4.2.1.1.2'!$K301</f>
        <v>7.3769378174426706E-2</v>
      </c>
      <c r="F301" s="126">
        <f>+'4.2.1.1.2'!F301/'4.2.1.1.2'!$K301</f>
        <v>0.26434059732604931</v>
      </c>
      <c r="G301" s="126">
        <f>+'4.2.1.1.2'!G301/'4.2.1.1.2'!$K301</f>
        <v>7.1154552202507035E-2</v>
      </c>
      <c r="H301" s="126">
        <f>+'4.2.1.1.2'!H301/'4.2.1.1.2'!$K301</f>
        <v>7.9397943745021113E-2</v>
      </c>
      <c r="I301" s="126">
        <f>+'4.2.1.1.2'!J301/'4.2.1.1.2'!$K301</f>
        <v>4.4487716257976479E-3</v>
      </c>
      <c r="J301" s="188">
        <f t="shared" ref="J301" si="13">SUM(C301:I301)</f>
        <v>0.99999999999999989</v>
      </c>
    </row>
    <row r="302" spans="1:10">
      <c r="A302" s="226"/>
      <c r="B302" s="197" t="s">
        <v>3</v>
      </c>
      <c r="C302" s="130">
        <f>+'4.2.1.1.2'!C302/'4.2.1.1.2'!K302</f>
        <v>0.18729890818352077</v>
      </c>
      <c r="D302" s="126">
        <f>+'4.2.1.1.2'!D302/'4.2.1.1.2'!$K302</f>
        <v>0.26722014594277071</v>
      </c>
      <c r="E302" s="126">
        <f>+'4.2.1.1.2'!E302/'4.2.1.1.2'!$K302</f>
        <v>0.14622559830998666</v>
      </c>
      <c r="F302" s="126">
        <f>+'4.2.1.1.2'!F302/'4.2.1.1.2'!$K302</f>
        <v>0.25681883456503624</v>
      </c>
      <c r="G302" s="126">
        <f>+'4.2.1.1.2'!G302/'4.2.1.1.2'!$K302</f>
        <v>6.6671720408337534E-2</v>
      </c>
      <c r="H302" s="126">
        <f>+'4.2.1.1.2'!H302/'4.2.1.1.2'!$K302</f>
        <v>7.2023790842031171E-2</v>
      </c>
      <c r="I302" s="126">
        <f>+'4.2.1.1.2'!J302/'4.2.1.1.2'!$K302</f>
        <v>3.7410017483169135E-3</v>
      </c>
      <c r="J302" s="188">
        <f t="shared" ref="J302" si="14">SUM(C302:I302)</f>
        <v>0.99999999999999989</v>
      </c>
    </row>
    <row r="303" spans="1:10">
      <c r="A303" s="226"/>
      <c r="B303" s="197" t="s">
        <v>4</v>
      </c>
      <c r="C303" s="130">
        <f>+'4.2.1.1.2'!C303/'4.2.1.1.2'!K303</f>
        <v>0.1832506530196909</v>
      </c>
      <c r="D303" s="126">
        <f>+'4.2.1.1.2'!D303/'4.2.1.1.2'!$K303</f>
        <v>0.2647194075803756</v>
      </c>
      <c r="E303" s="126">
        <f>+'4.2.1.1.2'!E303/'4.2.1.1.2'!$K303</f>
        <v>0.15281818653305945</v>
      </c>
      <c r="F303" s="126">
        <f>+'4.2.1.1.2'!F303/'4.2.1.1.2'!$K303</f>
        <v>0.25454938726510085</v>
      </c>
      <c r="G303" s="126">
        <f>+'4.2.1.1.2'!G303/'4.2.1.1.2'!$K303</f>
        <v>6.6467855992724617E-2</v>
      </c>
      <c r="H303" s="126">
        <f>+'4.2.1.1.2'!H303/'4.2.1.1.2'!$K303</f>
        <v>7.4126991976411288E-2</v>
      </c>
      <c r="I303" s="126">
        <f>+'4.2.1.1.2'!J303/'4.2.1.1.2'!$K303</f>
        <v>4.0675176326372747E-3</v>
      </c>
      <c r="J303" s="188">
        <f t="shared" ref="J303" si="15">SUM(C303:I303)</f>
        <v>1</v>
      </c>
    </row>
    <row r="304" spans="1:10">
      <c r="A304" s="226"/>
      <c r="B304" s="197" t="s">
        <v>5</v>
      </c>
      <c r="C304" s="130">
        <f>+'4.2.1.1.2'!C304/'4.2.1.1.2'!K304</f>
        <v>0.18424164121184058</v>
      </c>
      <c r="D304" s="126">
        <f>+'4.2.1.1.2'!D304/'4.2.1.1.2'!$K304</f>
        <v>0.2607873575780017</v>
      </c>
      <c r="E304" s="126">
        <f>+'4.2.1.1.2'!E304/'4.2.1.1.2'!$K304</f>
        <v>0.15541896992966261</v>
      </c>
      <c r="F304" s="126">
        <f>+'4.2.1.1.2'!F304/'4.2.1.1.2'!$K304</f>
        <v>0.25586188877944022</v>
      </c>
      <c r="G304" s="126">
        <f>+'4.2.1.1.2'!G304/'4.2.1.1.2'!$K304</f>
        <v>6.6939053157088008E-2</v>
      </c>
      <c r="H304" s="126">
        <f>+'4.2.1.1.2'!H304/'4.2.1.1.2'!$K304</f>
        <v>7.3076037943258412E-2</v>
      </c>
      <c r="I304" s="126">
        <f>+'4.2.1.1.2'!J304/'4.2.1.1.2'!$K304</f>
        <v>3.6750514007084863E-3</v>
      </c>
      <c r="J304" s="188">
        <f t="shared" ref="J304" si="16">SUM(C304:I304)</f>
        <v>1.0000000000000002</v>
      </c>
    </row>
    <row r="305" spans="1:10">
      <c r="A305" s="226"/>
      <c r="B305" s="197" t="s">
        <v>6</v>
      </c>
      <c r="C305" s="130">
        <f>+'4.2.1.1.2'!C305/'4.2.1.1.2'!K305</f>
        <v>0.18499262288742543</v>
      </c>
      <c r="D305" s="126">
        <f>+'4.2.1.1.2'!D305/'4.2.1.1.2'!$K305</f>
        <v>0.26412921732129474</v>
      </c>
      <c r="E305" s="126">
        <f>+'4.2.1.1.2'!E305/'4.2.1.1.2'!$K305</f>
        <v>0.15736165499228252</v>
      </c>
      <c r="F305" s="126">
        <f>+'4.2.1.1.2'!F305/'4.2.1.1.2'!$K305</f>
        <v>0.24788785883155112</v>
      </c>
      <c r="G305" s="126">
        <f>+'4.2.1.1.2'!G305/'4.2.1.1.2'!$K305</f>
        <v>6.6168535551696286E-2</v>
      </c>
      <c r="H305" s="126">
        <f>+'4.2.1.1.2'!H305/'4.2.1.1.2'!$K305</f>
        <v>7.5715476609730825E-2</v>
      </c>
      <c r="I305" s="126">
        <f>+'4.2.1.1.2'!J305/'4.2.1.1.2'!$K305</f>
        <v>3.744633806019053E-3</v>
      </c>
      <c r="J305" s="188">
        <f t="shared" ref="J305" si="17">SUM(C305:I305)</f>
        <v>0.99999999999999989</v>
      </c>
    </row>
    <row r="306" spans="1:10">
      <c r="A306" s="226"/>
      <c r="B306" s="197" t="s">
        <v>7</v>
      </c>
      <c r="C306" s="130">
        <f>+'4.2.1.1.2'!C306/'4.2.1.1.2'!K306</f>
        <v>0.18176530357222456</v>
      </c>
      <c r="D306" s="126">
        <f>+'4.2.1.1.2'!D306/'4.2.1.1.2'!$K306</f>
        <v>0.27246573696829957</v>
      </c>
      <c r="E306" s="126">
        <f>+'4.2.1.1.2'!E306/'4.2.1.1.2'!$K306</f>
        <v>0.16164121690903663</v>
      </c>
      <c r="F306" s="126">
        <f>+'4.2.1.1.2'!F306/'4.2.1.1.2'!$K306</f>
        <v>0.24156749385623338</v>
      </c>
      <c r="G306" s="126">
        <f>+'4.2.1.1.2'!G306/'4.2.1.1.2'!$K306</f>
        <v>6.1660113100970991E-2</v>
      </c>
      <c r="H306" s="126">
        <f>+'4.2.1.1.2'!H306/'4.2.1.1.2'!$K306</f>
        <v>7.7255910891254165E-2</v>
      </c>
      <c r="I306" s="126">
        <f>+'4.2.1.1.2'!J306/'4.2.1.1.2'!$K306</f>
        <v>3.6442247019807228E-3</v>
      </c>
      <c r="J306" s="188">
        <f t="shared" ref="J306" si="18">SUM(C306:I306)</f>
        <v>0.99999999999999989</v>
      </c>
    </row>
    <row r="307" spans="1:10">
      <c r="A307" s="226"/>
      <c r="B307" s="197" t="s">
        <v>8</v>
      </c>
      <c r="C307" s="130">
        <f>+'4.2.1.1.2'!C307/'4.2.1.1.2'!K307</f>
        <v>0.18408734729416551</v>
      </c>
      <c r="D307" s="126">
        <f>+'4.2.1.1.2'!D307/'4.2.1.1.2'!$K307</f>
        <v>0.2621999310261533</v>
      </c>
      <c r="E307" s="126">
        <f>+'4.2.1.1.2'!E307/'4.2.1.1.2'!$K307</f>
        <v>0.15768229619676832</v>
      </c>
      <c r="F307" s="126">
        <f>+'4.2.1.1.2'!F307/'4.2.1.1.2'!$K307</f>
        <v>0.24505895782290282</v>
      </c>
      <c r="G307" s="126">
        <f>+'4.2.1.1.2'!G307/'4.2.1.1.2'!$K307</f>
        <v>6.6981191728906056E-2</v>
      </c>
      <c r="H307" s="126">
        <f>+'4.2.1.1.2'!H307/'4.2.1.1.2'!$K307</f>
        <v>8.0399475513027716E-2</v>
      </c>
      <c r="I307" s="126">
        <f>+'4.2.1.1.2'!J307/'4.2.1.1.2'!$K307</f>
        <v>3.5908004180762276E-3</v>
      </c>
      <c r="J307" s="188">
        <f t="shared" ref="J307" si="19">SUM(C307:I307)</f>
        <v>1</v>
      </c>
    </row>
    <row r="308" spans="1:10">
      <c r="A308" s="226"/>
      <c r="B308" s="197" t="s">
        <v>9</v>
      </c>
      <c r="C308" s="130">
        <f>+'4.2.1.1.2'!C308/'4.2.1.1.2'!K308</f>
        <v>0.17959027579722936</v>
      </c>
      <c r="D308" s="126">
        <f>+'4.2.1.1.2'!D308/'4.2.1.1.2'!$K308</f>
        <v>0.25932208553871389</v>
      </c>
      <c r="E308" s="126">
        <f>+'4.2.1.1.2'!E308/'4.2.1.1.2'!$K308</f>
        <v>0.15586448503604444</v>
      </c>
      <c r="F308" s="126">
        <f>+'4.2.1.1.2'!F308/'4.2.1.1.2'!$K308</f>
        <v>0.24195644830215041</v>
      </c>
      <c r="G308" s="126">
        <f>+'4.2.1.1.2'!G308/'4.2.1.1.2'!$K308</f>
        <v>6.6513295216898569E-2</v>
      </c>
      <c r="H308" s="126">
        <f>+'4.2.1.1.2'!H308/'4.2.1.1.2'!$K308</f>
        <v>9.3216543271909827E-2</v>
      </c>
      <c r="I308" s="126">
        <f>+'4.2.1.1.2'!J308/'4.2.1.1.2'!$K308</f>
        <v>3.5368668370534899E-3</v>
      </c>
      <c r="J308" s="188">
        <f t="shared" ref="J308" si="20">SUM(C308:I308)</f>
        <v>1</v>
      </c>
    </row>
    <row r="309" spans="1:10">
      <c r="A309" s="226"/>
      <c r="B309" s="197" t="s">
        <v>10</v>
      </c>
      <c r="C309" s="130">
        <f>+'4.2.1.1.2'!C309/'4.2.1.1.2'!K309</f>
        <v>0.18162339657672694</v>
      </c>
      <c r="D309" s="126">
        <f>+'4.2.1.1.2'!D309/'4.2.1.1.2'!$K309</f>
        <v>0.26357670749953604</v>
      </c>
      <c r="E309" s="126">
        <f>+'4.2.1.1.2'!E309/'4.2.1.1.2'!$K309</f>
        <v>0.15759395601045048</v>
      </c>
      <c r="F309" s="126">
        <f>+'4.2.1.1.2'!F309/'4.2.1.1.2'!$K309</f>
        <v>0.2426468030213863</v>
      </c>
      <c r="G309" s="126">
        <f>+'4.2.1.1.2'!G309/'4.2.1.1.2'!$K309</f>
        <v>6.7029121379669224E-2</v>
      </c>
      <c r="H309" s="126">
        <f>+'4.2.1.1.2'!H309/'4.2.1.1.2'!$K309</f>
        <v>8.3797992576828004E-2</v>
      </c>
      <c r="I309" s="126">
        <f>+'4.2.1.1.2'!J309/'4.2.1.1.2'!$K309</f>
        <v>3.7320229354030066E-3</v>
      </c>
      <c r="J309" s="188">
        <f t="shared" ref="J309" si="21">SUM(C309:I309)</f>
        <v>0.99999999999999989</v>
      </c>
    </row>
    <row r="310" spans="1:10">
      <c r="A310" s="226"/>
      <c r="B310" s="197" t="s">
        <v>11</v>
      </c>
      <c r="C310" s="130">
        <f>+'4.2.1.1.2'!C310/'4.2.1.1.2'!K310</f>
        <v>0.18331677620151438</v>
      </c>
      <c r="D310" s="126">
        <f>+'4.2.1.1.2'!D310/'4.2.1.1.2'!$K310</f>
        <v>0.26284369351016884</v>
      </c>
      <c r="E310" s="126">
        <f>+'4.2.1.1.2'!E310/'4.2.1.1.2'!$K310</f>
        <v>0.1580241546212876</v>
      </c>
      <c r="F310" s="126">
        <f>+'4.2.1.1.2'!F310/'4.2.1.1.2'!$K310</f>
        <v>0.2405009052457977</v>
      </c>
      <c r="G310" s="126">
        <f>+'4.2.1.1.2'!G310/'4.2.1.1.2'!$K310</f>
        <v>6.5625365434282393E-2</v>
      </c>
      <c r="H310" s="126">
        <f>+'4.2.1.1.2'!H310/'4.2.1.1.2'!$K310</f>
        <v>8.438513291520805E-2</v>
      </c>
      <c r="I310" s="126">
        <f>+'4.2.1.1.2'!J310/'4.2.1.1.2'!$K310</f>
        <v>5.3039720717410355E-3</v>
      </c>
      <c r="J310" s="188">
        <f t="shared" ref="J310" si="22">SUM(C310:I310)</f>
        <v>1</v>
      </c>
    </row>
    <row r="311" spans="1:10" ht="15" thickBot="1">
      <c r="A311" s="226"/>
      <c r="B311" s="196" t="s">
        <v>12</v>
      </c>
      <c r="C311" s="131">
        <f>+'4.2.1.1.2'!C311/'4.2.1.1.2'!K311</f>
        <v>0.18931560809406331</v>
      </c>
      <c r="D311" s="128">
        <f>+'4.2.1.1.2'!D311/'4.2.1.1.2'!$K311</f>
        <v>0.25262108634959596</v>
      </c>
      <c r="E311" s="128">
        <f>+'4.2.1.1.2'!E311/'4.2.1.1.2'!$K311</f>
        <v>0.16582991853682053</v>
      </c>
      <c r="F311" s="128">
        <f>+'4.2.1.1.2'!F311/'4.2.1.1.2'!$K311</f>
        <v>0.23381890883410811</v>
      </c>
      <c r="G311" s="128">
        <f>+'4.2.1.1.2'!G311/'4.2.1.1.2'!$K311</f>
        <v>6.3435216837170932E-2</v>
      </c>
      <c r="H311" s="128">
        <f>+'4.2.1.1.2'!H311/'4.2.1.1.2'!$K311</f>
        <v>9.0213330364012967E-2</v>
      </c>
      <c r="I311" s="128">
        <f>+'4.2.1.1.2'!J311/'4.2.1.1.2'!$K311</f>
        <v>4.7659309842281927E-3</v>
      </c>
      <c r="J311" s="189">
        <f t="shared" ref="J311" si="23">SUM(C311:I311)</f>
        <v>0.99999999999999989</v>
      </c>
    </row>
    <row r="312" spans="1:10">
      <c r="A312" s="225">
        <v>2018</v>
      </c>
      <c r="B312" s="195" t="s">
        <v>1</v>
      </c>
      <c r="C312" s="129">
        <f>+'4.2.1.1.2'!C312/'4.2.1.1.2'!K312</f>
        <v>0.18999746454753139</v>
      </c>
      <c r="D312" s="127">
        <f>+'4.2.1.1.2'!D312/'4.2.1.1.2'!$K312</f>
        <v>0.27068266838387278</v>
      </c>
      <c r="E312" s="127">
        <f>+'4.2.1.1.2'!E312/'4.2.1.1.2'!$K312</f>
        <v>0.17095174218045403</v>
      </c>
      <c r="F312" s="127">
        <f>+'4.2.1.1.2'!F312/'4.2.1.1.2'!$K312</f>
        <v>0.21588500450942066</v>
      </c>
      <c r="G312" s="127">
        <f>+'4.2.1.1.2'!G312/'4.2.1.1.2'!$K312</f>
        <v>6.0355217768170155E-2</v>
      </c>
      <c r="H312" s="127">
        <f>+'4.2.1.1.2'!H312/'4.2.1.1.2'!$K312</f>
        <v>8.7948617169487542E-2</v>
      </c>
      <c r="I312" s="127">
        <f>+'4.2.1.1.2'!J312/'4.2.1.1.2'!$K312</f>
        <v>4.179285441063451E-3</v>
      </c>
      <c r="J312" s="187">
        <f t="shared" ref="J312" si="24">SUM(C312:I312)</f>
        <v>1</v>
      </c>
    </row>
    <row r="313" spans="1:10">
      <c r="A313" s="226"/>
      <c r="B313" s="197" t="s">
        <v>2</v>
      </c>
      <c r="C313" s="130">
        <f>+'4.2.1.1.2'!C313/'4.2.1.1.2'!K313</f>
        <v>0.18545710444356994</v>
      </c>
      <c r="D313" s="126">
        <f>+'4.2.1.1.2'!D313/'4.2.1.1.2'!$K313</f>
        <v>0.26531425106674938</v>
      </c>
      <c r="E313" s="126">
        <f>+'4.2.1.1.2'!E313/'4.2.1.1.2'!$K313</f>
        <v>0.16655850856834784</v>
      </c>
      <c r="F313" s="126">
        <f>+'4.2.1.1.2'!F313/'4.2.1.1.2'!$K313</f>
        <v>0.2287171110937791</v>
      </c>
      <c r="G313" s="126">
        <f>+'4.2.1.1.2'!G313/'4.2.1.1.2'!$K313</f>
        <v>6.1540569258085528E-2</v>
      </c>
      <c r="H313" s="126">
        <f>+'4.2.1.1.2'!H313/'4.2.1.1.2'!$K313</f>
        <v>8.8377027065112815E-2</v>
      </c>
      <c r="I313" s="126">
        <f>+'4.2.1.1.2'!J313/'4.2.1.1.2'!$K313</f>
        <v>4.0354285043553949E-3</v>
      </c>
      <c r="J313" s="188">
        <f t="shared" ref="J313" si="25">SUM(C313:I313)</f>
        <v>1</v>
      </c>
    </row>
    <row r="314" spans="1:10">
      <c r="A314" s="226"/>
      <c r="B314" s="197" t="s">
        <v>3</v>
      </c>
      <c r="C314" s="130">
        <f>+'4.2.1.1.2'!C314/'4.2.1.1.2'!K314</f>
        <v>0.1840214687313908</v>
      </c>
      <c r="D314" s="126">
        <f>+'4.2.1.1.2'!D314/'4.2.1.1.2'!$K314</f>
        <v>0.26217335674064374</v>
      </c>
      <c r="E314" s="126">
        <f>+'4.2.1.1.2'!E314/'4.2.1.1.2'!$K314</f>
        <v>0.16027851605901322</v>
      </c>
      <c r="F314" s="126">
        <f>+'4.2.1.1.2'!F314/'4.2.1.1.2'!$K314</f>
        <v>0.23761472288889518</v>
      </c>
      <c r="G314" s="126">
        <f>+'4.2.1.1.2'!G314/'4.2.1.1.2'!$K314</f>
        <v>6.3431886359398462E-2</v>
      </c>
      <c r="H314" s="126">
        <f>+'4.2.1.1.2'!H314/'4.2.1.1.2'!$K314</f>
        <v>8.8853806566592683E-2</v>
      </c>
      <c r="I314" s="126">
        <f>+'4.2.1.1.2'!J314/'4.2.1.1.2'!$K314</f>
        <v>3.626242654065903E-3</v>
      </c>
      <c r="J314" s="188">
        <f t="shared" ref="J314" si="26">SUM(C314:I314)</f>
        <v>0.99999999999999989</v>
      </c>
    </row>
    <row r="315" spans="1:10">
      <c r="A315" s="226"/>
      <c r="B315" s="197" t="s">
        <v>4</v>
      </c>
      <c r="C315" s="130">
        <f>+'4.2.1.1.2'!C315/'4.2.1.1.2'!K315</f>
        <v>0.1833102681913065</v>
      </c>
      <c r="D315" s="126">
        <f>+'4.2.1.1.2'!D315/'4.2.1.1.2'!$K315</f>
        <v>0.2564774895708305</v>
      </c>
      <c r="E315" s="126">
        <f>+'4.2.1.1.2'!E315/'4.2.1.1.2'!$K315</f>
        <v>0.1583128406020729</v>
      </c>
      <c r="F315" s="126">
        <f>+'4.2.1.1.2'!F315/'4.2.1.1.2'!$K315</f>
        <v>0.24086029032858031</v>
      </c>
      <c r="G315" s="126">
        <f>+'4.2.1.1.2'!G315/'4.2.1.1.2'!$K315</f>
        <v>6.6591682450812942E-2</v>
      </c>
      <c r="H315" s="126">
        <f>+'4.2.1.1.2'!H315/'4.2.1.1.2'!$K315</f>
        <v>9.0820606651319455E-2</v>
      </c>
      <c r="I315" s="126">
        <f>+'4.2.1.1.2'!J315/'4.2.1.1.2'!$K315</f>
        <v>3.6268222050774334E-3</v>
      </c>
      <c r="J315" s="188">
        <f t="shared" ref="J315" si="27">SUM(C315:I315)</f>
        <v>1</v>
      </c>
    </row>
    <row r="316" spans="1:10">
      <c r="A316" s="226"/>
      <c r="B316" s="197" t="s">
        <v>5</v>
      </c>
      <c r="C316" s="130">
        <f>+'4.2.1.1.2'!C316/'4.2.1.1.2'!K316</f>
        <v>0.18340018334244726</v>
      </c>
      <c r="D316" s="126">
        <f>+'4.2.1.1.2'!D316/'4.2.1.1.2'!$K316</f>
        <v>0.25451520241782977</v>
      </c>
      <c r="E316" s="126">
        <f>+'4.2.1.1.2'!E316/'4.2.1.1.2'!$K316</f>
        <v>0.156138718414051</v>
      </c>
      <c r="F316" s="126">
        <f>+'4.2.1.1.2'!F316/'4.2.1.1.2'!$K316</f>
        <v>0.24445604424151485</v>
      </c>
      <c r="G316" s="126">
        <f>+'4.2.1.1.2'!G316/'4.2.1.1.2'!$K316</f>
        <v>6.6042594279065267E-2</v>
      </c>
      <c r="H316" s="126">
        <f>+'4.2.1.1.2'!H316/'4.2.1.1.2'!$K316</f>
        <v>9.1969571738639622E-2</v>
      </c>
      <c r="I316" s="126">
        <f>+'4.2.1.1.2'!J316/'4.2.1.1.2'!$K316</f>
        <v>3.4776855664522062E-3</v>
      </c>
      <c r="J316" s="188">
        <f t="shared" ref="J316" si="28">SUM(C316:I316)</f>
        <v>0.99999999999999989</v>
      </c>
    </row>
    <row r="317" spans="1:10">
      <c r="A317" s="226"/>
      <c r="B317" s="197" t="s">
        <v>6</v>
      </c>
      <c r="C317" s="130">
        <f>+'4.2.1.1.2'!C317/'4.2.1.1.2'!K317</f>
        <v>0.18337806170416374</v>
      </c>
      <c r="D317" s="126">
        <f>+'4.2.1.1.2'!D317/'4.2.1.1.2'!$K317</f>
        <v>0.26224656923516004</v>
      </c>
      <c r="E317" s="126">
        <f>+'4.2.1.1.2'!E317/'4.2.1.1.2'!$K317</f>
        <v>0.15410984160324445</v>
      </c>
      <c r="F317" s="126">
        <f>+'4.2.1.1.2'!F317/'4.2.1.1.2'!$K317</f>
        <v>0.23655948545702574</v>
      </c>
      <c r="G317" s="126">
        <f>+'4.2.1.1.2'!G317/'4.2.1.1.2'!$K317</f>
        <v>6.5878117757533494E-2</v>
      </c>
      <c r="H317" s="126">
        <f>+'4.2.1.1.2'!H317/'4.2.1.1.2'!$K317</f>
        <v>9.4570412946284224E-2</v>
      </c>
      <c r="I317" s="126">
        <f>+'4.2.1.1.2'!J317/'4.2.1.1.2'!$K317</f>
        <v>3.2575112965883275E-3</v>
      </c>
      <c r="J317" s="188">
        <f t="shared" ref="J317" si="29">SUM(C317:I317)</f>
        <v>1</v>
      </c>
    </row>
    <row r="318" spans="1:10">
      <c r="A318" s="226"/>
      <c r="B318" s="197" t="s">
        <v>7</v>
      </c>
      <c r="C318" s="130">
        <f>+'4.2.1.1.2'!C318/'4.2.1.1.2'!K318</f>
        <v>0.17482988132758015</v>
      </c>
      <c r="D318" s="126">
        <f>+'4.2.1.1.2'!D318/'4.2.1.1.2'!$K318</f>
        <v>0.26956467128242717</v>
      </c>
      <c r="E318" s="126">
        <f>+'4.2.1.1.2'!E318/'4.2.1.1.2'!$K318</f>
        <v>0.15839256339197302</v>
      </c>
      <c r="F318" s="126">
        <f>+'4.2.1.1.2'!F318/'4.2.1.1.2'!$K318</f>
        <v>0.23692525700591072</v>
      </c>
      <c r="G318" s="126">
        <f>+'4.2.1.1.2'!G318/'4.2.1.1.2'!$K318</f>
        <v>6.2773899509189587E-2</v>
      </c>
      <c r="H318" s="126">
        <f>+'4.2.1.1.2'!H318/'4.2.1.1.2'!$K318</f>
        <v>9.4201971920200064E-2</v>
      </c>
      <c r="I318" s="126">
        <f>+'4.2.1.1.2'!J318/'4.2.1.1.2'!$K318</f>
        <v>3.3117555627193052E-3</v>
      </c>
      <c r="J318" s="188">
        <f t="shared" ref="J318" si="30">SUM(C318:I318)</f>
        <v>1</v>
      </c>
    </row>
    <row r="319" spans="1:10">
      <c r="A319" s="226"/>
      <c r="B319" s="197" t="s">
        <v>8</v>
      </c>
      <c r="C319" s="130">
        <f>+'4.2.1.1.2'!C319/'4.2.1.1.2'!K319</f>
        <v>0.17375797250728414</v>
      </c>
      <c r="D319" s="126">
        <f>+'4.2.1.1.2'!D319/'4.2.1.1.2'!$K319</f>
        <v>0.26513803466291325</v>
      </c>
      <c r="E319" s="126">
        <f>+'4.2.1.1.2'!E319/'4.2.1.1.2'!$K319</f>
        <v>0.16056743673318444</v>
      </c>
      <c r="F319" s="126">
        <f>+'4.2.1.1.2'!F319/'4.2.1.1.2'!$K319</f>
        <v>0.23523190298305874</v>
      </c>
      <c r="G319" s="126">
        <f>+'4.2.1.1.2'!G319/'4.2.1.1.2'!$K319</f>
        <v>6.7870860506097891E-2</v>
      </c>
      <c r="H319" s="126">
        <f>+'4.2.1.1.2'!H319/'4.2.1.1.2'!$K319</f>
        <v>9.4040255686738267E-2</v>
      </c>
      <c r="I319" s="126">
        <f>+'4.2.1.1.2'!J319/'4.2.1.1.2'!$K319</f>
        <v>3.3935369207232779E-3</v>
      </c>
      <c r="J319" s="188">
        <f t="shared" ref="J319" si="31">SUM(C319:I319)</f>
        <v>1</v>
      </c>
    </row>
    <row r="320" spans="1:10">
      <c r="A320" s="226"/>
      <c r="B320" s="197" t="s">
        <v>9</v>
      </c>
      <c r="C320" s="130">
        <f>+'4.2.1.1.2'!C320/'4.2.1.1.2'!K320</f>
        <v>0.17218080946613668</v>
      </c>
      <c r="D320" s="126">
        <f>+'4.2.1.1.2'!D320/'4.2.1.1.2'!$K320</f>
        <v>0.26121067965200817</v>
      </c>
      <c r="E320" s="126">
        <f>+'4.2.1.1.2'!E320/'4.2.1.1.2'!$K320</f>
        <v>0.15801519089040597</v>
      </c>
      <c r="F320" s="126">
        <f>+'4.2.1.1.2'!F320/'4.2.1.1.2'!$K320</f>
        <v>0.2390802286587313</v>
      </c>
      <c r="G320" s="126">
        <f>+'4.2.1.1.2'!G320/'4.2.1.1.2'!$K320</f>
        <v>6.8536537116957494E-2</v>
      </c>
      <c r="H320" s="126">
        <f>+'4.2.1.1.2'!H320/'4.2.1.1.2'!$K320</f>
        <v>9.7396695261829119E-2</v>
      </c>
      <c r="I320" s="126">
        <f>+'4.2.1.1.2'!J320/'4.2.1.1.2'!$K320</f>
        <v>3.5798589539312604E-3</v>
      </c>
      <c r="J320" s="188">
        <f t="shared" ref="J320" si="32">SUM(C320:I320)</f>
        <v>1</v>
      </c>
    </row>
    <row r="321" spans="1:10">
      <c r="A321" s="226"/>
      <c r="B321" s="197" t="s">
        <v>10</v>
      </c>
      <c r="C321" s="130">
        <f>+'4.2.1.1.2'!C321/'4.2.1.1.2'!K321</f>
        <v>0.17649899623542434</v>
      </c>
      <c r="D321" s="126">
        <f>+'4.2.1.1.2'!D321/'4.2.1.1.2'!$K321</f>
        <v>0.26082843170076969</v>
      </c>
      <c r="E321" s="126">
        <f>+'4.2.1.1.2'!E321/'4.2.1.1.2'!$K321</f>
        <v>0.15924245818155322</v>
      </c>
      <c r="F321" s="126">
        <f>+'4.2.1.1.2'!F321/'4.2.1.1.2'!$K321</f>
        <v>0.23730961003477349</v>
      </c>
      <c r="G321" s="126">
        <f>+'4.2.1.1.2'!G321/'4.2.1.1.2'!$K321</f>
        <v>6.4253397912967941E-2</v>
      </c>
      <c r="H321" s="126">
        <f>+'4.2.1.1.2'!H321/'4.2.1.1.2'!$K321</f>
        <v>9.8219005633030682E-2</v>
      </c>
      <c r="I321" s="126">
        <f>+'4.2.1.1.2'!J321/'4.2.1.1.2'!$K321</f>
        <v>3.6481003014806326E-3</v>
      </c>
      <c r="J321" s="188">
        <f t="shared" ref="J321" si="33">SUM(C321:I321)</f>
        <v>1</v>
      </c>
    </row>
    <row r="322" spans="1:10">
      <c r="A322" s="226"/>
      <c r="B322" s="197" t="s">
        <v>11</v>
      </c>
      <c r="C322" s="130">
        <f>+'4.2.1.1.2'!C322/'4.2.1.1.2'!K322</f>
        <v>0.17959515012059268</v>
      </c>
      <c r="D322" s="126">
        <f>+'4.2.1.1.2'!D322/'4.2.1.1.2'!$K322</f>
        <v>0.26090243200299468</v>
      </c>
      <c r="E322" s="126">
        <f>+'4.2.1.1.2'!E322/'4.2.1.1.2'!$K322</f>
        <v>0.15812901760313242</v>
      </c>
      <c r="F322" s="126">
        <f>+'4.2.1.1.2'!F322/'4.2.1.1.2'!$K322</f>
        <v>0.23756997985857309</v>
      </c>
      <c r="G322" s="126">
        <f>+'4.2.1.1.2'!G322/'4.2.1.1.2'!$K322</f>
        <v>6.2503675085192487E-2</v>
      </c>
      <c r="H322" s="126">
        <f>+'4.2.1.1.2'!H322/'4.2.1.1.2'!$K322</f>
        <v>9.7854912019975079E-2</v>
      </c>
      <c r="I322" s="126">
        <f>+'4.2.1.1.2'!J322/'4.2.1.1.2'!$K322</f>
        <v>3.4448333095395698E-3</v>
      </c>
      <c r="J322" s="188">
        <f t="shared" ref="J322" si="34">SUM(C322:I322)</f>
        <v>1</v>
      </c>
    </row>
    <row r="323" spans="1:10" ht="15" thickBot="1">
      <c r="A323" s="226"/>
      <c r="B323" s="215" t="s">
        <v>12</v>
      </c>
      <c r="C323" s="216">
        <f>+'4.2.1.1.2'!C323/'4.2.1.1.2'!K323</f>
        <v>0.18710477966750802</v>
      </c>
      <c r="D323" s="218">
        <f>+'4.2.1.1.2'!D323/'4.2.1.1.2'!$K323</f>
        <v>0.26804487060201165</v>
      </c>
      <c r="E323" s="218">
        <f>+'4.2.1.1.2'!E323/'4.2.1.1.2'!$K323</f>
        <v>0.16091742559889127</v>
      </c>
      <c r="F323" s="218">
        <f>+'4.2.1.1.2'!F323/'4.2.1.1.2'!$K323</f>
        <v>0.22737813341435811</v>
      </c>
      <c r="G323" s="218">
        <f>+'4.2.1.1.2'!G323/'4.2.1.1.2'!$K323</f>
        <v>5.6271364444515928E-2</v>
      </c>
      <c r="H323" s="128">
        <f>+'4.2.1.1.2'!H323/'4.2.1.1.2'!$K323</f>
        <v>9.6687325558883708E-2</v>
      </c>
      <c r="I323" s="218">
        <f>+'4.2.1.1.2'!J323/'4.2.1.1.2'!$K323</f>
        <v>3.596100713831275E-3</v>
      </c>
      <c r="J323" s="189">
        <f t="shared" ref="J323" si="35">SUM(C323:I323)</f>
        <v>1</v>
      </c>
    </row>
    <row r="324" spans="1:10">
      <c r="A324" s="225">
        <v>2019</v>
      </c>
      <c r="B324" s="194" t="s">
        <v>1</v>
      </c>
      <c r="C324" s="217">
        <f>+'4.2.1.1.2'!C324/'4.2.1.1.2'!K324</f>
        <v>0.18752423966110443</v>
      </c>
      <c r="D324" s="186">
        <f>+'4.2.1.1.2'!D324/'4.2.1.1.2'!$K324</f>
        <v>0.26535003400642265</v>
      </c>
      <c r="E324" s="186">
        <f>+'4.2.1.1.2'!E324/'4.2.1.1.2'!$K324</f>
        <v>0.17185807057112015</v>
      </c>
      <c r="F324" s="186">
        <f>+'4.2.1.1.2'!F324/'4.2.1.1.2'!$K324</f>
        <v>0.21759832481491023</v>
      </c>
      <c r="G324" s="186">
        <f>+'4.2.1.1.2'!G324/'4.2.1.1.2'!$K324</f>
        <v>5.6045943602494749E-2</v>
      </c>
      <c r="H324" s="127">
        <f>+'4.2.1.1.2'!H324/'4.2.1.1.2'!$K324</f>
        <v>9.7823303164366979E-2</v>
      </c>
      <c r="I324" s="186">
        <f>+'4.2.1.1.2'!J324/'4.2.1.1.2'!$K324</f>
        <v>3.8000841795808194E-3</v>
      </c>
      <c r="J324" s="187">
        <f t="shared" ref="J324" si="36">SUM(C324:I324)</f>
        <v>0.99999999999999989</v>
      </c>
    </row>
    <row r="325" spans="1:10">
      <c r="A325" s="226"/>
      <c r="B325" s="197" t="s">
        <v>2</v>
      </c>
      <c r="C325" s="130">
        <f>+'4.2.1.1.2'!C325/'4.2.1.1.2'!K325</f>
        <v>0.18380844016033623</v>
      </c>
      <c r="D325" s="126">
        <f>+'4.2.1.1.2'!D325/'4.2.1.1.2'!$K325</f>
        <v>0.26263227927048172</v>
      </c>
      <c r="E325" s="126">
        <f>+'4.2.1.1.2'!E325/'4.2.1.1.2'!$K325</f>
        <v>0.15584963451369763</v>
      </c>
      <c r="F325" s="126">
        <f>+'4.2.1.1.2'!F325/'4.2.1.1.2'!$K325</f>
        <v>0.24056178816957746</v>
      </c>
      <c r="G325" s="126">
        <f>+'4.2.1.1.2'!G325/'4.2.1.1.2'!$K325</f>
        <v>5.6221484018475702E-2</v>
      </c>
      <c r="H325" s="126">
        <f>+'4.2.1.1.2'!H325/'4.2.1.1.2'!$K325</f>
        <v>9.7347283901201995E-2</v>
      </c>
      <c r="I325" s="126">
        <f>+'4.2.1.1.2'!J325/'4.2.1.1.2'!$K325</f>
        <v>3.5790899662292816E-3</v>
      </c>
      <c r="J325" s="188">
        <f t="shared" ref="J325" si="37">SUM(C325:I325)</f>
        <v>1</v>
      </c>
    </row>
    <row r="326" spans="1:10">
      <c r="A326" s="226"/>
      <c r="B326" s="197" t="s">
        <v>3</v>
      </c>
      <c r="C326" s="130">
        <f>+'4.2.1.1.2'!C326/'4.2.1.1.2'!K326</f>
        <v>0.18206401411506226</v>
      </c>
      <c r="D326" s="126">
        <f>+'4.2.1.1.2'!D326/'4.2.1.1.2'!$K326</f>
        <v>0.26085416586744559</v>
      </c>
      <c r="E326" s="126">
        <f>+'4.2.1.1.2'!E326/'4.2.1.1.2'!$K326</f>
        <v>0.14848966543936046</v>
      </c>
      <c r="F326" s="126">
        <f>+'4.2.1.1.2'!F326/'4.2.1.1.2'!$K326</f>
        <v>0.2442973158958904</v>
      </c>
      <c r="G326" s="126">
        <f>+'4.2.1.1.2'!G326/'4.2.1.1.2'!$K326</f>
        <v>6.1548350719923491E-2</v>
      </c>
      <c r="H326" s="126">
        <f>+'4.2.1.1.2'!H326/'4.2.1.1.2'!$K326</f>
        <v>9.9088583137877315E-2</v>
      </c>
      <c r="I326" s="126">
        <f>+'4.2.1.1.2'!J326/'4.2.1.1.2'!$K326</f>
        <v>3.6579048244404933E-3</v>
      </c>
      <c r="J326" s="188">
        <f t="shared" ref="J326" si="38">SUM(C326:I326)</f>
        <v>1</v>
      </c>
    </row>
    <row r="327" spans="1:10">
      <c r="A327" s="226"/>
      <c r="B327" s="197" t="s">
        <v>4</v>
      </c>
      <c r="C327" s="130">
        <f>+'4.2.1.1.2'!C327/'4.2.1.1.2'!K327</f>
        <v>0.18075722812989733</v>
      </c>
      <c r="D327" s="126">
        <f>+'4.2.1.1.2'!D327/'4.2.1.1.2'!$K327</f>
        <v>0.26005747131792106</v>
      </c>
      <c r="E327" s="126">
        <f>+'4.2.1.1.2'!E327/'4.2.1.1.2'!$K327</f>
        <v>0.14910431925710335</v>
      </c>
      <c r="F327" s="126">
        <f>+'4.2.1.1.2'!F327/'4.2.1.1.2'!$K327</f>
        <v>0.24584734411804227</v>
      </c>
      <c r="G327" s="126">
        <f>+'4.2.1.1.2'!G327/'4.2.1.1.2'!$K327</f>
        <v>6.1421254994821844E-2</v>
      </c>
      <c r="H327" s="126">
        <f>+'4.2.1.1.2'!H327/'4.2.1.1.2'!$K327</f>
        <v>9.9224888260051103E-2</v>
      </c>
      <c r="I327" s="126">
        <f>+'4.2.1.1.2'!J327/'4.2.1.1.2'!$K327</f>
        <v>3.5874939221630596E-3</v>
      </c>
      <c r="J327" s="188">
        <f t="shared" ref="J327" si="39">SUM(C327:I327)</f>
        <v>0.99999999999999989</v>
      </c>
    </row>
    <row r="328" spans="1:10">
      <c r="A328" s="226"/>
      <c r="B328" s="197" t="s">
        <v>5</v>
      </c>
      <c r="C328" s="130">
        <f>+'4.2.1.1.2'!C328/'4.2.1.1.2'!K328</f>
        <v>0.18413567463729025</v>
      </c>
      <c r="D328" s="126">
        <f>+'4.2.1.1.2'!D328/'4.2.1.1.2'!$K328</f>
        <v>0.25912808335404625</v>
      </c>
      <c r="E328" s="126">
        <f>+'4.2.1.1.2'!E328/'4.2.1.1.2'!$K328</f>
        <v>0.15068750614241391</v>
      </c>
      <c r="F328" s="126">
        <f>+'4.2.1.1.2'!F328/'4.2.1.1.2'!$K328</f>
        <v>0.24418498061597074</v>
      </c>
      <c r="G328" s="126">
        <f>+'4.2.1.1.2'!G328/'4.2.1.1.2'!$K328</f>
        <v>5.8586387012676287E-2</v>
      </c>
      <c r="H328" s="126">
        <f>+'4.2.1.1.2'!H328/'4.2.1.1.2'!$K328</f>
        <v>9.9897843951591264E-2</v>
      </c>
      <c r="I328" s="126">
        <f>+'4.2.1.1.2'!J328/'4.2.1.1.2'!$K328</f>
        <v>3.3795242860113154E-3</v>
      </c>
      <c r="J328" s="188">
        <f t="shared" ref="J328" si="40">SUM(C328:I328)</f>
        <v>1</v>
      </c>
    </row>
    <row r="329" spans="1:10">
      <c r="A329" s="226"/>
      <c r="B329" s="197" t="s">
        <v>6</v>
      </c>
      <c r="C329" s="130">
        <f>+'4.2.1.1.2'!C329/'4.2.1.1.2'!K329</f>
        <v>0.18296268199515625</v>
      </c>
      <c r="D329" s="126">
        <f>+'4.2.1.1.2'!D329/'4.2.1.1.2'!$K329</f>
        <v>0.25603852588877651</v>
      </c>
      <c r="E329" s="126">
        <f>+'4.2.1.1.2'!E329/'4.2.1.1.2'!$K329</f>
        <v>0.14861347064483765</v>
      </c>
      <c r="F329" s="126">
        <f>+'4.2.1.1.2'!F329/'4.2.1.1.2'!$K329</f>
        <v>0.23452096221231164</v>
      </c>
      <c r="G329" s="126">
        <f>+'4.2.1.1.2'!G329/'4.2.1.1.2'!$K329</f>
        <v>7.3387454191152737E-2</v>
      </c>
      <c r="H329" s="126">
        <f>+'4.2.1.1.2'!H329/'4.2.1.1.2'!$K329</f>
        <v>0.10119046589353023</v>
      </c>
      <c r="I329" s="126">
        <f>+'4.2.1.1.2'!J329/'4.2.1.1.2'!$K329</f>
        <v>3.2864391742350178E-3</v>
      </c>
      <c r="J329" s="188">
        <f t="shared" ref="J329" si="41">SUM(C329:I329)</f>
        <v>1</v>
      </c>
    </row>
    <row r="330" spans="1:10">
      <c r="A330" s="226"/>
      <c r="B330" s="197" t="s">
        <v>7</v>
      </c>
      <c r="C330" s="130">
        <f>+'4.2.1.1.2'!C330/'4.2.1.1.2'!K330</f>
        <v>0.18464156913536675</v>
      </c>
      <c r="D330" s="126">
        <f>+'4.2.1.1.2'!D330/'4.2.1.1.2'!$K330</f>
        <v>0.25516973161245776</v>
      </c>
      <c r="E330" s="126">
        <f>+'4.2.1.1.2'!E330/'4.2.1.1.2'!$K330</f>
        <v>0.15224699312926282</v>
      </c>
      <c r="F330" s="126">
        <f>+'4.2.1.1.2'!F330/'4.2.1.1.2'!$K330</f>
        <v>0.23384615992763719</v>
      </c>
      <c r="G330" s="126">
        <f>+'4.2.1.1.2'!G330/'4.2.1.1.2'!$K330</f>
        <v>7.0642833112996031E-2</v>
      </c>
      <c r="H330" s="126">
        <f>+'4.2.1.1.2'!H330/'4.2.1.1.2'!$K330</f>
        <v>0.10022612342027935</v>
      </c>
      <c r="I330" s="126">
        <f>+'4.2.1.1.2'!J330/'4.2.1.1.2'!$K330</f>
        <v>3.2265896620000652E-3</v>
      </c>
      <c r="J330" s="188">
        <f t="shared" ref="J330" si="42">SUM(C330:I330)</f>
        <v>0.99999999999999989</v>
      </c>
    </row>
    <row r="331" spans="1:10">
      <c r="A331" s="226"/>
      <c r="B331" s="197" t="s">
        <v>8</v>
      </c>
      <c r="C331" s="130">
        <f>+'4.2.1.1.2'!C331/'4.2.1.1.2'!K331</f>
        <v>0.18168383760890575</v>
      </c>
      <c r="D331" s="126">
        <f>+'4.2.1.1.2'!D331/'4.2.1.1.2'!$K331</f>
        <v>0.24758876470427663</v>
      </c>
      <c r="E331" s="126">
        <f>+'4.2.1.1.2'!E331/'4.2.1.1.2'!$K331</f>
        <v>0.14928065078740041</v>
      </c>
      <c r="F331" s="126">
        <f>+'4.2.1.1.2'!F331/'4.2.1.1.2'!$K331</f>
        <v>0.2415353440673923</v>
      </c>
      <c r="G331" s="126">
        <f>+'4.2.1.1.2'!G331/'4.2.1.1.2'!$K331</f>
        <v>7.4954007877285941E-2</v>
      </c>
      <c r="H331" s="126">
        <f>+'4.2.1.1.2'!H331/'4.2.1.1.2'!$K331</f>
        <v>0.10175325266975113</v>
      </c>
      <c r="I331" s="126">
        <f>+'4.2.1.1.2'!J331/'4.2.1.1.2'!$K331</f>
        <v>3.2041422849878151E-3</v>
      </c>
      <c r="J331" s="188">
        <f t="shared" ref="J331" si="43">SUM(C331:I331)</f>
        <v>0.99999999999999989</v>
      </c>
    </row>
    <row r="332" spans="1:10">
      <c r="A332" s="226"/>
      <c r="B332" s="197" t="s">
        <v>9</v>
      </c>
      <c r="C332" s="130">
        <f>+'4.2.1.1.2'!C332/'4.2.1.1.2'!K332</f>
        <v>0.18189943266384967</v>
      </c>
      <c r="D332" s="126">
        <f>+'4.2.1.1.2'!D332/'4.2.1.1.2'!$K332</f>
        <v>0.24704095730210371</v>
      </c>
      <c r="E332" s="126">
        <f>+'4.2.1.1.2'!E332/'4.2.1.1.2'!$K332</f>
        <v>0.1472016014125074</v>
      </c>
      <c r="F332" s="126">
        <f>+'4.2.1.1.2'!F332/'4.2.1.1.2'!$K332</f>
        <v>0.23964326051598409</v>
      </c>
      <c r="G332" s="126">
        <f>+'4.2.1.1.2'!G332/'4.2.1.1.2'!$K332</f>
        <v>7.7021669924220826E-2</v>
      </c>
      <c r="H332" s="126">
        <f>+'4.2.1.1.2'!H332/'4.2.1.1.2'!$K332</f>
        <v>0.10404886753156928</v>
      </c>
      <c r="I332" s="126">
        <f>+'4.2.1.1.2'!J332/'4.2.1.1.2'!$K332</f>
        <v>3.1442106497650024E-3</v>
      </c>
      <c r="J332" s="188">
        <f t="shared" ref="J332" si="44">SUM(C332:I332)</f>
        <v>0.99999999999999989</v>
      </c>
    </row>
    <row r="333" spans="1:10">
      <c r="A333" s="226"/>
      <c r="B333" s="197" t="s">
        <v>10</v>
      </c>
      <c r="C333" s="130">
        <f>+'4.2.1.1.2'!C333/'4.2.1.1.2'!K333</f>
        <v>0.18342886577499545</v>
      </c>
      <c r="D333" s="126">
        <f>+'4.2.1.1.2'!D333/'4.2.1.1.2'!$K333</f>
        <v>0.24798711596349829</v>
      </c>
      <c r="E333" s="126">
        <f>+'4.2.1.1.2'!E333/'4.2.1.1.2'!$K333</f>
        <v>0.14955110901762181</v>
      </c>
      <c r="F333" s="126">
        <f>+'4.2.1.1.2'!F333/'4.2.1.1.2'!$K333</f>
        <v>0.23877124632359448</v>
      </c>
      <c r="G333" s="126">
        <f>+'4.2.1.1.2'!G333/'4.2.1.1.2'!$K333</f>
        <v>7.4681229090458934E-2</v>
      </c>
      <c r="H333" s="126">
        <f>+'4.2.1.1.2'!H333/'4.2.1.1.2'!$K333</f>
        <v>0.10264082229137227</v>
      </c>
      <c r="I333" s="126">
        <f>+'4.2.1.1.2'!J333/'4.2.1.1.2'!$K333</f>
        <v>2.9396115384587554E-3</v>
      </c>
      <c r="J333" s="188">
        <f t="shared" ref="J333" si="45">SUM(C333:I333)</f>
        <v>1</v>
      </c>
    </row>
    <row r="334" spans="1:10">
      <c r="A334" s="226"/>
      <c r="B334" s="197" t="s">
        <v>11</v>
      </c>
      <c r="C334" s="130">
        <f>+'4.2.1.1.2'!C334/'4.2.1.1.2'!K334</f>
        <v>0.18610723333475282</v>
      </c>
      <c r="D334" s="126">
        <f>+'4.2.1.1.2'!D334/'4.2.1.1.2'!$K334</f>
        <v>0.24573552008725233</v>
      </c>
      <c r="E334" s="126">
        <f>+'4.2.1.1.2'!E334/'4.2.1.1.2'!$K334</f>
        <v>0.14751303086411738</v>
      </c>
      <c r="F334" s="126">
        <f>+'4.2.1.1.2'!F334/'4.2.1.1.2'!$K334</f>
        <v>0.23911096095735546</v>
      </c>
      <c r="G334" s="126">
        <f>+'4.2.1.1.2'!G334/'4.2.1.1.2'!$K334</f>
        <v>7.5532292363484521E-2</v>
      </c>
      <c r="H334" s="126">
        <f>+'4.2.1.1.2'!H334/'4.2.1.1.2'!$K334</f>
        <v>0.10272029467537516</v>
      </c>
      <c r="I334" s="126">
        <f>+'4.2.1.1.2'!J334/'4.2.1.1.2'!$K334</f>
        <v>3.2806677176623498E-3</v>
      </c>
      <c r="J334" s="188">
        <f t="shared" ref="J334" si="46">SUM(C334:I334)</f>
        <v>0.99999999999999989</v>
      </c>
    </row>
    <row r="335" spans="1:10" ht="15" thickBot="1">
      <c r="A335" s="227"/>
      <c r="B335" s="196" t="s">
        <v>12</v>
      </c>
      <c r="C335" s="131">
        <f>+'4.2.1.1.2'!C335/'4.2.1.1.2'!K335</f>
        <v>0.18349684857498086</v>
      </c>
      <c r="D335" s="128">
        <f>+'4.2.1.1.2'!D335/'4.2.1.1.2'!$K335</f>
        <v>0.25651653516400591</v>
      </c>
      <c r="E335" s="128">
        <f>+'4.2.1.1.2'!E335/'4.2.1.1.2'!$K335</f>
        <v>0.15034499641523394</v>
      </c>
      <c r="F335" s="128">
        <f>+'4.2.1.1.2'!F335/'4.2.1.1.2'!$K335</f>
        <v>0.22906413952524929</v>
      </c>
      <c r="G335" s="128">
        <f>+'4.2.1.1.2'!G335/'4.2.1.1.2'!$K335</f>
        <v>7.6474664667832343E-2</v>
      </c>
      <c r="H335" s="128">
        <f>+'4.2.1.1.2'!H335/'4.2.1.1.2'!$K335</f>
        <v>0.10067022800888024</v>
      </c>
      <c r="I335" s="128">
        <f>+'4.2.1.1.2'!J335/'4.2.1.1.2'!$K335</f>
        <v>3.4325876438174E-3</v>
      </c>
      <c r="J335" s="189">
        <f t="shared" ref="J335" si="47">SUM(C335:I335)</f>
        <v>1</v>
      </c>
    </row>
    <row r="337" spans="1:6">
      <c r="A337" s="2" t="s">
        <v>36</v>
      </c>
      <c r="B337" s="9"/>
      <c r="C337" s="8"/>
      <c r="E337" s="8"/>
      <c r="F337" s="10"/>
    </row>
    <row r="338" spans="1:6">
      <c r="A338" s="2" t="s">
        <v>31</v>
      </c>
    </row>
    <row r="340" spans="1:6">
      <c r="A340" s="233" t="s">
        <v>75</v>
      </c>
    </row>
    <row r="341" spans="1:6">
      <c r="A341" s="234" t="s">
        <v>76</v>
      </c>
    </row>
    <row r="343" spans="1:6">
      <c r="A343" s="134" t="s">
        <v>68</v>
      </c>
    </row>
  </sheetData>
  <mergeCells count="27">
    <mergeCell ref="A12:A23"/>
    <mergeCell ref="A24:A35"/>
    <mergeCell ref="A36:A47"/>
    <mergeCell ref="A48:A59"/>
    <mergeCell ref="A60:A71"/>
    <mergeCell ref="A324:A335"/>
    <mergeCell ref="A72:A83"/>
    <mergeCell ref="A228:A239"/>
    <mergeCell ref="A192:A203"/>
    <mergeCell ref="A156:A167"/>
    <mergeCell ref="A204:A215"/>
    <mergeCell ref="A84:A95"/>
    <mergeCell ref="A132:A143"/>
    <mergeCell ref="A144:A155"/>
    <mergeCell ref="A96:A107"/>
    <mergeCell ref="A108:A119"/>
    <mergeCell ref="A120:A131"/>
    <mergeCell ref="A168:A179"/>
    <mergeCell ref="A312:A323"/>
    <mergeCell ref="A240:A251"/>
    <mergeCell ref="A180:A191"/>
    <mergeCell ref="A300:A311"/>
    <mergeCell ref="A276:A287"/>
    <mergeCell ref="A252:A263"/>
    <mergeCell ref="A216:A227"/>
    <mergeCell ref="A288:A299"/>
    <mergeCell ref="A264:A275"/>
  </mergeCells>
  <hyperlinks>
    <hyperlink ref="A343" location="Índice!A1" display="Volver al índice" xr:uid="{00000000-0004-0000-0400-000000000000}"/>
    <hyperlink ref="A341" r:id="rId1" xr:uid="{0E49B4BC-4F62-4DBC-8AD9-DEB491374392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4.2.1.1.1</vt:lpstr>
      <vt:lpstr>4.2.1.1.2</vt:lpstr>
      <vt:lpstr>4.2.1.1.3</vt:lpstr>
      <vt:lpstr>4.2.1.1.4</vt:lpstr>
      <vt:lpstr>4.2.1.1.5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Julia</cp:lastModifiedBy>
  <dcterms:created xsi:type="dcterms:W3CDTF">2012-12-12T18:45:46Z</dcterms:created>
  <dcterms:modified xsi:type="dcterms:W3CDTF">2025-09-08T17:56:56Z</dcterms:modified>
</cp:coreProperties>
</file>