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C:\Users\Julia\Downloads\"/>
    </mc:Choice>
  </mc:AlternateContent>
  <xr:revisionPtr revIDLastSave="0" documentId="13_ncr:1_{89BBF7E7-9B2B-43CC-B35F-FCE306E36872}" xr6:coauthVersionLast="47" xr6:coauthVersionMax="47" xr10:uidLastSave="{00000000-0000-0000-0000-000000000000}"/>
  <bookViews>
    <workbookView xWindow="-108" yWindow="-108" windowWidth="23256" windowHeight="12576" tabRatio="913" xr2:uid="{00000000-000D-0000-FFFF-FFFF00000000}"/>
  </bookViews>
  <sheets>
    <sheet name="ÍNDICE" sheetId="1" r:id="rId1"/>
    <sheet name="BA-BAHIA BLANCA (A)" sheetId="20" r:id="rId2"/>
    <sheet name="BA-BAHIA BLANCA (O)" sheetId="34" r:id="rId3"/>
    <sheet name="BA-BAHIA BLANCA -FB- (FFCC)" sheetId="51" r:id="rId4"/>
    <sheet name="BA-BAHIA BLANCA -SOFSE- (FFCC)" sheetId="52" r:id="rId5"/>
    <sheet name="BA-BAHÍA BLANCA (R)" sheetId="2" r:id="rId6"/>
    <sheet name="BA-BARILOCHE (A)" sheetId="21" r:id="rId7"/>
    <sheet name="BA-BARILOCHE (O)" sheetId="35" r:id="rId8"/>
    <sheet name="BA-BARILOCHE (R)" sheetId="3" r:id="rId9"/>
    <sheet name="BA-COMODORO RIVADAVIA (A)" sheetId="22" r:id="rId10"/>
    <sheet name="BA-COMODORO RIVADAVIA (O)" sheetId="36" r:id="rId11"/>
    <sheet name="BA-COMODORO RIVADAVIA (R)" sheetId="4" r:id="rId12"/>
    <sheet name="BA-CORDOBA (A)" sheetId="23" r:id="rId13"/>
    <sheet name="BA-CORDOBA (O)" sheetId="37" r:id="rId14"/>
    <sheet name="BA-CORDOBA (FFCC)" sheetId="53" r:id="rId15"/>
    <sheet name="BA-CÓRDOBA (R)" sheetId="5" r:id="rId16"/>
    <sheet name="BA-MAR DEL PLATA (A)" sheetId="24" r:id="rId17"/>
    <sheet name="BA-MAR DEL PLATA (O)" sheetId="38" r:id="rId18"/>
    <sheet name="BA-MAR DEL PLATA -FB- (FFCC)" sheetId="55" r:id="rId19"/>
    <sheet name="BA-MAR DEL PLATA -SOFSE- (FFCC)" sheetId="54" r:id="rId20"/>
    <sheet name="BA-MAR DEL PLATA (R)" sheetId="6" r:id="rId21"/>
    <sheet name="BA-MENDOZA (A)" sheetId="25" r:id="rId22"/>
    <sheet name="BA-MENDOZA (O)" sheetId="39" r:id="rId23"/>
    <sheet name="BA-MENDOZA (R)" sheetId="7" r:id="rId24"/>
    <sheet name="BA-NEUQUEN (A)" sheetId="26" r:id="rId25"/>
    <sheet name="BA-NEUQUEN (O)" sheetId="40" r:id="rId26"/>
    <sheet name="BA-NEUQUÉN (R)" sheetId="8" r:id="rId27"/>
    <sheet name="BA-POSADAS (A)" sheetId="27" r:id="rId28"/>
    <sheet name="BA-POSADAS (O)" sheetId="42" r:id="rId29"/>
    <sheet name="BA-POSADAS (R)" sheetId="9" r:id="rId30"/>
    <sheet name="BA-RESISTENCIA (A)" sheetId="28" r:id="rId31"/>
    <sheet name="BA-RESISTENCIA (O)" sheetId="43" r:id="rId32"/>
    <sheet name="BA-RESISTENCIA (R)" sheetId="14" r:id="rId33"/>
    <sheet name="BA-ROSARIO (A)" sheetId="29" r:id="rId34"/>
    <sheet name="BA-ROSARIO (O)" sheetId="44" r:id="rId35"/>
    <sheet name="BA-ROSARIO SUR (FFCC)" sheetId="58" r:id="rId36"/>
    <sheet name="BA-ROSARIO NORTE (FFCC)" sheetId="56" r:id="rId37"/>
    <sheet name="BA-ROSARIO (R)" sheetId="13" r:id="rId38"/>
    <sheet name="BA-SALTA (A)" sheetId="30" r:id="rId39"/>
    <sheet name="BA-SALTA (O)" sheetId="45" r:id="rId40"/>
    <sheet name="BA-SALTA (R)" sheetId="15" r:id="rId41"/>
    <sheet name="BA-TUCUMAN (A)" sheetId="31" r:id="rId42"/>
    <sheet name="BA-TUCUMAN (O)" sheetId="46" r:id="rId43"/>
    <sheet name="BA-TUCUMAN (FFCC)" sheetId="59" r:id="rId44"/>
    <sheet name="BA-TUCUMÁN (R)" sheetId="16" r:id="rId45"/>
    <sheet name="CORDOBA-MENDOZA (A)" sheetId="32" r:id="rId46"/>
    <sheet name="CORDOBA-MENDOZA (O)" sheetId="48" r:id="rId47"/>
    <sheet name="CÓRDOBA-MENDOZA (R)" sheetId="17" r:id="rId48"/>
  </sheets>
  <externalReferences>
    <externalReference r:id="rId49"/>
    <externalReference r:id="rId50"/>
    <externalReference r:id="rId51"/>
  </externalReferences>
  <calcPr calcId="191029"/>
</workbook>
</file>

<file path=xl/calcChain.xml><?xml version="1.0" encoding="utf-8"?>
<calcChain xmlns="http://schemas.openxmlformats.org/spreadsheetml/2006/main">
  <c r="D117" i="17" l="1"/>
  <c r="C117" i="17"/>
  <c r="H117" i="16"/>
  <c r="G117" i="16"/>
  <c r="D117" i="16"/>
  <c r="C117" i="16"/>
  <c r="C117" i="15"/>
  <c r="D117" i="15"/>
  <c r="C117" i="13"/>
  <c r="D117" i="13"/>
  <c r="E117" i="13"/>
  <c r="F117" i="13"/>
  <c r="G117" i="13"/>
  <c r="H117" i="13"/>
  <c r="E117" i="14"/>
  <c r="D117" i="14"/>
  <c r="C117" i="14"/>
  <c r="D117" i="9"/>
  <c r="C117" i="9"/>
  <c r="D117" i="7"/>
  <c r="C117" i="7"/>
  <c r="E117" i="6"/>
  <c r="D117" i="6"/>
  <c r="C117" i="6"/>
  <c r="G117" i="5"/>
  <c r="F117" i="5"/>
  <c r="D117" i="5"/>
  <c r="C117" i="5"/>
  <c r="D117" i="4"/>
  <c r="C117" i="4"/>
  <c r="H118" i="48"/>
  <c r="G118" i="48"/>
  <c r="E118" i="48"/>
  <c r="D118" i="48"/>
  <c r="H117" i="48"/>
  <c r="G117" i="48"/>
  <c r="E117" i="48"/>
  <c r="D117" i="48"/>
  <c r="H116" i="48"/>
  <c r="G116" i="48"/>
  <c r="E116" i="48"/>
  <c r="D116" i="48"/>
  <c r="H115" i="48"/>
  <c r="G115" i="48"/>
  <c r="E115" i="48"/>
  <c r="D115" i="48"/>
  <c r="H100" i="48"/>
  <c r="G100" i="48"/>
  <c r="E100" i="48"/>
  <c r="D100" i="48"/>
  <c r="H99" i="48"/>
  <c r="G99" i="48"/>
  <c r="E99" i="48"/>
  <c r="D99" i="48"/>
  <c r="H98" i="48"/>
  <c r="G98" i="48"/>
  <c r="E98" i="48"/>
  <c r="D98" i="48"/>
  <c r="H97" i="48"/>
  <c r="G97" i="48"/>
  <c r="E97" i="48"/>
  <c r="D97" i="48"/>
  <c r="H96" i="48"/>
  <c r="G96" i="48"/>
  <c r="E96" i="48"/>
  <c r="D96" i="48"/>
  <c r="H95" i="48"/>
  <c r="G95" i="48"/>
  <c r="E95" i="48"/>
  <c r="D95" i="48"/>
  <c r="H94" i="48"/>
  <c r="G94" i="48"/>
  <c r="E94" i="48"/>
  <c r="D94" i="48"/>
  <c r="H93" i="48"/>
  <c r="G93" i="48"/>
  <c r="E93" i="48"/>
  <c r="D93" i="48"/>
  <c r="H92" i="48"/>
  <c r="G92" i="48"/>
  <c r="E92" i="48"/>
  <c r="D92" i="48"/>
  <c r="H91" i="48"/>
  <c r="G91" i="48"/>
  <c r="E91" i="48"/>
  <c r="D91" i="48"/>
  <c r="H90" i="48"/>
  <c r="G90" i="48"/>
  <c r="E90" i="48"/>
  <c r="D90" i="48"/>
  <c r="H89" i="48"/>
  <c r="G89" i="48"/>
  <c r="E89" i="48"/>
  <c r="D89" i="48"/>
  <c r="H88" i="48"/>
  <c r="G88" i="48"/>
  <c r="E88" i="48"/>
  <c r="D88" i="48"/>
  <c r="H87" i="48"/>
  <c r="G87" i="48"/>
  <c r="E87" i="48"/>
  <c r="D87" i="48"/>
  <c r="H86" i="48"/>
  <c r="G86" i="48"/>
  <c r="E86" i="48"/>
  <c r="D86" i="48"/>
  <c r="H85" i="48"/>
  <c r="G85" i="48"/>
  <c r="E85" i="48"/>
  <c r="D85" i="48"/>
  <c r="H84" i="48"/>
  <c r="G84" i="48"/>
  <c r="E84" i="48"/>
  <c r="D84" i="48"/>
  <c r="H83" i="48"/>
  <c r="G83" i="48"/>
  <c r="E83" i="48"/>
  <c r="D83" i="48"/>
  <c r="H82" i="48"/>
  <c r="G82" i="48"/>
  <c r="E82" i="48"/>
  <c r="D82" i="48"/>
  <c r="H81" i="48"/>
  <c r="G81" i="48"/>
  <c r="E81" i="48"/>
  <c r="D81" i="48"/>
  <c r="H80" i="48"/>
  <c r="G80" i="48"/>
  <c r="E80" i="48"/>
  <c r="D80" i="48"/>
  <c r="H79" i="48"/>
  <c r="G79" i="48"/>
  <c r="E79" i="48"/>
  <c r="D79" i="48"/>
  <c r="H78" i="48"/>
  <c r="G78" i="48"/>
  <c r="E78" i="48"/>
  <c r="D78" i="48"/>
  <c r="H77" i="48"/>
  <c r="G77" i="48"/>
  <c r="E77" i="48"/>
  <c r="D77" i="48"/>
  <c r="H76" i="48"/>
  <c r="G76" i="48"/>
  <c r="E76" i="48"/>
  <c r="D76" i="48"/>
  <c r="H75" i="48"/>
  <c r="G75" i="48"/>
  <c r="E75" i="48"/>
  <c r="D75" i="48"/>
  <c r="H74" i="48"/>
  <c r="G74" i="48"/>
  <c r="E74" i="48"/>
  <c r="D74" i="48"/>
  <c r="H73" i="48"/>
  <c r="G73" i="48"/>
  <c r="E73" i="48"/>
  <c r="D73" i="48"/>
  <c r="H72" i="48"/>
  <c r="G72" i="48"/>
  <c r="E72" i="48"/>
  <c r="D72" i="48"/>
  <c r="H71" i="48"/>
  <c r="G71" i="48"/>
  <c r="E71" i="48"/>
  <c r="D71" i="48"/>
  <c r="H70" i="48"/>
  <c r="G70" i="48"/>
  <c r="E70" i="48"/>
  <c r="D70" i="48"/>
  <c r="H69" i="48"/>
  <c r="G69" i="48"/>
  <c r="E69" i="48"/>
  <c r="D69" i="48"/>
  <c r="H68" i="48"/>
  <c r="G68" i="48"/>
  <c r="E68" i="48"/>
  <c r="D68" i="48"/>
  <c r="H67" i="48"/>
  <c r="G67" i="48"/>
  <c r="E67" i="48"/>
  <c r="D67" i="48"/>
  <c r="H66" i="48"/>
  <c r="G66" i="48"/>
  <c r="E66" i="48"/>
  <c r="D66" i="48"/>
  <c r="K65" i="48"/>
  <c r="J65" i="48"/>
  <c r="H65" i="48"/>
  <c r="G65" i="48"/>
  <c r="E65" i="48"/>
  <c r="D65" i="48"/>
  <c r="K64" i="48"/>
  <c r="J64" i="48"/>
  <c r="H64" i="48"/>
  <c r="G64" i="48"/>
  <c r="E64" i="48"/>
  <c r="D64" i="48"/>
  <c r="K63" i="48"/>
  <c r="J63" i="48"/>
  <c r="H63" i="48"/>
  <c r="G63" i="48"/>
  <c r="E63" i="48"/>
  <c r="D63" i="48"/>
  <c r="K62" i="48"/>
  <c r="J62" i="48"/>
  <c r="H62" i="48"/>
  <c r="G62" i="48"/>
  <c r="E62" i="48"/>
  <c r="D62" i="48"/>
  <c r="K61" i="48"/>
  <c r="J61" i="48"/>
  <c r="H61" i="48"/>
  <c r="G61" i="48"/>
  <c r="E61" i="48"/>
  <c r="D61" i="48"/>
  <c r="K60" i="48"/>
  <c r="J60" i="48"/>
  <c r="H60" i="48"/>
  <c r="G60" i="48"/>
  <c r="E60" i="48"/>
  <c r="D60" i="48"/>
  <c r="K59" i="48"/>
  <c r="J59" i="48"/>
  <c r="H59" i="48"/>
  <c r="G59" i="48"/>
  <c r="E59" i="48"/>
  <c r="D59" i="48"/>
  <c r="K58" i="48"/>
  <c r="J58" i="48"/>
  <c r="H58" i="48"/>
  <c r="G58" i="48"/>
  <c r="E58" i="48"/>
  <c r="D58" i="48"/>
  <c r="K57" i="48"/>
  <c r="J57" i="48"/>
  <c r="H57" i="48"/>
  <c r="G57" i="48"/>
  <c r="E57" i="48"/>
  <c r="D57" i="48"/>
  <c r="H56" i="48"/>
  <c r="G56" i="48"/>
  <c r="E56" i="48"/>
  <c r="D56" i="48"/>
  <c r="H55" i="48"/>
  <c r="G55" i="48"/>
  <c r="E55" i="48"/>
  <c r="D55" i="48"/>
  <c r="K54" i="48"/>
  <c r="J54" i="48"/>
  <c r="H54" i="48"/>
  <c r="G54" i="48"/>
  <c r="E54" i="48"/>
  <c r="D54" i="48"/>
  <c r="K53" i="48"/>
  <c r="J53" i="48"/>
  <c r="H53" i="48"/>
  <c r="G53" i="48"/>
  <c r="E53" i="48"/>
  <c r="D53" i="48"/>
  <c r="K52" i="48"/>
  <c r="J52" i="48"/>
  <c r="H52" i="48"/>
  <c r="G52" i="48"/>
  <c r="E52" i="48"/>
  <c r="D52" i="48"/>
  <c r="K51" i="48"/>
  <c r="J51" i="48"/>
  <c r="H51" i="48"/>
  <c r="G51" i="48"/>
  <c r="E51" i="48"/>
  <c r="D51" i="48"/>
  <c r="K50" i="48"/>
  <c r="J50" i="48"/>
  <c r="H50" i="48"/>
  <c r="G50" i="48"/>
  <c r="E50" i="48"/>
  <c r="D50" i="48"/>
  <c r="K49" i="48"/>
  <c r="J49" i="48"/>
  <c r="H49" i="48"/>
  <c r="G49" i="48"/>
  <c r="E49" i="48"/>
  <c r="D49" i="48"/>
  <c r="K48" i="48"/>
  <c r="J48" i="48"/>
  <c r="H48" i="48"/>
  <c r="G48" i="48"/>
  <c r="E48" i="48"/>
  <c r="D48" i="48"/>
  <c r="K47" i="48"/>
  <c r="J47" i="48"/>
  <c r="H47" i="48"/>
  <c r="G47" i="48"/>
  <c r="E47" i="48"/>
  <c r="D47" i="48"/>
  <c r="K46" i="48"/>
  <c r="J46" i="48"/>
  <c r="H46" i="48"/>
  <c r="G46" i="48"/>
  <c r="E46" i="48"/>
  <c r="D46" i="48"/>
  <c r="K45" i="48"/>
  <c r="J45" i="48"/>
  <c r="H45" i="48"/>
  <c r="G45" i="48"/>
  <c r="E45" i="48"/>
  <c r="D45" i="48"/>
  <c r="K44" i="48"/>
  <c r="J44" i="48"/>
  <c r="H44" i="48"/>
  <c r="G44" i="48"/>
  <c r="E44" i="48"/>
  <c r="D44" i="48"/>
  <c r="K43" i="48"/>
  <c r="J43" i="48"/>
  <c r="H43" i="48"/>
  <c r="G43" i="48"/>
  <c r="E43" i="48"/>
  <c r="D43" i="48"/>
  <c r="K42" i="48"/>
  <c r="J42" i="48"/>
  <c r="H42" i="48"/>
  <c r="G42" i="48"/>
  <c r="E42" i="48"/>
  <c r="D42" i="48"/>
  <c r="K41" i="48"/>
  <c r="J41" i="48"/>
  <c r="H41" i="48"/>
  <c r="G41" i="48"/>
  <c r="E41" i="48"/>
  <c r="D41" i="48"/>
  <c r="K40" i="48"/>
  <c r="J40" i="48"/>
  <c r="H40" i="48"/>
  <c r="G40" i="48"/>
  <c r="E40" i="48"/>
  <c r="D40" i="48"/>
  <c r="K39" i="48"/>
  <c r="J39" i="48"/>
  <c r="H39" i="48"/>
  <c r="G39" i="48"/>
  <c r="E39" i="48"/>
  <c r="D39" i="48"/>
  <c r="K38" i="48"/>
  <c r="J38" i="48"/>
  <c r="H38" i="48"/>
  <c r="G38" i="48"/>
  <c r="E38" i="48"/>
  <c r="D38" i="48"/>
  <c r="K37" i="48"/>
  <c r="J37" i="48"/>
  <c r="H37" i="48"/>
  <c r="G37" i="48"/>
  <c r="E37" i="48"/>
  <c r="D37" i="48"/>
  <c r="K36" i="48"/>
  <c r="J36" i="48"/>
  <c r="H36" i="48"/>
  <c r="G36" i="48"/>
  <c r="E36" i="48"/>
  <c r="D36" i="48"/>
  <c r="K35" i="48"/>
  <c r="J35" i="48"/>
  <c r="H35" i="48"/>
  <c r="G35" i="48"/>
  <c r="E35" i="48"/>
  <c r="D35" i="48"/>
  <c r="K34" i="48"/>
  <c r="J34" i="48"/>
  <c r="H34" i="48"/>
  <c r="G34" i="48"/>
  <c r="E34" i="48"/>
  <c r="D34" i="48"/>
  <c r="K33" i="48"/>
  <c r="J33" i="48"/>
  <c r="H33" i="48"/>
  <c r="G33" i="48"/>
  <c r="E33" i="48"/>
  <c r="D33" i="48"/>
  <c r="K32" i="48"/>
  <c r="J32" i="48"/>
  <c r="H32" i="48"/>
  <c r="G32" i="48"/>
  <c r="E32" i="48"/>
  <c r="D32" i="48"/>
  <c r="K31" i="48"/>
  <c r="J31" i="48"/>
  <c r="H31" i="48"/>
  <c r="G31" i="48"/>
  <c r="E31" i="48"/>
  <c r="D31" i="48"/>
  <c r="K30" i="48"/>
  <c r="J30" i="48"/>
  <c r="H30" i="48"/>
  <c r="G30" i="48"/>
  <c r="E30" i="48"/>
  <c r="D30" i="48"/>
  <c r="K29" i="48"/>
  <c r="J29" i="48"/>
  <c r="H29" i="48"/>
  <c r="G29" i="48"/>
  <c r="E29" i="48"/>
  <c r="D29" i="48"/>
  <c r="K28" i="48"/>
  <c r="J28" i="48"/>
  <c r="H28" i="48"/>
  <c r="G28" i="48"/>
  <c r="E28" i="48"/>
  <c r="D28" i="48"/>
  <c r="K27" i="48"/>
  <c r="J27" i="48"/>
  <c r="H27" i="48"/>
  <c r="G27" i="48"/>
  <c r="E27" i="48"/>
  <c r="D27" i="48"/>
  <c r="K26" i="48"/>
  <c r="J26" i="48"/>
  <c r="H26" i="48"/>
  <c r="G26" i="48"/>
  <c r="E26" i="48"/>
  <c r="D26" i="48"/>
  <c r="K25" i="48"/>
  <c r="J25" i="48"/>
  <c r="H25" i="48"/>
  <c r="G25" i="48"/>
  <c r="E25" i="48"/>
  <c r="D25" i="48"/>
  <c r="K24" i="48"/>
  <c r="J24" i="48"/>
  <c r="H24" i="48"/>
  <c r="G24" i="48"/>
  <c r="E24" i="48"/>
  <c r="D24" i="48"/>
  <c r="K23" i="48"/>
  <c r="J23" i="48"/>
  <c r="H23" i="48"/>
  <c r="G23" i="48"/>
  <c r="E23" i="48"/>
  <c r="D23" i="48"/>
  <c r="K22" i="48"/>
  <c r="J22" i="48"/>
  <c r="H22" i="48"/>
  <c r="G22" i="48"/>
  <c r="E22" i="48"/>
  <c r="D22" i="48"/>
  <c r="K21" i="48"/>
  <c r="J21" i="48"/>
  <c r="H21" i="48"/>
  <c r="G21" i="48"/>
  <c r="E21" i="48"/>
  <c r="D21" i="48"/>
  <c r="K20" i="48"/>
  <c r="J20" i="48"/>
  <c r="H20" i="48"/>
  <c r="G20" i="48"/>
  <c r="E20" i="48"/>
  <c r="D20" i="48"/>
  <c r="K19" i="48"/>
  <c r="J19" i="48"/>
  <c r="H19" i="48"/>
  <c r="G19" i="48"/>
  <c r="E19" i="48"/>
  <c r="D19" i="48"/>
  <c r="K18" i="48"/>
  <c r="J18" i="48"/>
  <c r="H18" i="48"/>
  <c r="G18" i="48"/>
  <c r="E18" i="48"/>
  <c r="D18" i="48"/>
  <c r="K17" i="48"/>
  <c r="J17" i="48"/>
  <c r="H17" i="48"/>
  <c r="G17" i="48"/>
  <c r="E17" i="48"/>
  <c r="D17" i="48"/>
  <c r="K16" i="48"/>
  <c r="J16" i="48"/>
  <c r="H16" i="48"/>
  <c r="G16" i="48"/>
  <c r="E16" i="48"/>
  <c r="D16" i="48"/>
  <c r="K15" i="48"/>
  <c r="J15" i="48"/>
  <c r="H15" i="48"/>
  <c r="G15" i="48"/>
  <c r="E15" i="48"/>
  <c r="D15" i="48"/>
  <c r="B9" i="48"/>
  <c r="B8" i="48"/>
  <c r="H118" i="46"/>
  <c r="G118" i="46"/>
  <c r="E118" i="46"/>
  <c r="D118" i="46"/>
  <c r="H117" i="46"/>
  <c r="G117" i="46"/>
  <c r="E117" i="46"/>
  <c r="D117" i="46"/>
  <c r="H116" i="46"/>
  <c r="G116" i="46"/>
  <c r="E116" i="46"/>
  <c r="D116" i="46"/>
  <c r="H115" i="46"/>
  <c r="G115" i="46"/>
  <c r="E115" i="46"/>
  <c r="D115" i="46"/>
  <c r="K100" i="46"/>
  <c r="J100" i="46"/>
  <c r="H100" i="46"/>
  <c r="G100" i="46"/>
  <c r="E100" i="46"/>
  <c r="D100" i="46"/>
  <c r="K99" i="46"/>
  <c r="J99" i="46"/>
  <c r="H99" i="46"/>
  <c r="G99" i="46"/>
  <c r="E99" i="46"/>
  <c r="D99" i="46"/>
  <c r="K98" i="46"/>
  <c r="J98" i="46"/>
  <c r="H98" i="46"/>
  <c r="G98" i="46"/>
  <c r="E98" i="46"/>
  <c r="D98" i="46"/>
  <c r="H97" i="46"/>
  <c r="G97" i="46"/>
  <c r="E97" i="46"/>
  <c r="D97" i="46"/>
  <c r="H96" i="46"/>
  <c r="G96" i="46"/>
  <c r="E96" i="46"/>
  <c r="D96" i="46"/>
  <c r="K95" i="46"/>
  <c r="J95" i="46"/>
  <c r="H95" i="46"/>
  <c r="G95" i="46"/>
  <c r="E95" i="46"/>
  <c r="D95" i="46"/>
  <c r="K94" i="46"/>
  <c r="J94" i="46"/>
  <c r="H94" i="46"/>
  <c r="G94" i="46"/>
  <c r="E94" i="46"/>
  <c r="D94" i="46"/>
  <c r="K93" i="46"/>
  <c r="J93" i="46"/>
  <c r="H93" i="46"/>
  <c r="G93" i="46"/>
  <c r="E93" i="46"/>
  <c r="D93" i="46"/>
  <c r="K92" i="46"/>
  <c r="J92" i="46"/>
  <c r="H92" i="46"/>
  <c r="G92" i="46"/>
  <c r="E92" i="46"/>
  <c r="D92" i="46"/>
  <c r="K91" i="46"/>
  <c r="J91" i="46"/>
  <c r="H91" i="46"/>
  <c r="G91" i="46"/>
  <c r="E91" i="46"/>
  <c r="D91" i="46"/>
  <c r="K90" i="46"/>
  <c r="J90" i="46"/>
  <c r="H90" i="46"/>
  <c r="G90" i="46"/>
  <c r="E90" i="46"/>
  <c r="D90" i="46"/>
  <c r="K89" i="46"/>
  <c r="J89" i="46"/>
  <c r="H89" i="46"/>
  <c r="G89" i="46"/>
  <c r="E89" i="46"/>
  <c r="D89" i="46"/>
  <c r="K88" i="46"/>
  <c r="J88" i="46"/>
  <c r="H88" i="46"/>
  <c r="G88" i="46"/>
  <c r="E88" i="46"/>
  <c r="D88" i="46"/>
  <c r="H87" i="46"/>
  <c r="G87" i="46"/>
  <c r="E87" i="46"/>
  <c r="D87" i="46"/>
  <c r="H86" i="46"/>
  <c r="G86" i="46"/>
  <c r="E86" i="46"/>
  <c r="D86" i="46"/>
  <c r="H85" i="46"/>
  <c r="G85" i="46"/>
  <c r="E85" i="46"/>
  <c r="D85" i="46"/>
  <c r="H84" i="46"/>
  <c r="G84" i="46"/>
  <c r="E84" i="46"/>
  <c r="D84" i="46"/>
  <c r="H83" i="46"/>
  <c r="G83" i="46"/>
  <c r="E83" i="46"/>
  <c r="D83" i="46"/>
  <c r="H82" i="46"/>
  <c r="G82" i="46"/>
  <c r="E82" i="46"/>
  <c r="D82" i="46"/>
  <c r="H81" i="46"/>
  <c r="G81" i="46"/>
  <c r="E81" i="46"/>
  <c r="D81" i="46"/>
  <c r="K80" i="46"/>
  <c r="J80" i="46"/>
  <c r="H80" i="46"/>
  <c r="G80" i="46"/>
  <c r="E80" i="46"/>
  <c r="D80" i="46"/>
  <c r="K79" i="46"/>
  <c r="J79" i="46"/>
  <c r="H79" i="46"/>
  <c r="G79" i="46"/>
  <c r="E79" i="46"/>
  <c r="D79" i="46"/>
  <c r="K78" i="46"/>
  <c r="J78" i="46"/>
  <c r="H78" i="46"/>
  <c r="G78" i="46"/>
  <c r="E78" i="46"/>
  <c r="D78" i="46"/>
  <c r="K77" i="46"/>
  <c r="J77" i="46"/>
  <c r="H77" i="46"/>
  <c r="G77" i="46"/>
  <c r="E77" i="46"/>
  <c r="D77" i="46"/>
  <c r="K76" i="46"/>
  <c r="J76" i="46"/>
  <c r="H76" i="46"/>
  <c r="G76" i="46"/>
  <c r="E76" i="46"/>
  <c r="D76" i="46"/>
  <c r="K75" i="46"/>
  <c r="J75" i="46"/>
  <c r="H75" i="46"/>
  <c r="G75" i="46"/>
  <c r="E75" i="46"/>
  <c r="D75" i="46"/>
  <c r="K74" i="46"/>
  <c r="J74" i="46"/>
  <c r="H74" i="46"/>
  <c r="G74" i="46"/>
  <c r="E74" i="46"/>
  <c r="D74" i="46"/>
  <c r="K73" i="46"/>
  <c r="J73" i="46"/>
  <c r="H73" i="46"/>
  <c r="G73" i="46"/>
  <c r="E73" i="46"/>
  <c r="D73" i="46"/>
  <c r="K72" i="46"/>
  <c r="J72" i="46"/>
  <c r="H72" i="46"/>
  <c r="G72" i="46"/>
  <c r="E72" i="46"/>
  <c r="D72" i="46"/>
  <c r="K71" i="46"/>
  <c r="J71" i="46"/>
  <c r="H71" i="46"/>
  <c r="G71" i="46"/>
  <c r="E71" i="46"/>
  <c r="D71" i="46"/>
  <c r="K70" i="46"/>
  <c r="J70" i="46"/>
  <c r="H70" i="46"/>
  <c r="G70" i="46"/>
  <c r="E70" i="46"/>
  <c r="D70" i="46"/>
  <c r="K69" i="46"/>
  <c r="J69" i="46"/>
  <c r="H69" i="46"/>
  <c r="G69" i="46"/>
  <c r="E69" i="46"/>
  <c r="D69" i="46"/>
  <c r="K68" i="46"/>
  <c r="J68" i="46"/>
  <c r="H68" i="46"/>
  <c r="G68" i="46"/>
  <c r="E68" i="46"/>
  <c r="D68" i="46"/>
  <c r="K67" i="46"/>
  <c r="J67" i="46"/>
  <c r="H67" i="46"/>
  <c r="G67" i="46"/>
  <c r="E67" i="46"/>
  <c r="D67" i="46"/>
  <c r="K66" i="46"/>
  <c r="J66" i="46"/>
  <c r="H66" i="46"/>
  <c r="G66" i="46"/>
  <c r="E66" i="46"/>
  <c r="D66" i="46"/>
  <c r="K65" i="46"/>
  <c r="J65" i="46"/>
  <c r="H65" i="46"/>
  <c r="G65" i="46"/>
  <c r="E65" i="46"/>
  <c r="D65" i="46"/>
  <c r="K64" i="46"/>
  <c r="J64" i="46"/>
  <c r="H64" i="46"/>
  <c r="G64" i="46"/>
  <c r="E64" i="46"/>
  <c r="D64" i="46"/>
  <c r="K63" i="46"/>
  <c r="J63" i="46"/>
  <c r="H63" i="46"/>
  <c r="G63" i="46"/>
  <c r="E63" i="46"/>
  <c r="D63" i="46"/>
  <c r="K62" i="46"/>
  <c r="J62" i="46"/>
  <c r="H62" i="46"/>
  <c r="G62" i="46"/>
  <c r="E62" i="46"/>
  <c r="D62" i="46"/>
  <c r="K61" i="46"/>
  <c r="J61" i="46"/>
  <c r="H61" i="46"/>
  <c r="G61" i="46"/>
  <c r="E61" i="46"/>
  <c r="D61" i="46"/>
  <c r="K60" i="46"/>
  <c r="J60" i="46"/>
  <c r="H60" i="46"/>
  <c r="G60" i="46"/>
  <c r="E60" i="46"/>
  <c r="D60" i="46"/>
  <c r="K59" i="46"/>
  <c r="J59" i="46"/>
  <c r="H59" i="46"/>
  <c r="G59" i="46"/>
  <c r="E59" i="46"/>
  <c r="D59" i="46"/>
  <c r="K58" i="46"/>
  <c r="J58" i="46"/>
  <c r="H58" i="46"/>
  <c r="G58" i="46"/>
  <c r="E58" i="46"/>
  <c r="D58" i="46"/>
  <c r="K57" i="46"/>
  <c r="J57" i="46"/>
  <c r="H57" i="46"/>
  <c r="G57" i="46"/>
  <c r="E57" i="46"/>
  <c r="D57" i="46"/>
  <c r="K56" i="46"/>
  <c r="J56" i="46"/>
  <c r="H56" i="46"/>
  <c r="G56" i="46"/>
  <c r="E56" i="46"/>
  <c r="D56" i="46"/>
  <c r="K55" i="46"/>
  <c r="J55" i="46"/>
  <c r="H55" i="46"/>
  <c r="G55" i="46"/>
  <c r="E55" i="46"/>
  <c r="D55" i="46"/>
  <c r="K54" i="46"/>
  <c r="J54" i="46"/>
  <c r="H54" i="46"/>
  <c r="G54" i="46"/>
  <c r="E54" i="46"/>
  <c r="D54" i="46"/>
  <c r="K53" i="46"/>
  <c r="J53" i="46"/>
  <c r="H53" i="46"/>
  <c r="G53" i="46"/>
  <c r="E53" i="46"/>
  <c r="D53" i="46"/>
  <c r="K52" i="46"/>
  <c r="J52" i="46"/>
  <c r="H52" i="46"/>
  <c r="G52" i="46"/>
  <c r="E52" i="46"/>
  <c r="D52" i="46"/>
  <c r="K51" i="46"/>
  <c r="J51" i="46"/>
  <c r="H51" i="46"/>
  <c r="G51" i="46"/>
  <c r="E51" i="46"/>
  <c r="D51" i="46"/>
  <c r="K50" i="46"/>
  <c r="J50" i="46"/>
  <c r="H50" i="46"/>
  <c r="G50" i="46"/>
  <c r="E50" i="46"/>
  <c r="D50" i="46"/>
  <c r="K49" i="46"/>
  <c r="J49" i="46"/>
  <c r="H49" i="46"/>
  <c r="G49" i="46"/>
  <c r="E49" i="46"/>
  <c r="D49" i="46"/>
  <c r="K48" i="46"/>
  <c r="J48" i="46"/>
  <c r="H48" i="46"/>
  <c r="G48" i="46"/>
  <c r="E48" i="46"/>
  <c r="D48" i="46"/>
  <c r="K47" i="46"/>
  <c r="J47" i="46"/>
  <c r="H47" i="46"/>
  <c r="G47" i="46"/>
  <c r="E47" i="46"/>
  <c r="D47" i="46"/>
  <c r="K46" i="46"/>
  <c r="J46" i="46"/>
  <c r="H46" i="46"/>
  <c r="G46" i="46"/>
  <c r="E46" i="46"/>
  <c r="D46" i="46"/>
  <c r="K45" i="46"/>
  <c r="J45" i="46"/>
  <c r="H45" i="46"/>
  <c r="G45" i="46"/>
  <c r="E45" i="46"/>
  <c r="D45" i="46"/>
  <c r="K44" i="46"/>
  <c r="J44" i="46"/>
  <c r="H44" i="46"/>
  <c r="G44" i="46"/>
  <c r="E44" i="46"/>
  <c r="D44" i="46"/>
  <c r="K43" i="46"/>
  <c r="J43" i="46"/>
  <c r="H43" i="46"/>
  <c r="G43" i="46"/>
  <c r="E43" i="46"/>
  <c r="D43" i="46"/>
  <c r="K42" i="46"/>
  <c r="J42" i="46"/>
  <c r="H42" i="46"/>
  <c r="G42" i="46"/>
  <c r="E42" i="46"/>
  <c r="D42" i="46"/>
  <c r="K41" i="46"/>
  <c r="J41" i="46"/>
  <c r="H41" i="46"/>
  <c r="G41" i="46"/>
  <c r="E41" i="46"/>
  <c r="D41" i="46"/>
  <c r="K40" i="46"/>
  <c r="J40" i="46"/>
  <c r="H40" i="46"/>
  <c r="G40" i="46"/>
  <c r="E40" i="46"/>
  <c r="D40" i="46"/>
  <c r="K39" i="46"/>
  <c r="J39" i="46"/>
  <c r="H39" i="46"/>
  <c r="G39" i="46"/>
  <c r="E39" i="46"/>
  <c r="D39" i="46"/>
  <c r="K38" i="46"/>
  <c r="J38" i="46"/>
  <c r="H38" i="46"/>
  <c r="G38" i="46"/>
  <c r="E38" i="46"/>
  <c r="D38" i="46"/>
  <c r="K37" i="46"/>
  <c r="J37" i="46"/>
  <c r="H37" i="46"/>
  <c r="G37" i="46"/>
  <c r="E37" i="46"/>
  <c r="D37" i="46"/>
  <c r="K36" i="46"/>
  <c r="J36" i="46"/>
  <c r="H36" i="46"/>
  <c r="G36" i="46"/>
  <c r="E36" i="46"/>
  <c r="D36" i="46"/>
  <c r="K35" i="46"/>
  <c r="J35" i="46"/>
  <c r="H35" i="46"/>
  <c r="G35" i="46"/>
  <c r="E35" i="46"/>
  <c r="D35" i="46"/>
  <c r="K34" i="46"/>
  <c r="J34" i="46"/>
  <c r="H34" i="46"/>
  <c r="G34" i="46"/>
  <c r="E34" i="46"/>
  <c r="D34" i="46"/>
  <c r="K33" i="46"/>
  <c r="J33" i="46"/>
  <c r="H33" i="46"/>
  <c r="G33" i="46"/>
  <c r="E33" i="46"/>
  <c r="D33" i="46"/>
  <c r="K32" i="46"/>
  <c r="J32" i="46"/>
  <c r="H32" i="46"/>
  <c r="G32" i="46"/>
  <c r="E32" i="46"/>
  <c r="D32" i="46"/>
  <c r="K31" i="46"/>
  <c r="J31" i="46"/>
  <c r="H31" i="46"/>
  <c r="G31" i="46"/>
  <c r="E31" i="46"/>
  <c r="D31" i="46"/>
  <c r="K30" i="46"/>
  <c r="J30" i="46"/>
  <c r="H30" i="46"/>
  <c r="G30" i="46"/>
  <c r="E30" i="46"/>
  <c r="D30" i="46"/>
  <c r="K29" i="46"/>
  <c r="J29" i="46"/>
  <c r="H29" i="46"/>
  <c r="G29" i="46"/>
  <c r="E29" i="46"/>
  <c r="D29" i="46"/>
  <c r="K28" i="46"/>
  <c r="J28" i="46"/>
  <c r="H28" i="46"/>
  <c r="G28" i="46"/>
  <c r="E28" i="46"/>
  <c r="D28" i="46"/>
  <c r="K27" i="46"/>
  <c r="J27" i="46"/>
  <c r="H27" i="46"/>
  <c r="G27" i="46"/>
  <c r="E27" i="46"/>
  <c r="D27" i="46"/>
  <c r="K26" i="46"/>
  <c r="J26" i="46"/>
  <c r="H26" i="46"/>
  <c r="G26" i="46"/>
  <c r="E26" i="46"/>
  <c r="D26" i="46"/>
  <c r="K25" i="46"/>
  <c r="J25" i="46"/>
  <c r="H25" i="46"/>
  <c r="G25" i="46"/>
  <c r="E25" i="46"/>
  <c r="D25" i="46"/>
  <c r="K24" i="46"/>
  <c r="J24" i="46"/>
  <c r="H24" i="46"/>
  <c r="G24" i="46"/>
  <c r="E24" i="46"/>
  <c r="D24" i="46"/>
  <c r="K23" i="46"/>
  <c r="J23" i="46"/>
  <c r="H23" i="46"/>
  <c r="G23" i="46"/>
  <c r="E23" i="46"/>
  <c r="D23" i="46"/>
  <c r="K22" i="46"/>
  <c r="J22" i="46"/>
  <c r="H22" i="46"/>
  <c r="G22" i="46"/>
  <c r="E22" i="46"/>
  <c r="D22" i="46"/>
  <c r="K21" i="46"/>
  <c r="J21" i="46"/>
  <c r="H21" i="46"/>
  <c r="G21" i="46"/>
  <c r="E21" i="46"/>
  <c r="D21" i="46"/>
  <c r="K20" i="46"/>
  <c r="J20" i="46"/>
  <c r="H20" i="46"/>
  <c r="G20" i="46"/>
  <c r="E20" i="46"/>
  <c r="D20" i="46"/>
  <c r="K19" i="46"/>
  <c r="J19" i="46"/>
  <c r="H19" i="46"/>
  <c r="G19" i="46"/>
  <c r="E19" i="46"/>
  <c r="D19" i="46"/>
  <c r="K18" i="46"/>
  <c r="J18" i="46"/>
  <c r="H18" i="46"/>
  <c r="G18" i="46"/>
  <c r="E18" i="46"/>
  <c r="D18" i="46"/>
  <c r="K17" i="46"/>
  <c r="J17" i="46"/>
  <c r="H17" i="46"/>
  <c r="G17" i="46"/>
  <c r="E17" i="46"/>
  <c r="D17" i="46"/>
  <c r="K16" i="46"/>
  <c r="J16" i="46"/>
  <c r="H16" i="46"/>
  <c r="G16" i="46"/>
  <c r="E16" i="46"/>
  <c r="D16" i="46"/>
  <c r="K15" i="46"/>
  <c r="J15" i="46"/>
  <c r="H15" i="46"/>
  <c r="G15" i="46"/>
  <c r="E15" i="46"/>
  <c r="D15" i="46"/>
  <c r="B9" i="46"/>
  <c r="B8" i="46"/>
  <c r="H118" i="45"/>
  <c r="G118" i="45"/>
  <c r="E118" i="45"/>
  <c r="D118" i="45"/>
  <c r="H117" i="45"/>
  <c r="G117" i="45"/>
  <c r="E117" i="45"/>
  <c r="D117" i="45"/>
  <c r="H116" i="45"/>
  <c r="G116" i="45"/>
  <c r="E116" i="45"/>
  <c r="D116" i="45"/>
  <c r="H115" i="45"/>
  <c r="G115" i="45"/>
  <c r="E115" i="45"/>
  <c r="D115" i="45"/>
  <c r="K100" i="45"/>
  <c r="J100" i="45"/>
  <c r="K99" i="45"/>
  <c r="J99" i="45"/>
  <c r="K98" i="45"/>
  <c r="J98" i="45"/>
  <c r="K97" i="45"/>
  <c r="J97" i="45"/>
  <c r="K96" i="45"/>
  <c r="J96" i="45"/>
  <c r="K95" i="45"/>
  <c r="J95" i="45"/>
  <c r="K94" i="45"/>
  <c r="J94" i="45"/>
  <c r="K93" i="45"/>
  <c r="J93" i="45"/>
  <c r="K92" i="45"/>
  <c r="J92" i="45"/>
  <c r="K91" i="45"/>
  <c r="J91" i="45"/>
  <c r="K90" i="45"/>
  <c r="J90" i="45"/>
  <c r="K89" i="45"/>
  <c r="J89" i="45"/>
  <c r="K88" i="45"/>
  <c r="J88" i="45"/>
  <c r="K87" i="45"/>
  <c r="J87" i="45"/>
  <c r="K86" i="45"/>
  <c r="J86" i="45"/>
  <c r="K85" i="45"/>
  <c r="J85" i="45"/>
  <c r="K84" i="45"/>
  <c r="J84" i="45"/>
  <c r="K83" i="45"/>
  <c r="J83" i="45"/>
  <c r="K82" i="45"/>
  <c r="J82" i="45"/>
  <c r="K81" i="45"/>
  <c r="J81" i="45"/>
  <c r="K80" i="45"/>
  <c r="J80" i="45"/>
  <c r="H80" i="45"/>
  <c r="G80" i="45"/>
  <c r="K79" i="45"/>
  <c r="J79" i="45"/>
  <c r="H79" i="45"/>
  <c r="G79" i="45"/>
  <c r="K78" i="45"/>
  <c r="J78" i="45"/>
  <c r="H78" i="45"/>
  <c r="G78" i="45"/>
  <c r="K77" i="45"/>
  <c r="J77" i="45"/>
  <c r="H77" i="45"/>
  <c r="G77" i="45"/>
  <c r="K76" i="45"/>
  <c r="J76" i="45"/>
  <c r="H76" i="45"/>
  <c r="G76" i="45"/>
  <c r="K75" i="45"/>
  <c r="J75" i="45"/>
  <c r="H75" i="45"/>
  <c r="G75" i="45"/>
  <c r="K74" i="45"/>
  <c r="J74" i="45"/>
  <c r="H74" i="45"/>
  <c r="G74" i="45"/>
  <c r="K73" i="45"/>
  <c r="J73" i="45"/>
  <c r="H73" i="45"/>
  <c r="G73" i="45"/>
  <c r="K72" i="45"/>
  <c r="J72" i="45"/>
  <c r="K71" i="45"/>
  <c r="J71" i="45"/>
  <c r="H71" i="45"/>
  <c r="G71" i="45"/>
  <c r="K70" i="45"/>
  <c r="J70" i="45"/>
  <c r="H70" i="45"/>
  <c r="G70" i="45"/>
  <c r="K69" i="45"/>
  <c r="J69" i="45"/>
  <c r="H69" i="45"/>
  <c r="G69" i="45"/>
  <c r="K68" i="45"/>
  <c r="J68" i="45"/>
  <c r="H68" i="45"/>
  <c r="G68" i="45"/>
  <c r="K67" i="45"/>
  <c r="J67" i="45"/>
  <c r="H67" i="45"/>
  <c r="G67" i="45"/>
  <c r="K66" i="45"/>
  <c r="J66" i="45"/>
  <c r="H66" i="45"/>
  <c r="G66" i="45"/>
  <c r="K65" i="45"/>
  <c r="J65" i="45"/>
  <c r="H65" i="45"/>
  <c r="G65" i="45"/>
  <c r="K64" i="45"/>
  <c r="J64" i="45"/>
  <c r="H64" i="45"/>
  <c r="G64" i="45"/>
  <c r="K63" i="45"/>
  <c r="J63" i="45"/>
  <c r="H63" i="45"/>
  <c r="G63" i="45"/>
  <c r="E63" i="45"/>
  <c r="D63" i="45"/>
  <c r="K62" i="45"/>
  <c r="J62" i="45"/>
  <c r="H62" i="45"/>
  <c r="G62" i="45"/>
  <c r="E62" i="45"/>
  <c r="D62" i="45"/>
  <c r="K61" i="45"/>
  <c r="J61" i="45"/>
  <c r="H61" i="45"/>
  <c r="G61" i="45"/>
  <c r="E61" i="45"/>
  <c r="D61" i="45"/>
  <c r="K60" i="45"/>
  <c r="J60" i="45"/>
  <c r="H60" i="45"/>
  <c r="G60" i="45"/>
  <c r="E60" i="45"/>
  <c r="D60" i="45"/>
  <c r="K59" i="45"/>
  <c r="J59" i="45"/>
  <c r="H59" i="45"/>
  <c r="G59" i="45"/>
  <c r="E59" i="45"/>
  <c r="D59" i="45"/>
  <c r="K58" i="45"/>
  <c r="J58" i="45"/>
  <c r="H58" i="45"/>
  <c r="G58" i="45"/>
  <c r="E58" i="45"/>
  <c r="D58" i="45"/>
  <c r="K57" i="45"/>
  <c r="J57" i="45"/>
  <c r="H57" i="45"/>
  <c r="G57" i="45"/>
  <c r="E57" i="45"/>
  <c r="D57" i="45"/>
  <c r="K56" i="45"/>
  <c r="J56" i="45"/>
  <c r="K55" i="45"/>
  <c r="J55" i="45"/>
  <c r="H55" i="45"/>
  <c r="G55" i="45"/>
  <c r="K54" i="45"/>
  <c r="J54" i="45"/>
  <c r="H54" i="45"/>
  <c r="G54" i="45"/>
  <c r="K53" i="45"/>
  <c r="J53" i="45"/>
  <c r="H53" i="45"/>
  <c r="G53" i="45"/>
  <c r="E53" i="45"/>
  <c r="D53" i="45"/>
  <c r="K52" i="45"/>
  <c r="J52" i="45"/>
  <c r="H52" i="45"/>
  <c r="G52" i="45"/>
  <c r="E52" i="45"/>
  <c r="D52" i="45"/>
  <c r="K51" i="45"/>
  <c r="J51" i="45"/>
  <c r="H51" i="45"/>
  <c r="G51" i="45"/>
  <c r="E51" i="45"/>
  <c r="D51" i="45"/>
  <c r="K50" i="45"/>
  <c r="J50" i="45"/>
  <c r="H50" i="45"/>
  <c r="G50" i="45"/>
  <c r="E50" i="45"/>
  <c r="D50" i="45"/>
  <c r="K49" i="45"/>
  <c r="J49" i="45"/>
  <c r="H49" i="45"/>
  <c r="G49" i="45"/>
  <c r="E49" i="45"/>
  <c r="D49" i="45"/>
  <c r="K48" i="45"/>
  <c r="J48" i="45"/>
  <c r="H48" i="45"/>
  <c r="G48" i="45"/>
  <c r="E48" i="45"/>
  <c r="D48" i="45"/>
  <c r="K47" i="45"/>
  <c r="J47" i="45"/>
  <c r="H47" i="45"/>
  <c r="G47" i="45"/>
  <c r="E47" i="45"/>
  <c r="D47" i="45"/>
  <c r="K46" i="45"/>
  <c r="J46" i="45"/>
  <c r="H46" i="45"/>
  <c r="G46" i="45"/>
  <c r="E46" i="45"/>
  <c r="D46" i="45"/>
  <c r="K45" i="45"/>
  <c r="J45" i="45"/>
  <c r="H45" i="45"/>
  <c r="G45" i="45"/>
  <c r="E45" i="45"/>
  <c r="D45" i="45"/>
  <c r="K44" i="45"/>
  <c r="J44" i="45"/>
  <c r="H44" i="45"/>
  <c r="G44" i="45"/>
  <c r="E44" i="45"/>
  <c r="D44" i="45"/>
  <c r="K43" i="45"/>
  <c r="J43" i="45"/>
  <c r="H43" i="45"/>
  <c r="G43" i="45"/>
  <c r="E43" i="45"/>
  <c r="D43" i="45"/>
  <c r="K42" i="45"/>
  <c r="J42" i="45"/>
  <c r="H42" i="45"/>
  <c r="G42" i="45"/>
  <c r="E42" i="45"/>
  <c r="D42" i="45"/>
  <c r="K41" i="45"/>
  <c r="J41" i="45"/>
  <c r="H41" i="45"/>
  <c r="G41" i="45"/>
  <c r="E41" i="45"/>
  <c r="D41" i="45"/>
  <c r="K40" i="45"/>
  <c r="J40" i="45"/>
  <c r="H40" i="45"/>
  <c r="G40" i="45"/>
  <c r="E40" i="45"/>
  <c r="D40" i="45"/>
  <c r="K39" i="45"/>
  <c r="J39" i="45"/>
  <c r="H39" i="45"/>
  <c r="G39" i="45"/>
  <c r="E39" i="45"/>
  <c r="D39" i="45"/>
  <c r="K38" i="45"/>
  <c r="J38" i="45"/>
  <c r="H38" i="45"/>
  <c r="G38" i="45"/>
  <c r="E38" i="45"/>
  <c r="D38" i="45"/>
  <c r="K37" i="45"/>
  <c r="J37" i="45"/>
  <c r="H37" i="45"/>
  <c r="G37" i="45"/>
  <c r="E37" i="45"/>
  <c r="D37" i="45"/>
  <c r="K36" i="45"/>
  <c r="J36" i="45"/>
  <c r="H36" i="45"/>
  <c r="G36" i="45"/>
  <c r="E36" i="45"/>
  <c r="D36" i="45"/>
  <c r="K35" i="45"/>
  <c r="J35" i="45"/>
  <c r="H35" i="45"/>
  <c r="G35" i="45"/>
  <c r="E35" i="45"/>
  <c r="D35" i="45"/>
  <c r="K34" i="45"/>
  <c r="J34" i="45"/>
  <c r="H34" i="45"/>
  <c r="G34" i="45"/>
  <c r="E34" i="45"/>
  <c r="D34" i="45"/>
  <c r="K33" i="45"/>
  <c r="J33" i="45"/>
  <c r="H33" i="45"/>
  <c r="G33" i="45"/>
  <c r="E33" i="45"/>
  <c r="D33" i="45"/>
  <c r="K32" i="45"/>
  <c r="J32" i="45"/>
  <c r="H32" i="45"/>
  <c r="G32" i="45"/>
  <c r="E32" i="45"/>
  <c r="D32" i="45"/>
  <c r="K31" i="45"/>
  <c r="J31" i="45"/>
  <c r="H31" i="45"/>
  <c r="G31" i="45"/>
  <c r="E31" i="45"/>
  <c r="D31" i="45"/>
  <c r="K30" i="45"/>
  <c r="J30" i="45"/>
  <c r="H30" i="45"/>
  <c r="G30" i="45"/>
  <c r="E30" i="45"/>
  <c r="D30" i="45"/>
  <c r="K29" i="45"/>
  <c r="J29" i="45"/>
  <c r="H29" i="45"/>
  <c r="G29" i="45"/>
  <c r="E29" i="45"/>
  <c r="D29" i="45"/>
  <c r="K28" i="45"/>
  <c r="J28" i="45"/>
  <c r="H28" i="45"/>
  <c r="G28" i="45"/>
  <c r="E28" i="45"/>
  <c r="D28" i="45"/>
  <c r="K27" i="45"/>
  <c r="J27" i="45"/>
  <c r="H27" i="45"/>
  <c r="G27" i="45"/>
  <c r="E27" i="45"/>
  <c r="D27" i="45"/>
  <c r="K26" i="45"/>
  <c r="J26" i="45"/>
  <c r="H26" i="45"/>
  <c r="G26" i="45"/>
  <c r="E26" i="45"/>
  <c r="D26" i="45"/>
  <c r="K25" i="45"/>
  <c r="J25" i="45"/>
  <c r="H25" i="45"/>
  <c r="G25" i="45"/>
  <c r="E25" i="45"/>
  <c r="D25" i="45"/>
  <c r="K24" i="45"/>
  <c r="J24" i="45"/>
  <c r="H24" i="45"/>
  <c r="G24" i="45"/>
  <c r="E24" i="45"/>
  <c r="D24" i="45"/>
  <c r="K23" i="45"/>
  <c r="J23" i="45"/>
  <c r="H23" i="45"/>
  <c r="G23" i="45"/>
  <c r="E23" i="45"/>
  <c r="D23" i="45"/>
  <c r="K22" i="45"/>
  <c r="J22" i="45"/>
  <c r="H22" i="45"/>
  <c r="G22" i="45"/>
  <c r="E22" i="45"/>
  <c r="D22" i="45"/>
  <c r="K21" i="45"/>
  <c r="J21" i="45"/>
  <c r="H21" i="45"/>
  <c r="G21" i="45"/>
  <c r="E21" i="45"/>
  <c r="D21" i="45"/>
  <c r="K20" i="45"/>
  <c r="J20" i="45"/>
  <c r="H20" i="45"/>
  <c r="G20" i="45"/>
  <c r="E20" i="45"/>
  <c r="D20" i="45"/>
  <c r="K19" i="45"/>
  <c r="J19" i="45"/>
  <c r="H19" i="45"/>
  <c r="G19" i="45"/>
  <c r="E19" i="45"/>
  <c r="D19" i="45"/>
  <c r="K18" i="45"/>
  <c r="J18" i="45"/>
  <c r="H18" i="45"/>
  <c r="G18" i="45"/>
  <c r="E18" i="45"/>
  <c r="D18" i="45"/>
  <c r="K17" i="45"/>
  <c r="J17" i="45"/>
  <c r="H17" i="45"/>
  <c r="G17" i="45"/>
  <c r="E17" i="45"/>
  <c r="D17" i="45"/>
  <c r="K16" i="45"/>
  <c r="J16" i="45"/>
  <c r="H16" i="45"/>
  <c r="G16" i="45"/>
  <c r="E16" i="45"/>
  <c r="D16" i="45"/>
  <c r="K15" i="45"/>
  <c r="J15" i="45"/>
  <c r="H15" i="45"/>
  <c r="G15" i="45"/>
  <c r="E15" i="45"/>
  <c r="D15" i="45"/>
  <c r="B9" i="45"/>
  <c r="B8" i="45"/>
  <c r="H118" i="44"/>
  <c r="G118" i="44"/>
  <c r="E118" i="44"/>
  <c r="D118" i="44"/>
  <c r="E117" i="44"/>
  <c r="D117" i="44"/>
  <c r="E116" i="44"/>
  <c r="D116" i="44"/>
  <c r="H115" i="44"/>
  <c r="G115" i="44"/>
  <c r="E115" i="44"/>
  <c r="D115" i="44"/>
  <c r="H100" i="44"/>
  <c r="G100" i="44"/>
  <c r="E100" i="44"/>
  <c r="D100" i="44"/>
  <c r="H99" i="44"/>
  <c r="G99" i="44"/>
  <c r="E99" i="44"/>
  <c r="D99" i="44"/>
  <c r="H98" i="44"/>
  <c r="G98" i="44"/>
  <c r="E98" i="44"/>
  <c r="D98" i="44"/>
  <c r="H97" i="44"/>
  <c r="G97" i="44"/>
  <c r="E97" i="44"/>
  <c r="D97" i="44"/>
  <c r="H96" i="44"/>
  <c r="G96" i="44"/>
  <c r="E96" i="44"/>
  <c r="D96" i="44"/>
  <c r="H95" i="44"/>
  <c r="G95" i="44"/>
  <c r="E95" i="44"/>
  <c r="D95" i="44"/>
  <c r="H94" i="44"/>
  <c r="G94" i="44"/>
  <c r="E94" i="44"/>
  <c r="D94" i="44"/>
  <c r="H93" i="44"/>
  <c r="G93" i="44"/>
  <c r="E93" i="44"/>
  <c r="D93" i="44"/>
  <c r="H92" i="44"/>
  <c r="G92" i="44"/>
  <c r="E92" i="44"/>
  <c r="D92" i="44"/>
  <c r="H91" i="44"/>
  <c r="G91" i="44"/>
  <c r="E91" i="44"/>
  <c r="D91" i="44"/>
  <c r="H90" i="44"/>
  <c r="G90" i="44"/>
  <c r="E90" i="44"/>
  <c r="D90" i="44"/>
  <c r="H89" i="44"/>
  <c r="G89" i="44"/>
  <c r="E89" i="44"/>
  <c r="D89" i="44"/>
  <c r="H88" i="44"/>
  <c r="G88" i="44"/>
  <c r="E88" i="44"/>
  <c r="D88" i="44"/>
  <c r="H87" i="44"/>
  <c r="G87" i="44"/>
  <c r="E87" i="44"/>
  <c r="D87" i="44"/>
  <c r="H86" i="44"/>
  <c r="G86" i="44"/>
  <c r="E86" i="44"/>
  <c r="D86" i="44"/>
  <c r="H85" i="44"/>
  <c r="G85" i="44"/>
  <c r="E85" i="44"/>
  <c r="D85" i="44"/>
  <c r="H84" i="44"/>
  <c r="G84" i="44"/>
  <c r="E84" i="44"/>
  <c r="D84" i="44"/>
  <c r="H83" i="44"/>
  <c r="G83" i="44"/>
  <c r="E83" i="44"/>
  <c r="D83" i="44"/>
  <c r="H82" i="44"/>
  <c r="G82" i="44"/>
  <c r="E82" i="44"/>
  <c r="D82" i="44"/>
  <c r="H81" i="44"/>
  <c r="G81" i="44"/>
  <c r="E81" i="44"/>
  <c r="D81" i="44"/>
  <c r="H80" i="44"/>
  <c r="G80" i="44"/>
  <c r="E80" i="44"/>
  <c r="D80" i="44"/>
  <c r="H79" i="44"/>
  <c r="G79" i="44"/>
  <c r="E79" i="44"/>
  <c r="D79" i="44"/>
  <c r="H78" i="44"/>
  <c r="G78" i="44"/>
  <c r="E78" i="44"/>
  <c r="D78" i="44"/>
  <c r="H77" i="44"/>
  <c r="G77" i="44"/>
  <c r="E77" i="44"/>
  <c r="D77" i="44"/>
  <c r="H76" i="44"/>
  <c r="G76" i="44"/>
  <c r="E76" i="44"/>
  <c r="D76" i="44"/>
  <c r="H75" i="44"/>
  <c r="G75" i="44"/>
  <c r="E75" i="44"/>
  <c r="D75" i="44"/>
  <c r="H74" i="44"/>
  <c r="G74" i="44"/>
  <c r="E74" i="44"/>
  <c r="D74" i="44"/>
  <c r="H73" i="44"/>
  <c r="G73" i="44"/>
  <c r="E73" i="44"/>
  <c r="D73" i="44"/>
  <c r="H72" i="44"/>
  <c r="G72" i="44"/>
  <c r="E72" i="44"/>
  <c r="D72" i="44"/>
  <c r="H71" i="44"/>
  <c r="G71" i="44"/>
  <c r="E71" i="44"/>
  <c r="D71" i="44"/>
  <c r="H70" i="44"/>
  <c r="G70" i="44"/>
  <c r="E70" i="44"/>
  <c r="D70" i="44"/>
  <c r="H69" i="44"/>
  <c r="G69" i="44"/>
  <c r="E69" i="44"/>
  <c r="D69" i="44"/>
  <c r="H68" i="44"/>
  <c r="G68" i="44"/>
  <c r="E68" i="44"/>
  <c r="D68" i="44"/>
  <c r="H67" i="44"/>
  <c r="G67" i="44"/>
  <c r="E67" i="44"/>
  <c r="D67" i="44"/>
  <c r="H66" i="44"/>
  <c r="G66" i="44"/>
  <c r="E66" i="44"/>
  <c r="D66" i="44"/>
  <c r="H65" i="44"/>
  <c r="G65" i="44"/>
  <c r="E65" i="44"/>
  <c r="D65" i="44"/>
  <c r="H64" i="44"/>
  <c r="G64" i="44"/>
  <c r="E64" i="44"/>
  <c r="D64" i="44"/>
  <c r="H63" i="44"/>
  <c r="G63" i="44"/>
  <c r="E63" i="44"/>
  <c r="D63" i="44"/>
  <c r="H62" i="44"/>
  <c r="G62" i="44"/>
  <c r="E62" i="44"/>
  <c r="D62" i="44"/>
  <c r="H61" i="44"/>
  <c r="G61" i="44"/>
  <c r="E61" i="44"/>
  <c r="D61" i="44"/>
  <c r="H60" i="44"/>
  <c r="G60" i="44"/>
  <c r="E60" i="44"/>
  <c r="D60" i="44"/>
  <c r="H59" i="44"/>
  <c r="G59" i="44"/>
  <c r="E59" i="44"/>
  <c r="D59" i="44"/>
  <c r="H58" i="44"/>
  <c r="G58" i="44"/>
  <c r="E58" i="44"/>
  <c r="D58" i="44"/>
  <c r="H57" i="44"/>
  <c r="G57" i="44"/>
  <c r="E57" i="44"/>
  <c r="D57" i="44"/>
  <c r="H56" i="44"/>
  <c r="G56" i="44"/>
  <c r="E56" i="44"/>
  <c r="D56" i="44"/>
  <c r="H55" i="44"/>
  <c r="G55" i="44"/>
  <c r="E55" i="44"/>
  <c r="D55" i="44"/>
  <c r="H54" i="44"/>
  <c r="G54" i="44"/>
  <c r="E54" i="44"/>
  <c r="D54" i="44"/>
  <c r="H53" i="44"/>
  <c r="G53" i="44"/>
  <c r="E53" i="44"/>
  <c r="D53" i="44"/>
  <c r="H52" i="44"/>
  <c r="G52" i="44"/>
  <c r="E52" i="44"/>
  <c r="D52" i="44"/>
  <c r="H51" i="44"/>
  <c r="G51" i="44"/>
  <c r="E51" i="44"/>
  <c r="D51" i="44"/>
  <c r="H50" i="44"/>
  <c r="G50" i="44"/>
  <c r="E50" i="44"/>
  <c r="D50" i="44"/>
  <c r="H49" i="44"/>
  <c r="G49" i="44"/>
  <c r="E49" i="44"/>
  <c r="D49" i="44"/>
  <c r="H48" i="44"/>
  <c r="G48" i="44"/>
  <c r="E48" i="44"/>
  <c r="D48" i="44"/>
  <c r="H47" i="44"/>
  <c r="G47" i="44"/>
  <c r="E47" i="44"/>
  <c r="D47" i="44"/>
  <c r="H46" i="44"/>
  <c r="G46" i="44"/>
  <c r="E46" i="44"/>
  <c r="D46" i="44"/>
  <c r="H45" i="44"/>
  <c r="G45" i="44"/>
  <c r="E45" i="44"/>
  <c r="D45" i="44"/>
  <c r="H44" i="44"/>
  <c r="G44" i="44"/>
  <c r="E44" i="44"/>
  <c r="D44" i="44"/>
  <c r="H43" i="44"/>
  <c r="G43" i="44"/>
  <c r="E43" i="44"/>
  <c r="D43" i="44"/>
  <c r="H42" i="44"/>
  <c r="G42" i="44"/>
  <c r="E42" i="44"/>
  <c r="D42" i="44"/>
  <c r="H41" i="44"/>
  <c r="G41" i="44"/>
  <c r="E41" i="44"/>
  <c r="D41" i="44"/>
  <c r="H40" i="44"/>
  <c r="G40" i="44"/>
  <c r="E40" i="44"/>
  <c r="D40" i="44"/>
  <c r="H39" i="44"/>
  <c r="G39" i="44"/>
  <c r="E39" i="44"/>
  <c r="D39" i="44"/>
  <c r="H38" i="44"/>
  <c r="G38" i="44"/>
  <c r="E38" i="44"/>
  <c r="D38" i="44"/>
  <c r="H37" i="44"/>
  <c r="G37" i="44"/>
  <c r="E37" i="44"/>
  <c r="D37" i="44"/>
  <c r="H36" i="44"/>
  <c r="G36" i="44"/>
  <c r="E36" i="44"/>
  <c r="D36" i="44"/>
  <c r="H35" i="44"/>
  <c r="G35" i="44"/>
  <c r="E35" i="44"/>
  <c r="D35" i="44"/>
  <c r="H34" i="44"/>
  <c r="G34" i="44"/>
  <c r="E34" i="44"/>
  <c r="D34" i="44"/>
  <c r="H33" i="44"/>
  <c r="G33" i="44"/>
  <c r="E33" i="44"/>
  <c r="D33" i="44"/>
  <c r="H32" i="44"/>
  <c r="G32" i="44"/>
  <c r="E32" i="44"/>
  <c r="D32" i="44"/>
  <c r="H31" i="44"/>
  <c r="G31" i="44"/>
  <c r="E31" i="44"/>
  <c r="D31" i="44"/>
  <c r="H30" i="44"/>
  <c r="G30" i="44"/>
  <c r="E30" i="44"/>
  <c r="D30" i="44"/>
  <c r="H29" i="44"/>
  <c r="G29" i="44"/>
  <c r="E29" i="44"/>
  <c r="D29" i="44"/>
  <c r="H28" i="44"/>
  <c r="G28" i="44"/>
  <c r="E28" i="44"/>
  <c r="D28" i="44"/>
  <c r="H27" i="44"/>
  <c r="G27" i="44"/>
  <c r="E27" i="44"/>
  <c r="D27" i="44"/>
  <c r="H26" i="44"/>
  <c r="G26" i="44"/>
  <c r="E26" i="44"/>
  <c r="D26" i="44"/>
  <c r="H25" i="44"/>
  <c r="G25" i="44"/>
  <c r="E25" i="44"/>
  <c r="D25" i="44"/>
  <c r="H24" i="44"/>
  <c r="G24" i="44"/>
  <c r="E24" i="44"/>
  <c r="D24" i="44"/>
  <c r="H23" i="44"/>
  <c r="G23" i="44"/>
  <c r="E23" i="44"/>
  <c r="D23" i="44"/>
  <c r="H22" i="44"/>
  <c r="G22" i="44"/>
  <c r="E22" i="44"/>
  <c r="D22" i="44"/>
  <c r="H21" i="44"/>
  <c r="G21" i="44"/>
  <c r="E21" i="44"/>
  <c r="D21" i="44"/>
  <c r="H20" i="44"/>
  <c r="G20" i="44"/>
  <c r="E20" i="44"/>
  <c r="D20" i="44"/>
  <c r="H19" i="44"/>
  <c r="G19" i="44"/>
  <c r="E19" i="44"/>
  <c r="D19" i="44"/>
  <c r="H18" i="44"/>
  <c r="G18" i="44"/>
  <c r="E18" i="44"/>
  <c r="D18" i="44"/>
  <c r="H17" i="44"/>
  <c r="G17" i="44"/>
  <c r="E17" i="44"/>
  <c r="D17" i="44"/>
  <c r="H16" i="44"/>
  <c r="G16" i="44"/>
  <c r="E16" i="44"/>
  <c r="D16" i="44"/>
  <c r="H15" i="44"/>
  <c r="G15" i="44"/>
  <c r="E15" i="44"/>
  <c r="D15" i="44"/>
  <c r="B9" i="44"/>
  <c r="B8" i="44"/>
  <c r="K118" i="43"/>
  <c r="J118" i="43"/>
  <c r="H118" i="43"/>
  <c r="G118" i="43"/>
  <c r="E118" i="43"/>
  <c r="D118" i="43"/>
  <c r="H117" i="43"/>
  <c r="G117" i="43"/>
  <c r="E117" i="43"/>
  <c r="D117" i="43"/>
  <c r="H116" i="43"/>
  <c r="G116" i="43"/>
  <c r="E116" i="43"/>
  <c r="D116" i="43"/>
  <c r="H115" i="43"/>
  <c r="G115" i="43"/>
  <c r="E115" i="43"/>
  <c r="D115" i="43"/>
  <c r="K100" i="43"/>
  <c r="J100" i="43"/>
  <c r="H100" i="43"/>
  <c r="G100" i="43"/>
  <c r="E100" i="43"/>
  <c r="D100" i="43"/>
  <c r="K99" i="43"/>
  <c r="J99" i="43"/>
  <c r="H99" i="43"/>
  <c r="G99" i="43"/>
  <c r="E99" i="43"/>
  <c r="D99" i="43"/>
  <c r="K98" i="43"/>
  <c r="J98" i="43"/>
  <c r="H98" i="43"/>
  <c r="G98" i="43"/>
  <c r="E98" i="43"/>
  <c r="D98" i="43"/>
  <c r="K97" i="43"/>
  <c r="J97" i="43"/>
  <c r="H97" i="43"/>
  <c r="G97" i="43"/>
  <c r="E97" i="43"/>
  <c r="D97" i="43"/>
  <c r="K96" i="43"/>
  <c r="J96" i="43"/>
  <c r="H96" i="43"/>
  <c r="G96" i="43"/>
  <c r="E96" i="43"/>
  <c r="D96" i="43"/>
  <c r="K95" i="43"/>
  <c r="J95" i="43"/>
  <c r="H95" i="43"/>
  <c r="G95" i="43"/>
  <c r="E95" i="43"/>
  <c r="D95" i="43"/>
  <c r="K94" i="43"/>
  <c r="J94" i="43"/>
  <c r="H94" i="43"/>
  <c r="G94" i="43"/>
  <c r="E94" i="43"/>
  <c r="D94" i="43"/>
  <c r="K93" i="43"/>
  <c r="J93" i="43"/>
  <c r="H93" i="43"/>
  <c r="G93" i="43"/>
  <c r="E93" i="43"/>
  <c r="D93" i="43"/>
  <c r="K92" i="43"/>
  <c r="J92" i="43"/>
  <c r="H92" i="43"/>
  <c r="G92" i="43"/>
  <c r="E92" i="43"/>
  <c r="D92" i="43"/>
  <c r="K91" i="43"/>
  <c r="J91" i="43"/>
  <c r="H91" i="43"/>
  <c r="G91" i="43"/>
  <c r="E91" i="43"/>
  <c r="D91" i="43"/>
  <c r="K90" i="43"/>
  <c r="J90" i="43"/>
  <c r="H90" i="43"/>
  <c r="G90" i="43"/>
  <c r="E90" i="43"/>
  <c r="D90" i="43"/>
  <c r="K89" i="43"/>
  <c r="J89" i="43"/>
  <c r="H89" i="43"/>
  <c r="G89" i="43"/>
  <c r="E89" i="43"/>
  <c r="D89" i="43"/>
  <c r="K88" i="43"/>
  <c r="J88" i="43"/>
  <c r="H88" i="43"/>
  <c r="G88" i="43"/>
  <c r="E88" i="43"/>
  <c r="D88" i="43"/>
  <c r="K87" i="43"/>
  <c r="J87" i="43"/>
  <c r="H87" i="43"/>
  <c r="G87" i="43"/>
  <c r="E87" i="43"/>
  <c r="D87" i="43"/>
  <c r="K86" i="43"/>
  <c r="J86" i="43"/>
  <c r="H86" i="43"/>
  <c r="G86" i="43"/>
  <c r="E86" i="43"/>
  <c r="D86" i="43"/>
  <c r="K85" i="43"/>
  <c r="J85" i="43"/>
  <c r="H85" i="43"/>
  <c r="G85" i="43"/>
  <c r="E85" i="43"/>
  <c r="D85" i="43"/>
  <c r="K84" i="43"/>
  <c r="J84" i="43"/>
  <c r="H84" i="43"/>
  <c r="G84" i="43"/>
  <c r="E84" i="43"/>
  <c r="D84" i="43"/>
  <c r="K83" i="43"/>
  <c r="J83" i="43"/>
  <c r="H83" i="43"/>
  <c r="G83" i="43"/>
  <c r="E83" i="43"/>
  <c r="D83" i="43"/>
  <c r="K82" i="43"/>
  <c r="J82" i="43"/>
  <c r="H82" i="43"/>
  <c r="G82" i="43"/>
  <c r="E82" i="43"/>
  <c r="D82" i="43"/>
  <c r="K81" i="43"/>
  <c r="J81" i="43"/>
  <c r="H81" i="43"/>
  <c r="G81" i="43"/>
  <c r="E81" i="43"/>
  <c r="D81" i="43"/>
  <c r="K80" i="43"/>
  <c r="J80" i="43"/>
  <c r="H80" i="43"/>
  <c r="G80" i="43"/>
  <c r="E80" i="43"/>
  <c r="D80" i="43"/>
  <c r="K79" i="43"/>
  <c r="J79" i="43"/>
  <c r="H79" i="43"/>
  <c r="G79" i="43"/>
  <c r="E79" i="43"/>
  <c r="D79" i="43"/>
  <c r="K78" i="43"/>
  <c r="J78" i="43"/>
  <c r="H78" i="43"/>
  <c r="G78" i="43"/>
  <c r="E78" i="43"/>
  <c r="D78" i="43"/>
  <c r="K77" i="43"/>
  <c r="J77" i="43"/>
  <c r="H77" i="43"/>
  <c r="G77" i="43"/>
  <c r="E77" i="43"/>
  <c r="D77" i="43"/>
  <c r="K76" i="43"/>
  <c r="J76" i="43"/>
  <c r="H76" i="43"/>
  <c r="G76" i="43"/>
  <c r="E76" i="43"/>
  <c r="D76" i="43"/>
  <c r="K75" i="43"/>
  <c r="J75" i="43"/>
  <c r="H75" i="43"/>
  <c r="G75" i="43"/>
  <c r="E75" i="43"/>
  <c r="D75" i="43"/>
  <c r="K74" i="43"/>
  <c r="J74" i="43"/>
  <c r="H74" i="43"/>
  <c r="G74" i="43"/>
  <c r="E74" i="43"/>
  <c r="D74" i="43"/>
  <c r="K73" i="43"/>
  <c r="J73" i="43"/>
  <c r="H73" i="43"/>
  <c r="G73" i="43"/>
  <c r="E73" i="43"/>
  <c r="D73" i="43"/>
  <c r="K72" i="43"/>
  <c r="J72" i="43"/>
  <c r="H72" i="43"/>
  <c r="G72" i="43"/>
  <c r="E72" i="43"/>
  <c r="D72" i="43"/>
  <c r="K71" i="43"/>
  <c r="J71" i="43"/>
  <c r="H71" i="43"/>
  <c r="G71" i="43"/>
  <c r="E71" i="43"/>
  <c r="D71" i="43"/>
  <c r="K70" i="43"/>
  <c r="J70" i="43"/>
  <c r="H70" i="43"/>
  <c r="G70" i="43"/>
  <c r="E70" i="43"/>
  <c r="D70" i="43"/>
  <c r="K69" i="43"/>
  <c r="J69" i="43"/>
  <c r="H69" i="43"/>
  <c r="G69" i="43"/>
  <c r="E69" i="43"/>
  <c r="D69" i="43"/>
  <c r="K68" i="43"/>
  <c r="J68" i="43"/>
  <c r="H68" i="43"/>
  <c r="G68" i="43"/>
  <c r="E68" i="43"/>
  <c r="D68" i="43"/>
  <c r="K67" i="43"/>
  <c r="J67" i="43"/>
  <c r="H67" i="43"/>
  <c r="G67" i="43"/>
  <c r="E67" i="43"/>
  <c r="D67" i="43"/>
  <c r="K66" i="43"/>
  <c r="J66" i="43"/>
  <c r="H66" i="43"/>
  <c r="G66" i="43"/>
  <c r="E66" i="43"/>
  <c r="D66" i="43"/>
  <c r="K65" i="43"/>
  <c r="J65" i="43"/>
  <c r="H65" i="43"/>
  <c r="G65" i="43"/>
  <c r="E65" i="43"/>
  <c r="D65" i="43"/>
  <c r="K64" i="43"/>
  <c r="J64" i="43"/>
  <c r="H64" i="43"/>
  <c r="G64" i="43"/>
  <c r="E64" i="43"/>
  <c r="D64" i="43"/>
  <c r="K63" i="43"/>
  <c r="J63" i="43"/>
  <c r="H63" i="43"/>
  <c r="G63" i="43"/>
  <c r="E63" i="43"/>
  <c r="D63" i="43"/>
  <c r="K62" i="43"/>
  <c r="J62" i="43"/>
  <c r="H62" i="43"/>
  <c r="G62" i="43"/>
  <c r="E62" i="43"/>
  <c r="D62" i="43"/>
  <c r="K61" i="43"/>
  <c r="J61" i="43"/>
  <c r="H61" i="43"/>
  <c r="G61" i="43"/>
  <c r="E61" i="43"/>
  <c r="D61" i="43"/>
  <c r="K60" i="43"/>
  <c r="J60" i="43"/>
  <c r="H60" i="43"/>
  <c r="G60" i="43"/>
  <c r="E60" i="43"/>
  <c r="D60" i="43"/>
  <c r="K59" i="43"/>
  <c r="J59" i="43"/>
  <c r="H59" i="43"/>
  <c r="G59" i="43"/>
  <c r="E59" i="43"/>
  <c r="D59" i="43"/>
  <c r="K58" i="43"/>
  <c r="J58" i="43"/>
  <c r="H58" i="43"/>
  <c r="G58" i="43"/>
  <c r="E58" i="43"/>
  <c r="D58" i="43"/>
  <c r="K57" i="43"/>
  <c r="J57" i="43"/>
  <c r="H57" i="43"/>
  <c r="G57" i="43"/>
  <c r="E57" i="43"/>
  <c r="D57" i="43"/>
  <c r="K56" i="43"/>
  <c r="J56" i="43"/>
  <c r="H56" i="43"/>
  <c r="G56" i="43"/>
  <c r="E56" i="43"/>
  <c r="D56" i="43"/>
  <c r="K55" i="43"/>
  <c r="J55" i="43"/>
  <c r="H55" i="43"/>
  <c r="G55" i="43"/>
  <c r="E55" i="43"/>
  <c r="D55" i="43"/>
  <c r="K54" i="43"/>
  <c r="J54" i="43"/>
  <c r="H54" i="43"/>
  <c r="G54" i="43"/>
  <c r="E54" i="43"/>
  <c r="D54" i="43"/>
  <c r="K53" i="43"/>
  <c r="J53" i="43"/>
  <c r="H53" i="43"/>
  <c r="G53" i="43"/>
  <c r="E53" i="43"/>
  <c r="D53" i="43"/>
  <c r="K52" i="43"/>
  <c r="J52" i="43"/>
  <c r="H52" i="43"/>
  <c r="G52" i="43"/>
  <c r="E52" i="43"/>
  <c r="D52" i="43"/>
  <c r="K51" i="43"/>
  <c r="J51" i="43"/>
  <c r="H51" i="43"/>
  <c r="G51" i="43"/>
  <c r="E51" i="43"/>
  <c r="D51" i="43"/>
  <c r="K50" i="43"/>
  <c r="J50" i="43"/>
  <c r="H50" i="43"/>
  <c r="G50" i="43"/>
  <c r="E50" i="43"/>
  <c r="D50" i="43"/>
  <c r="K49" i="43"/>
  <c r="J49" i="43"/>
  <c r="H49" i="43"/>
  <c r="G49" i="43"/>
  <c r="E49" i="43"/>
  <c r="D49" i="43"/>
  <c r="K48" i="43"/>
  <c r="J48" i="43"/>
  <c r="H48" i="43"/>
  <c r="G48" i="43"/>
  <c r="E48" i="43"/>
  <c r="D48" i="43"/>
  <c r="K47" i="43"/>
  <c r="J47" i="43"/>
  <c r="H47" i="43"/>
  <c r="G47" i="43"/>
  <c r="E47" i="43"/>
  <c r="D47" i="43"/>
  <c r="K46" i="43"/>
  <c r="J46" i="43"/>
  <c r="H46" i="43"/>
  <c r="G46" i="43"/>
  <c r="E46" i="43"/>
  <c r="D46" i="43"/>
  <c r="K45" i="43"/>
  <c r="J45" i="43"/>
  <c r="H45" i="43"/>
  <c r="G45" i="43"/>
  <c r="E45" i="43"/>
  <c r="D45" i="43"/>
  <c r="K44" i="43"/>
  <c r="J44" i="43"/>
  <c r="H44" i="43"/>
  <c r="G44" i="43"/>
  <c r="E44" i="43"/>
  <c r="D44" i="43"/>
  <c r="K43" i="43"/>
  <c r="J43" i="43"/>
  <c r="H43" i="43"/>
  <c r="G43" i="43"/>
  <c r="E43" i="43"/>
  <c r="D43" i="43"/>
  <c r="K42" i="43"/>
  <c r="J42" i="43"/>
  <c r="H42" i="43"/>
  <c r="G42" i="43"/>
  <c r="E42" i="43"/>
  <c r="D42" i="43"/>
  <c r="K41" i="43"/>
  <c r="J41" i="43"/>
  <c r="H41" i="43"/>
  <c r="G41" i="43"/>
  <c r="E41" i="43"/>
  <c r="D41" i="43"/>
  <c r="K40" i="43"/>
  <c r="J40" i="43"/>
  <c r="H40" i="43"/>
  <c r="G40" i="43"/>
  <c r="E40" i="43"/>
  <c r="D40" i="43"/>
  <c r="K39" i="43"/>
  <c r="J39" i="43"/>
  <c r="H39" i="43"/>
  <c r="G39" i="43"/>
  <c r="E39" i="43"/>
  <c r="D39" i="43"/>
  <c r="K38" i="43"/>
  <c r="J38" i="43"/>
  <c r="H38" i="43"/>
  <c r="G38" i="43"/>
  <c r="E38" i="43"/>
  <c r="D38" i="43"/>
  <c r="K37" i="43"/>
  <c r="J37" i="43"/>
  <c r="H37" i="43"/>
  <c r="G37" i="43"/>
  <c r="E37" i="43"/>
  <c r="D37" i="43"/>
  <c r="K36" i="43"/>
  <c r="J36" i="43"/>
  <c r="H36" i="43"/>
  <c r="G36" i="43"/>
  <c r="E36" i="43"/>
  <c r="D36" i="43"/>
  <c r="K35" i="43"/>
  <c r="J35" i="43"/>
  <c r="H35" i="43"/>
  <c r="G35" i="43"/>
  <c r="E35" i="43"/>
  <c r="D35" i="43"/>
  <c r="K34" i="43"/>
  <c r="J34" i="43"/>
  <c r="H34" i="43"/>
  <c r="G34" i="43"/>
  <c r="E34" i="43"/>
  <c r="D34" i="43"/>
  <c r="K33" i="43"/>
  <c r="J33" i="43"/>
  <c r="H33" i="43"/>
  <c r="G33" i="43"/>
  <c r="E33" i="43"/>
  <c r="D33" i="43"/>
  <c r="K32" i="43"/>
  <c r="J32" i="43"/>
  <c r="H32" i="43"/>
  <c r="G32" i="43"/>
  <c r="E32" i="43"/>
  <c r="D32" i="43"/>
  <c r="K31" i="43"/>
  <c r="J31" i="43"/>
  <c r="H31" i="43"/>
  <c r="G31" i="43"/>
  <c r="E31" i="43"/>
  <c r="D31" i="43"/>
  <c r="K30" i="43"/>
  <c r="J30" i="43"/>
  <c r="H30" i="43"/>
  <c r="G30" i="43"/>
  <c r="E30" i="43"/>
  <c r="D30" i="43"/>
  <c r="K29" i="43"/>
  <c r="J29" i="43"/>
  <c r="H29" i="43"/>
  <c r="G29" i="43"/>
  <c r="E29" i="43"/>
  <c r="D29" i="43"/>
  <c r="K28" i="43"/>
  <c r="J28" i="43"/>
  <c r="H28" i="43"/>
  <c r="G28" i="43"/>
  <c r="E28" i="43"/>
  <c r="D28" i="43"/>
  <c r="K27" i="43"/>
  <c r="J27" i="43"/>
  <c r="H27" i="43"/>
  <c r="G27" i="43"/>
  <c r="E27" i="43"/>
  <c r="D27" i="43"/>
  <c r="K26" i="43"/>
  <c r="J26" i="43"/>
  <c r="H26" i="43"/>
  <c r="G26" i="43"/>
  <c r="E26" i="43"/>
  <c r="D26" i="43"/>
  <c r="K25" i="43"/>
  <c r="J25" i="43"/>
  <c r="H25" i="43"/>
  <c r="G25" i="43"/>
  <c r="E25" i="43"/>
  <c r="D25" i="43"/>
  <c r="K24" i="43"/>
  <c r="J24" i="43"/>
  <c r="H24" i="43"/>
  <c r="G24" i="43"/>
  <c r="E24" i="43"/>
  <c r="D24" i="43"/>
  <c r="K23" i="43"/>
  <c r="J23" i="43"/>
  <c r="H23" i="43"/>
  <c r="G23" i="43"/>
  <c r="E23" i="43"/>
  <c r="D23" i="43"/>
  <c r="K22" i="43"/>
  <c r="J22" i="43"/>
  <c r="H22" i="43"/>
  <c r="G22" i="43"/>
  <c r="E22" i="43"/>
  <c r="D22" i="43"/>
  <c r="K21" i="43"/>
  <c r="J21" i="43"/>
  <c r="H21" i="43"/>
  <c r="G21" i="43"/>
  <c r="E21" i="43"/>
  <c r="D21" i="43"/>
  <c r="K20" i="43"/>
  <c r="J20" i="43"/>
  <c r="H20" i="43"/>
  <c r="G20" i="43"/>
  <c r="E20" i="43"/>
  <c r="D20" i="43"/>
  <c r="K19" i="43"/>
  <c r="J19" i="43"/>
  <c r="H19" i="43"/>
  <c r="G19" i="43"/>
  <c r="E19" i="43"/>
  <c r="D19" i="43"/>
  <c r="K18" i="43"/>
  <c r="J18" i="43"/>
  <c r="H18" i="43"/>
  <c r="G18" i="43"/>
  <c r="E18" i="43"/>
  <c r="D18" i="43"/>
  <c r="K17" i="43"/>
  <c r="J17" i="43"/>
  <c r="H17" i="43"/>
  <c r="G17" i="43"/>
  <c r="E17" i="43"/>
  <c r="D17" i="43"/>
  <c r="K16" i="43"/>
  <c r="J16" i="43"/>
  <c r="H16" i="43"/>
  <c r="G16" i="43"/>
  <c r="E16" i="43"/>
  <c r="D16" i="43"/>
  <c r="K15" i="43"/>
  <c r="J15" i="43"/>
  <c r="H15" i="43"/>
  <c r="G15" i="43"/>
  <c r="E15" i="43"/>
  <c r="D15" i="43"/>
  <c r="B9" i="43"/>
  <c r="B8" i="43"/>
  <c r="H118" i="42"/>
  <c r="G118" i="42"/>
  <c r="E118" i="42"/>
  <c r="D118" i="42"/>
  <c r="H117" i="42"/>
  <c r="G117" i="42"/>
  <c r="E117" i="42"/>
  <c r="D117" i="42"/>
  <c r="H116" i="42"/>
  <c r="G116" i="42"/>
  <c r="E116" i="42"/>
  <c r="D116" i="42"/>
  <c r="H115" i="42"/>
  <c r="G115" i="42"/>
  <c r="E115" i="42"/>
  <c r="D115" i="42"/>
  <c r="K100" i="42"/>
  <c r="J100" i="42"/>
  <c r="H100" i="42"/>
  <c r="G100" i="42"/>
  <c r="E100" i="42"/>
  <c r="D100" i="42"/>
  <c r="K99" i="42"/>
  <c r="J99" i="42"/>
  <c r="H99" i="42"/>
  <c r="G99" i="42"/>
  <c r="E99" i="42"/>
  <c r="D99" i="42"/>
  <c r="K98" i="42"/>
  <c r="J98" i="42"/>
  <c r="H98" i="42"/>
  <c r="G98" i="42"/>
  <c r="E98" i="42"/>
  <c r="D98" i="42"/>
  <c r="K97" i="42"/>
  <c r="J97" i="42"/>
  <c r="H97" i="42"/>
  <c r="G97" i="42"/>
  <c r="E97" i="42"/>
  <c r="D97" i="42"/>
  <c r="K96" i="42"/>
  <c r="J96" i="42"/>
  <c r="H96" i="42"/>
  <c r="G96" i="42"/>
  <c r="E96" i="42"/>
  <c r="D96" i="42"/>
  <c r="K95" i="42"/>
  <c r="J95" i="42"/>
  <c r="H95" i="42"/>
  <c r="G95" i="42"/>
  <c r="E95" i="42"/>
  <c r="D95" i="42"/>
  <c r="K94" i="42"/>
  <c r="J94" i="42"/>
  <c r="H94" i="42"/>
  <c r="G94" i="42"/>
  <c r="E94" i="42"/>
  <c r="D94" i="42"/>
  <c r="K93" i="42"/>
  <c r="J93" i="42"/>
  <c r="H93" i="42"/>
  <c r="G93" i="42"/>
  <c r="E93" i="42"/>
  <c r="D93" i="42"/>
  <c r="K92" i="42"/>
  <c r="J92" i="42"/>
  <c r="H92" i="42"/>
  <c r="G92" i="42"/>
  <c r="E92" i="42"/>
  <c r="D92" i="42"/>
  <c r="K91" i="42"/>
  <c r="J91" i="42"/>
  <c r="H91" i="42"/>
  <c r="G91" i="42"/>
  <c r="E91" i="42"/>
  <c r="D91" i="42"/>
  <c r="K90" i="42"/>
  <c r="J90" i="42"/>
  <c r="H90" i="42"/>
  <c r="G90" i="42"/>
  <c r="E90" i="42"/>
  <c r="D90" i="42"/>
  <c r="K89" i="42"/>
  <c r="J89" i="42"/>
  <c r="H89" i="42"/>
  <c r="G89" i="42"/>
  <c r="E89" i="42"/>
  <c r="D89" i="42"/>
  <c r="K88" i="42"/>
  <c r="J88" i="42"/>
  <c r="H88" i="42"/>
  <c r="G88" i="42"/>
  <c r="E88" i="42"/>
  <c r="D88" i="42"/>
  <c r="K87" i="42"/>
  <c r="J87" i="42"/>
  <c r="H87" i="42"/>
  <c r="G87" i="42"/>
  <c r="E87" i="42"/>
  <c r="D87" i="42"/>
  <c r="K86" i="42"/>
  <c r="J86" i="42"/>
  <c r="H86" i="42"/>
  <c r="G86" i="42"/>
  <c r="E86" i="42"/>
  <c r="D86" i="42"/>
  <c r="K85" i="42"/>
  <c r="J85" i="42"/>
  <c r="H85" i="42"/>
  <c r="G85" i="42"/>
  <c r="E85" i="42"/>
  <c r="D85" i="42"/>
  <c r="K84" i="42"/>
  <c r="J84" i="42"/>
  <c r="H84" i="42"/>
  <c r="G84" i="42"/>
  <c r="E84" i="42"/>
  <c r="D84" i="42"/>
  <c r="K83" i="42"/>
  <c r="J83" i="42"/>
  <c r="H83" i="42"/>
  <c r="G83" i="42"/>
  <c r="E83" i="42"/>
  <c r="D83" i="42"/>
  <c r="K82" i="42"/>
  <c r="J82" i="42"/>
  <c r="H82" i="42"/>
  <c r="G82" i="42"/>
  <c r="E82" i="42"/>
  <c r="D82" i="42"/>
  <c r="K81" i="42"/>
  <c r="J81" i="42"/>
  <c r="H81" i="42"/>
  <c r="G81" i="42"/>
  <c r="E81" i="42"/>
  <c r="D81" i="42"/>
  <c r="K80" i="42"/>
  <c r="J80" i="42"/>
  <c r="H80" i="42"/>
  <c r="G80" i="42"/>
  <c r="E80" i="42"/>
  <c r="D80" i="42"/>
  <c r="K79" i="42"/>
  <c r="J79" i="42"/>
  <c r="H79" i="42"/>
  <c r="G79" i="42"/>
  <c r="E79" i="42"/>
  <c r="D79" i="42"/>
  <c r="K78" i="42"/>
  <c r="J78" i="42"/>
  <c r="H78" i="42"/>
  <c r="G78" i="42"/>
  <c r="E78" i="42"/>
  <c r="D78" i="42"/>
  <c r="K77" i="42"/>
  <c r="J77" i="42"/>
  <c r="H77" i="42"/>
  <c r="G77" i="42"/>
  <c r="E77" i="42"/>
  <c r="D77" i="42"/>
  <c r="K76" i="42"/>
  <c r="J76" i="42"/>
  <c r="H76" i="42"/>
  <c r="G76" i="42"/>
  <c r="E76" i="42"/>
  <c r="D76" i="42"/>
  <c r="K75" i="42"/>
  <c r="J75" i="42"/>
  <c r="H75" i="42"/>
  <c r="G75" i="42"/>
  <c r="E75" i="42"/>
  <c r="D75" i="42"/>
  <c r="K74" i="42"/>
  <c r="J74" i="42"/>
  <c r="H74" i="42"/>
  <c r="G74" i="42"/>
  <c r="E74" i="42"/>
  <c r="D74" i="42"/>
  <c r="K73" i="42"/>
  <c r="J73" i="42"/>
  <c r="H73" i="42"/>
  <c r="G73" i="42"/>
  <c r="E73" i="42"/>
  <c r="D73" i="42"/>
  <c r="K72" i="42"/>
  <c r="J72" i="42"/>
  <c r="H72" i="42"/>
  <c r="G72" i="42"/>
  <c r="E72" i="42"/>
  <c r="D72" i="42"/>
  <c r="K71" i="42"/>
  <c r="J71" i="42"/>
  <c r="H71" i="42"/>
  <c r="G71" i="42"/>
  <c r="E71" i="42"/>
  <c r="D71" i="42"/>
  <c r="K70" i="42"/>
  <c r="J70" i="42"/>
  <c r="H70" i="42"/>
  <c r="G70" i="42"/>
  <c r="E70" i="42"/>
  <c r="D70" i="42"/>
  <c r="K69" i="42"/>
  <c r="J69" i="42"/>
  <c r="H69" i="42"/>
  <c r="G69" i="42"/>
  <c r="E69" i="42"/>
  <c r="D69" i="42"/>
  <c r="K68" i="42"/>
  <c r="J68" i="42"/>
  <c r="H68" i="42"/>
  <c r="G68" i="42"/>
  <c r="E68" i="42"/>
  <c r="D68" i="42"/>
  <c r="K67" i="42"/>
  <c r="J67" i="42"/>
  <c r="H67" i="42"/>
  <c r="G67" i="42"/>
  <c r="E67" i="42"/>
  <c r="D67" i="42"/>
  <c r="K66" i="42"/>
  <c r="J66" i="42"/>
  <c r="H66" i="42"/>
  <c r="G66" i="42"/>
  <c r="E66" i="42"/>
  <c r="D66" i="42"/>
  <c r="K65" i="42"/>
  <c r="J65" i="42"/>
  <c r="H65" i="42"/>
  <c r="G65" i="42"/>
  <c r="E65" i="42"/>
  <c r="D65" i="42"/>
  <c r="K64" i="42"/>
  <c r="J64" i="42"/>
  <c r="H64" i="42"/>
  <c r="G64" i="42"/>
  <c r="E64" i="42"/>
  <c r="D64" i="42"/>
  <c r="K63" i="42"/>
  <c r="J63" i="42"/>
  <c r="H63" i="42"/>
  <c r="G63" i="42"/>
  <c r="E63" i="42"/>
  <c r="D63" i="42"/>
  <c r="K62" i="42"/>
  <c r="J62" i="42"/>
  <c r="H62" i="42"/>
  <c r="G62" i="42"/>
  <c r="E62" i="42"/>
  <c r="D62" i="42"/>
  <c r="K61" i="42"/>
  <c r="J61" i="42"/>
  <c r="H61" i="42"/>
  <c r="G61" i="42"/>
  <c r="E61" i="42"/>
  <c r="D61" i="42"/>
  <c r="K60" i="42"/>
  <c r="J60" i="42"/>
  <c r="H60" i="42"/>
  <c r="G60" i="42"/>
  <c r="E60" i="42"/>
  <c r="D60" i="42"/>
  <c r="K59" i="42"/>
  <c r="J59" i="42"/>
  <c r="H59" i="42"/>
  <c r="G59" i="42"/>
  <c r="E59" i="42"/>
  <c r="D59" i="42"/>
  <c r="K58" i="42"/>
  <c r="J58" i="42"/>
  <c r="H58" i="42"/>
  <c r="G58" i="42"/>
  <c r="E58" i="42"/>
  <c r="D58" i="42"/>
  <c r="K57" i="42"/>
  <c r="J57" i="42"/>
  <c r="H57" i="42"/>
  <c r="G57" i="42"/>
  <c r="E57" i="42"/>
  <c r="D57" i="42"/>
  <c r="K56" i="42"/>
  <c r="J56" i="42"/>
  <c r="H56" i="42"/>
  <c r="G56" i="42"/>
  <c r="E56" i="42"/>
  <c r="D56" i="42"/>
  <c r="K55" i="42"/>
  <c r="J55" i="42"/>
  <c r="H55" i="42"/>
  <c r="G55" i="42"/>
  <c r="E55" i="42"/>
  <c r="D55" i="42"/>
  <c r="K54" i="42"/>
  <c r="J54" i="42"/>
  <c r="H54" i="42"/>
  <c r="G54" i="42"/>
  <c r="E54" i="42"/>
  <c r="D54" i="42"/>
  <c r="K53" i="42"/>
  <c r="J53" i="42"/>
  <c r="H53" i="42"/>
  <c r="G53" i="42"/>
  <c r="E53" i="42"/>
  <c r="D53" i="42"/>
  <c r="K52" i="42"/>
  <c r="J52" i="42"/>
  <c r="H52" i="42"/>
  <c r="G52" i="42"/>
  <c r="E52" i="42"/>
  <c r="D52" i="42"/>
  <c r="K51" i="42"/>
  <c r="J51" i="42"/>
  <c r="H51" i="42"/>
  <c r="G51" i="42"/>
  <c r="E51" i="42"/>
  <c r="D51" i="42"/>
  <c r="K50" i="42"/>
  <c r="J50" i="42"/>
  <c r="H50" i="42"/>
  <c r="G50" i="42"/>
  <c r="E50" i="42"/>
  <c r="D50" i="42"/>
  <c r="K49" i="42"/>
  <c r="J49" i="42"/>
  <c r="H49" i="42"/>
  <c r="G49" i="42"/>
  <c r="E49" i="42"/>
  <c r="D49" i="42"/>
  <c r="K48" i="42"/>
  <c r="J48" i="42"/>
  <c r="H48" i="42"/>
  <c r="G48" i="42"/>
  <c r="E48" i="42"/>
  <c r="D48" i="42"/>
  <c r="K47" i="42"/>
  <c r="J47" i="42"/>
  <c r="H47" i="42"/>
  <c r="G47" i="42"/>
  <c r="E47" i="42"/>
  <c r="D47" i="42"/>
  <c r="K46" i="42"/>
  <c r="J46" i="42"/>
  <c r="H46" i="42"/>
  <c r="G46" i="42"/>
  <c r="E46" i="42"/>
  <c r="D46" i="42"/>
  <c r="K45" i="42"/>
  <c r="J45" i="42"/>
  <c r="H45" i="42"/>
  <c r="G45" i="42"/>
  <c r="E45" i="42"/>
  <c r="D45" i="42"/>
  <c r="K44" i="42"/>
  <c r="J44" i="42"/>
  <c r="H44" i="42"/>
  <c r="G44" i="42"/>
  <c r="E44" i="42"/>
  <c r="D44" i="42"/>
  <c r="K43" i="42"/>
  <c r="J43" i="42"/>
  <c r="H43" i="42"/>
  <c r="G43" i="42"/>
  <c r="E43" i="42"/>
  <c r="D43" i="42"/>
  <c r="K42" i="42"/>
  <c r="J42" i="42"/>
  <c r="H42" i="42"/>
  <c r="G42" i="42"/>
  <c r="E42" i="42"/>
  <c r="D42" i="42"/>
  <c r="K41" i="42"/>
  <c r="J41" i="42"/>
  <c r="H41" i="42"/>
  <c r="G41" i="42"/>
  <c r="E41" i="42"/>
  <c r="D41" i="42"/>
  <c r="K40" i="42"/>
  <c r="J40" i="42"/>
  <c r="H40" i="42"/>
  <c r="G40" i="42"/>
  <c r="E40" i="42"/>
  <c r="D40" i="42"/>
  <c r="K39" i="42"/>
  <c r="J39" i="42"/>
  <c r="H39" i="42"/>
  <c r="G39" i="42"/>
  <c r="E39" i="42"/>
  <c r="D39" i="42"/>
  <c r="K38" i="42"/>
  <c r="J38" i="42"/>
  <c r="H38" i="42"/>
  <c r="G38" i="42"/>
  <c r="E38" i="42"/>
  <c r="D38" i="42"/>
  <c r="K37" i="42"/>
  <c r="J37" i="42"/>
  <c r="H37" i="42"/>
  <c r="G37" i="42"/>
  <c r="E37" i="42"/>
  <c r="D37" i="42"/>
  <c r="K36" i="42"/>
  <c r="J36" i="42"/>
  <c r="H36" i="42"/>
  <c r="G36" i="42"/>
  <c r="E36" i="42"/>
  <c r="D36" i="42"/>
  <c r="K35" i="42"/>
  <c r="J35" i="42"/>
  <c r="H35" i="42"/>
  <c r="G35" i="42"/>
  <c r="E35" i="42"/>
  <c r="D35" i="42"/>
  <c r="K34" i="42"/>
  <c r="J34" i="42"/>
  <c r="H34" i="42"/>
  <c r="G34" i="42"/>
  <c r="E34" i="42"/>
  <c r="D34" i="42"/>
  <c r="K33" i="42"/>
  <c r="J33" i="42"/>
  <c r="H33" i="42"/>
  <c r="G33" i="42"/>
  <c r="E33" i="42"/>
  <c r="D33" i="42"/>
  <c r="K32" i="42"/>
  <c r="J32" i="42"/>
  <c r="H32" i="42"/>
  <c r="G32" i="42"/>
  <c r="E32" i="42"/>
  <c r="D32" i="42"/>
  <c r="K31" i="42"/>
  <c r="J31" i="42"/>
  <c r="H31" i="42"/>
  <c r="G31" i="42"/>
  <c r="E31" i="42"/>
  <c r="D31" i="42"/>
  <c r="K30" i="42"/>
  <c r="J30" i="42"/>
  <c r="H30" i="42"/>
  <c r="G30" i="42"/>
  <c r="E30" i="42"/>
  <c r="D30" i="42"/>
  <c r="K29" i="42"/>
  <c r="J29" i="42"/>
  <c r="H29" i="42"/>
  <c r="G29" i="42"/>
  <c r="E29" i="42"/>
  <c r="D29" i="42"/>
  <c r="K28" i="42"/>
  <c r="J28" i="42"/>
  <c r="H28" i="42"/>
  <c r="G28" i="42"/>
  <c r="E28" i="42"/>
  <c r="D28" i="42"/>
  <c r="K27" i="42"/>
  <c r="J27" i="42"/>
  <c r="H27" i="42"/>
  <c r="G27" i="42"/>
  <c r="E27" i="42"/>
  <c r="D27" i="42"/>
  <c r="K26" i="42"/>
  <c r="J26" i="42"/>
  <c r="H26" i="42"/>
  <c r="G26" i="42"/>
  <c r="E26" i="42"/>
  <c r="D26" i="42"/>
  <c r="K25" i="42"/>
  <c r="J25" i="42"/>
  <c r="H25" i="42"/>
  <c r="G25" i="42"/>
  <c r="E25" i="42"/>
  <c r="D25" i="42"/>
  <c r="K24" i="42"/>
  <c r="J24" i="42"/>
  <c r="H24" i="42"/>
  <c r="G24" i="42"/>
  <c r="E24" i="42"/>
  <c r="D24" i="42"/>
  <c r="K23" i="42"/>
  <c r="J23" i="42"/>
  <c r="H23" i="42"/>
  <c r="G23" i="42"/>
  <c r="E23" i="42"/>
  <c r="D23" i="42"/>
  <c r="K22" i="42"/>
  <c r="J22" i="42"/>
  <c r="H22" i="42"/>
  <c r="G22" i="42"/>
  <c r="E22" i="42"/>
  <c r="D22" i="42"/>
  <c r="K21" i="42"/>
  <c r="J21" i="42"/>
  <c r="H21" i="42"/>
  <c r="G21" i="42"/>
  <c r="E21" i="42"/>
  <c r="D21" i="42"/>
  <c r="K20" i="42"/>
  <c r="J20" i="42"/>
  <c r="H20" i="42"/>
  <c r="G20" i="42"/>
  <c r="E20" i="42"/>
  <c r="D20" i="42"/>
  <c r="K19" i="42"/>
  <c r="J19" i="42"/>
  <c r="H19" i="42"/>
  <c r="G19" i="42"/>
  <c r="E19" i="42"/>
  <c r="D19" i="42"/>
  <c r="K18" i="42"/>
  <c r="J18" i="42"/>
  <c r="H18" i="42"/>
  <c r="G18" i="42"/>
  <c r="E18" i="42"/>
  <c r="D18" i="42"/>
  <c r="K17" i="42"/>
  <c r="J17" i="42"/>
  <c r="H17" i="42"/>
  <c r="G17" i="42"/>
  <c r="E17" i="42"/>
  <c r="D17" i="42"/>
  <c r="K16" i="42"/>
  <c r="J16" i="42"/>
  <c r="H16" i="42"/>
  <c r="G16" i="42"/>
  <c r="E16" i="42"/>
  <c r="D16" i="42"/>
  <c r="K15" i="42"/>
  <c r="J15" i="42"/>
  <c r="H15" i="42"/>
  <c r="G15" i="42"/>
  <c r="E15" i="42"/>
  <c r="D15" i="42"/>
  <c r="B9" i="42"/>
  <c r="B8" i="42"/>
  <c r="H117" i="40"/>
  <c r="G117" i="40"/>
  <c r="E117" i="40"/>
  <c r="D117" i="40"/>
  <c r="H116" i="40"/>
  <c r="G116" i="40"/>
  <c r="E116" i="40"/>
  <c r="D116" i="40"/>
  <c r="H115" i="40"/>
  <c r="G115" i="40"/>
  <c r="E115" i="40"/>
  <c r="D115" i="40"/>
  <c r="H100" i="40"/>
  <c r="G100" i="40"/>
  <c r="E100" i="40"/>
  <c r="D100" i="40"/>
  <c r="H99" i="40"/>
  <c r="G99" i="40"/>
  <c r="E99" i="40"/>
  <c r="D99" i="40"/>
  <c r="H98" i="40"/>
  <c r="G98" i="40"/>
  <c r="E98" i="40"/>
  <c r="D98" i="40"/>
  <c r="H97" i="40"/>
  <c r="G97" i="40"/>
  <c r="E97" i="40"/>
  <c r="D97" i="40"/>
  <c r="H96" i="40"/>
  <c r="G96" i="40"/>
  <c r="E96" i="40"/>
  <c r="D96" i="40"/>
  <c r="H95" i="40"/>
  <c r="G95" i="40"/>
  <c r="E95" i="40"/>
  <c r="D95" i="40"/>
  <c r="H94" i="40"/>
  <c r="G94" i="40"/>
  <c r="E94" i="40"/>
  <c r="D94" i="40"/>
  <c r="H93" i="40"/>
  <c r="G93" i="40"/>
  <c r="E93" i="40"/>
  <c r="D93" i="40"/>
  <c r="H92" i="40"/>
  <c r="G92" i="40"/>
  <c r="E92" i="40"/>
  <c r="D92" i="40"/>
  <c r="H91" i="40"/>
  <c r="G91" i="40"/>
  <c r="E91" i="40"/>
  <c r="D91" i="40"/>
  <c r="H90" i="40"/>
  <c r="G90" i="40"/>
  <c r="E90" i="40"/>
  <c r="D90" i="40"/>
  <c r="H89" i="40"/>
  <c r="G89" i="40"/>
  <c r="E89" i="40"/>
  <c r="D89" i="40"/>
  <c r="H88" i="40"/>
  <c r="G88" i="40"/>
  <c r="E88" i="40"/>
  <c r="D88" i="40"/>
  <c r="H87" i="40"/>
  <c r="G87" i="40"/>
  <c r="E87" i="40"/>
  <c r="D87" i="40"/>
  <c r="H86" i="40"/>
  <c r="G86" i="40"/>
  <c r="E86" i="40"/>
  <c r="D86" i="40"/>
  <c r="H85" i="40"/>
  <c r="G85" i="40"/>
  <c r="E85" i="40"/>
  <c r="D85" i="40"/>
  <c r="H84" i="40"/>
  <c r="G84" i="40"/>
  <c r="E84" i="40"/>
  <c r="D84" i="40"/>
  <c r="H83" i="40"/>
  <c r="G83" i="40"/>
  <c r="E83" i="40"/>
  <c r="D83" i="40"/>
  <c r="H82" i="40"/>
  <c r="G82" i="40"/>
  <c r="E82" i="40"/>
  <c r="D82" i="40"/>
  <c r="H81" i="40"/>
  <c r="G81" i="40"/>
  <c r="E81" i="40"/>
  <c r="D81" i="40"/>
  <c r="H80" i="40"/>
  <c r="G80" i="40"/>
  <c r="E80" i="40"/>
  <c r="D80" i="40"/>
  <c r="H79" i="40"/>
  <c r="G79" i="40"/>
  <c r="E79" i="40"/>
  <c r="D79" i="40"/>
  <c r="H78" i="40"/>
  <c r="G78" i="40"/>
  <c r="E78" i="40"/>
  <c r="D78" i="40"/>
  <c r="H77" i="40"/>
  <c r="G77" i="40"/>
  <c r="E77" i="40"/>
  <c r="D77" i="40"/>
  <c r="H76" i="40"/>
  <c r="G76" i="40"/>
  <c r="E76" i="40"/>
  <c r="D76" i="40"/>
  <c r="H75" i="40"/>
  <c r="G75" i="40"/>
  <c r="E75" i="40"/>
  <c r="D75" i="40"/>
  <c r="H74" i="40"/>
  <c r="G74" i="40"/>
  <c r="E74" i="40"/>
  <c r="D74" i="40"/>
  <c r="H73" i="40"/>
  <c r="G73" i="40"/>
  <c r="E73" i="40"/>
  <c r="D73" i="40"/>
  <c r="H72" i="40"/>
  <c r="G72" i="40"/>
  <c r="E72" i="40"/>
  <c r="D72" i="40"/>
  <c r="K71" i="40"/>
  <c r="J71" i="40"/>
  <c r="H71" i="40"/>
  <c r="G71" i="40"/>
  <c r="E71" i="40"/>
  <c r="D71" i="40"/>
  <c r="K70" i="40"/>
  <c r="J70" i="40"/>
  <c r="H70" i="40"/>
  <c r="G70" i="40"/>
  <c r="E70" i="40"/>
  <c r="D70" i="40"/>
  <c r="K69" i="40"/>
  <c r="J69" i="40"/>
  <c r="H69" i="40"/>
  <c r="G69" i="40"/>
  <c r="E69" i="40"/>
  <c r="D69" i="40"/>
  <c r="K68" i="40"/>
  <c r="J68" i="40"/>
  <c r="H68" i="40"/>
  <c r="G68" i="40"/>
  <c r="E68" i="40"/>
  <c r="D68" i="40"/>
  <c r="K67" i="40"/>
  <c r="J67" i="40"/>
  <c r="H67" i="40"/>
  <c r="G67" i="40"/>
  <c r="E67" i="40"/>
  <c r="D67" i="40"/>
  <c r="K66" i="40"/>
  <c r="J66" i="40"/>
  <c r="H66" i="40"/>
  <c r="G66" i="40"/>
  <c r="E66" i="40"/>
  <c r="D66" i="40"/>
  <c r="K65" i="40"/>
  <c r="J65" i="40"/>
  <c r="H65" i="40"/>
  <c r="G65" i="40"/>
  <c r="E65" i="40"/>
  <c r="D65" i="40"/>
  <c r="K64" i="40"/>
  <c r="J64" i="40"/>
  <c r="H64" i="40"/>
  <c r="G64" i="40"/>
  <c r="E64" i="40"/>
  <c r="D64" i="40"/>
  <c r="K63" i="40"/>
  <c r="J63" i="40"/>
  <c r="H63" i="40"/>
  <c r="G63" i="40"/>
  <c r="E63" i="40"/>
  <c r="D63" i="40"/>
  <c r="K62" i="40"/>
  <c r="J62" i="40"/>
  <c r="H62" i="40"/>
  <c r="G62" i="40"/>
  <c r="E62" i="40"/>
  <c r="D62" i="40"/>
  <c r="H61" i="40"/>
  <c r="G61" i="40"/>
  <c r="E61" i="40"/>
  <c r="D61" i="40"/>
  <c r="H60" i="40"/>
  <c r="G60" i="40"/>
  <c r="E60" i="40"/>
  <c r="D60" i="40"/>
  <c r="K59" i="40"/>
  <c r="J59" i="40"/>
  <c r="H59" i="40"/>
  <c r="G59" i="40"/>
  <c r="E59" i="40"/>
  <c r="D59" i="40"/>
  <c r="K58" i="40"/>
  <c r="J58" i="40"/>
  <c r="H58" i="40"/>
  <c r="G58" i="40"/>
  <c r="E58" i="40"/>
  <c r="D58" i="40"/>
  <c r="K57" i="40"/>
  <c r="J57" i="40"/>
  <c r="H57" i="40"/>
  <c r="G57" i="40"/>
  <c r="E57" i="40"/>
  <c r="D57" i="40"/>
  <c r="H56" i="40"/>
  <c r="G56" i="40"/>
  <c r="E56" i="40"/>
  <c r="D56" i="40"/>
  <c r="K55" i="40"/>
  <c r="J55" i="40"/>
  <c r="H55" i="40"/>
  <c r="G55" i="40"/>
  <c r="E55" i="40"/>
  <c r="D55" i="40"/>
  <c r="K54" i="40"/>
  <c r="J54" i="40"/>
  <c r="H54" i="40"/>
  <c r="G54" i="40"/>
  <c r="E54" i="40"/>
  <c r="D54" i="40"/>
  <c r="K53" i="40"/>
  <c r="J53" i="40"/>
  <c r="H53" i="40"/>
  <c r="G53" i="40"/>
  <c r="E53" i="40"/>
  <c r="D53" i="40"/>
  <c r="K52" i="40"/>
  <c r="J52" i="40"/>
  <c r="H52" i="40"/>
  <c r="G52" i="40"/>
  <c r="E52" i="40"/>
  <c r="D52" i="40"/>
  <c r="K51" i="40"/>
  <c r="J51" i="40"/>
  <c r="H51" i="40"/>
  <c r="G51" i="40"/>
  <c r="E51" i="40"/>
  <c r="D51" i="40"/>
  <c r="H50" i="40"/>
  <c r="G50" i="40"/>
  <c r="E50" i="40"/>
  <c r="D50" i="40"/>
  <c r="H49" i="40"/>
  <c r="G49" i="40"/>
  <c r="E49" i="40"/>
  <c r="D49" i="40"/>
  <c r="K48" i="40"/>
  <c r="J48" i="40"/>
  <c r="H48" i="40"/>
  <c r="G48" i="40"/>
  <c r="E48" i="40"/>
  <c r="D48" i="40"/>
  <c r="K47" i="40"/>
  <c r="J47" i="40"/>
  <c r="H47" i="40"/>
  <c r="G47" i="40"/>
  <c r="E47" i="40"/>
  <c r="D47" i="40"/>
  <c r="H46" i="40"/>
  <c r="G46" i="40"/>
  <c r="E46" i="40"/>
  <c r="D46" i="40"/>
  <c r="H45" i="40"/>
  <c r="G45" i="40"/>
  <c r="E45" i="40"/>
  <c r="D45" i="40"/>
  <c r="H44" i="40"/>
  <c r="G44" i="40"/>
  <c r="E44" i="40"/>
  <c r="D44" i="40"/>
  <c r="K43" i="40"/>
  <c r="J43" i="40"/>
  <c r="H43" i="40"/>
  <c r="G43" i="40"/>
  <c r="E43" i="40"/>
  <c r="D43" i="40"/>
  <c r="K42" i="40"/>
  <c r="J42" i="40"/>
  <c r="H42" i="40"/>
  <c r="G42" i="40"/>
  <c r="E42" i="40"/>
  <c r="D42" i="40"/>
  <c r="K41" i="40"/>
  <c r="J41" i="40"/>
  <c r="H41" i="40"/>
  <c r="G41" i="40"/>
  <c r="E41" i="40"/>
  <c r="D41" i="40"/>
  <c r="K40" i="40"/>
  <c r="J40" i="40"/>
  <c r="H40" i="40"/>
  <c r="G40" i="40"/>
  <c r="E40" i="40"/>
  <c r="D40" i="40"/>
  <c r="H39" i="40"/>
  <c r="G39" i="40"/>
  <c r="E39" i="40"/>
  <c r="D39" i="40"/>
  <c r="H38" i="40"/>
  <c r="G38" i="40"/>
  <c r="E38" i="40"/>
  <c r="D38" i="40"/>
  <c r="H37" i="40"/>
  <c r="G37" i="40"/>
  <c r="E37" i="40"/>
  <c r="D37" i="40"/>
  <c r="H36" i="40"/>
  <c r="G36" i="40"/>
  <c r="E36" i="40"/>
  <c r="D36" i="40"/>
  <c r="H35" i="40"/>
  <c r="G35" i="40"/>
  <c r="E35" i="40"/>
  <c r="D35" i="40"/>
  <c r="K34" i="40"/>
  <c r="J34" i="40"/>
  <c r="H34" i="40"/>
  <c r="G34" i="40"/>
  <c r="E34" i="40"/>
  <c r="D34" i="40"/>
  <c r="H33" i="40"/>
  <c r="G33" i="40"/>
  <c r="E33" i="40"/>
  <c r="D33" i="40"/>
  <c r="H32" i="40"/>
  <c r="G32" i="40"/>
  <c r="E32" i="40"/>
  <c r="D32" i="40"/>
  <c r="H31" i="40"/>
  <c r="G31" i="40"/>
  <c r="E31" i="40"/>
  <c r="D31" i="40"/>
  <c r="K30" i="40"/>
  <c r="J30" i="40"/>
  <c r="H30" i="40"/>
  <c r="G30" i="40"/>
  <c r="E30" i="40"/>
  <c r="D30" i="40"/>
  <c r="K29" i="40"/>
  <c r="J29" i="40"/>
  <c r="H29" i="40"/>
  <c r="G29" i="40"/>
  <c r="E29" i="40"/>
  <c r="D29" i="40"/>
  <c r="K28" i="40"/>
  <c r="J28" i="40"/>
  <c r="H28" i="40"/>
  <c r="G28" i="40"/>
  <c r="E28" i="40"/>
  <c r="D28" i="40"/>
  <c r="K27" i="40"/>
  <c r="J27" i="40"/>
  <c r="H27" i="40"/>
  <c r="G27" i="40"/>
  <c r="E27" i="40"/>
  <c r="D27" i="40"/>
  <c r="K26" i="40"/>
  <c r="J26" i="40"/>
  <c r="H26" i="40"/>
  <c r="G26" i="40"/>
  <c r="E26" i="40"/>
  <c r="D26" i="40"/>
  <c r="K25" i="40"/>
  <c r="J25" i="40"/>
  <c r="H25" i="40"/>
  <c r="G25" i="40"/>
  <c r="E25" i="40"/>
  <c r="D25" i="40"/>
  <c r="K24" i="40"/>
  <c r="J24" i="40"/>
  <c r="H24" i="40"/>
  <c r="G24" i="40"/>
  <c r="E24" i="40"/>
  <c r="D24" i="40"/>
  <c r="K23" i="40"/>
  <c r="J23" i="40"/>
  <c r="H23" i="40"/>
  <c r="G23" i="40"/>
  <c r="E23" i="40"/>
  <c r="D23" i="40"/>
  <c r="K22" i="40"/>
  <c r="J22" i="40"/>
  <c r="H22" i="40"/>
  <c r="G22" i="40"/>
  <c r="E22" i="40"/>
  <c r="D22" i="40"/>
  <c r="K21" i="40"/>
  <c r="J21" i="40"/>
  <c r="H21" i="40"/>
  <c r="G21" i="40"/>
  <c r="E21" i="40"/>
  <c r="D21" i="40"/>
  <c r="K20" i="40"/>
  <c r="J20" i="40"/>
  <c r="H20" i="40"/>
  <c r="G20" i="40"/>
  <c r="E20" i="40"/>
  <c r="D20" i="40"/>
  <c r="K19" i="40"/>
  <c r="J19" i="40"/>
  <c r="H19" i="40"/>
  <c r="G19" i="40"/>
  <c r="E19" i="40"/>
  <c r="D19" i="40"/>
  <c r="K18" i="40"/>
  <c r="J18" i="40"/>
  <c r="H18" i="40"/>
  <c r="G18" i="40"/>
  <c r="E18" i="40"/>
  <c r="D18" i="40"/>
  <c r="K17" i="40"/>
  <c r="J17" i="40"/>
  <c r="H17" i="40"/>
  <c r="G17" i="40"/>
  <c r="E17" i="40"/>
  <c r="D17" i="40"/>
  <c r="K16" i="40"/>
  <c r="J16" i="40"/>
  <c r="H16" i="40"/>
  <c r="G16" i="40"/>
  <c r="E16" i="40"/>
  <c r="D16" i="40"/>
  <c r="K15" i="40"/>
  <c r="J15" i="40"/>
  <c r="H15" i="40"/>
  <c r="G15" i="40"/>
  <c r="E15" i="40"/>
  <c r="D15" i="40"/>
  <c r="B9" i="40"/>
  <c r="B8" i="40"/>
  <c r="H118" i="39"/>
  <c r="G118" i="39"/>
  <c r="E118" i="39"/>
  <c r="D118" i="39"/>
  <c r="H117" i="39"/>
  <c r="G117" i="39"/>
  <c r="E117" i="39"/>
  <c r="D117" i="39"/>
  <c r="H116" i="39"/>
  <c r="G116" i="39"/>
  <c r="E116" i="39"/>
  <c r="D116" i="39"/>
  <c r="H115" i="39"/>
  <c r="G115" i="39"/>
  <c r="E115" i="39"/>
  <c r="D115" i="39"/>
  <c r="K100" i="39"/>
  <c r="J100" i="39"/>
  <c r="H100" i="39"/>
  <c r="G100" i="39"/>
  <c r="E100" i="39"/>
  <c r="D100" i="39"/>
  <c r="K99" i="39"/>
  <c r="J99" i="39"/>
  <c r="H99" i="39"/>
  <c r="G99" i="39"/>
  <c r="E99" i="39"/>
  <c r="D99" i="39"/>
  <c r="K98" i="39"/>
  <c r="J98" i="39"/>
  <c r="H98" i="39"/>
  <c r="G98" i="39"/>
  <c r="E98" i="39"/>
  <c r="D98" i="39"/>
  <c r="K97" i="39"/>
  <c r="J97" i="39"/>
  <c r="H97" i="39"/>
  <c r="G97" i="39"/>
  <c r="E97" i="39"/>
  <c r="D97" i="39"/>
  <c r="K96" i="39"/>
  <c r="J96" i="39"/>
  <c r="H96" i="39"/>
  <c r="G96" i="39"/>
  <c r="E96" i="39"/>
  <c r="D96" i="39"/>
  <c r="K95" i="39"/>
  <c r="J95" i="39"/>
  <c r="H95" i="39"/>
  <c r="G95" i="39"/>
  <c r="E95" i="39"/>
  <c r="D95" i="39"/>
  <c r="K94" i="39"/>
  <c r="J94" i="39"/>
  <c r="H94" i="39"/>
  <c r="G94" i="39"/>
  <c r="E94" i="39"/>
  <c r="D94" i="39"/>
  <c r="K93" i="39"/>
  <c r="J93" i="39"/>
  <c r="H93" i="39"/>
  <c r="G93" i="39"/>
  <c r="E93" i="39"/>
  <c r="D93" i="39"/>
  <c r="K92" i="39"/>
  <c r="J92" i="39"/>
  <c r="H92" i="39"/>
  <c r="G92" i="39"/>
  <c r="E92" i="39"/>
  <c r="D92" i="39"/>
  <c r="K91" i="39"/>
  <c r="J91" i="39"/>
  <c r="H91" i="39"/>
  <c r="G91" i="39"/>
  <c r="E91" i="39"/>
  <c r="D91" i="39"/>
  <c r="K90" i="39"/>
  <c r="J90" i="39"/>
  <c r="H90" i="39"/>
  <c r="G90" i="39"/>
  <c r="E90" i="39"/>
  <c r="D90" i="39"/>
  <c r="K89" i="39"/>
  <c r="J89" i="39"/>
  <c r="H89" i="39"/>
  <c r="G89" i="39"/>
  <c r="E89" i="39"/>
  <c r="D89" i="39"/>
  <c r="K88" i="39"/>
  <c r="J88" i="39"/>
  <c r="H88" i="39"/>
  <c r="G88" i="39"/>
  <c r="E88" i="39"/>
  <c r="D88" i="39"/>
  <c r="K87" i="39"/>
  <c r="J87" i="39"/>
  <c r="H87" i="39"/>
  <c r="G87" i="39"/>
  <c r="E87" i="39"/>
  <c r="D87" i="39"/>
  <c r="K86" i="39"/>
  <c r="J86" i="39"/>
  <c r="H86" i="39"/>
  <c r="G86" i="39"/>
  <c r="E86" i="39"/>
  <c r="D86" i="39"/>
  <c r="H85" i="39"/>
  <c r="G85" i="39"/>
  <c r="E85" i="39"/>
  <c r="D85" i="39"/>
  <c r="H84" i="39"/>
  <c r="G84" i="39"/>
  <c r="E84" i="39"/>
  <c r="D84" i="39"/>
  <c r="K83" i="39"/>
  <c r="J83" i="39"/>
  <c r="H83" i="39"/>
  <c r="G83" i="39"/>
  <c r="E83" i="39"/>
  <c r="D83" i="39"/>
  <c r="K82" i="39"/>
  <c r="J82" i="39"/>
  <c r="H82" i="39"/>
  <c r="G82" i="39"/>
  <c r="E82" i="39"/>
  <c r="D82" i="39"/>
  <c r="K81" i="39"/>
  <c r="J81" i="39"/>
  <c r="H81" i="39"/>
  <c r="G81" i="39"/>
  <c r="E81" i="39"/>
  <c r="D81" i="39"/>
  <c r="K80" i="39"/>
  <c r="J80" i="39"/>
  <c r="H80" i="39"/>
  <c r="G80" i="39"/>
  <c r="E80" i="39"/>
  <c r="D80" i="39"/>
  <c r="K79" i="39"/>
  <c r="J79" i="39"/>
  <c r="H79" i="39"/>
  <c r="G79" i="39"/>
  <c r="E79" i="39"/>
  <c r="D79" i="39"/>
  <c r="K78" i="39"/>
  <c r="J78" i="39"/>
  <c r="H78" i="39"/>
  <c r="G78" i="39"/>
  <c r="E78" i="39"/>
  <c r="D78" i="39"/>
  <c r="K77" i="39"/>
  <c r="J77" i="39"/>
  <c r="H77" i="39"/>
  <c r="G77" i="39"/>
  <c r="E77" i="39"/>
  <c r="D77" i="39"/>
  <c r="K76" i="39"/>
  <c r="J76" i="39"/>
  <c r="H76" i="39"/>
  <c r="G76" i="39"/>
  <c r="E76" i="39"/>
  <c r="D76" i="39"/>
  <c r="K75" i="39"/>
  <c r="J75" i="39"/>
  <c r="H75" i="39"/>
  <c r="G75" i="39"/>
  <c r="E75" i="39"/>
  <c r="D75" i="39"/>
  <c r="K74" i="39"/>
  <c r="J74" i="39"/>
  <c r="H74" i="39"/>
  <c r="G74" i="39"/>
  <c r="E74" i="39"/>
  <c r="D74" i="39"/>
  <c r="K73" i="39"/>
  <c r="J73" i="39"/>
  <c r="H73" i="39"/>
  <c r="G73" i="39"/>
  <c r="E73" i="39"/>
  <c r="D73" i="39"/>
  <c r="K72" i="39"/>
  <c r="J72" i="39"/>
  <c r="H72" i="39"/>
  <c r="G72" i="39"/>
  <c r="E72" i="39"/>
  <c r="D72" i="39"/>
  <c r="K71" i="39"/>
  <c r="J71" i="39"/>
  <c r="H71" i="39"/>
  <c r="G71" i="39"/>
  <c r="E71" i="39"/>
  <c r="D71" i="39"/>
  <c r="K70" i="39"/>
  <c r="J70" i="39"/>
  <c r="H70" i="39"/>
  <c r="G70" i="39"/>
  <c r="E70" i="39"/>
  <c r="D70" i="39"/>
  <c r="K69" i="39"/>
  <c r="J69" i="39"/>
  <c r="H69" i="39"/>
  <c r="G69" i="39"/>
  <c r="E69" i="39"/>
  <c r="D69" i="39"/>
  <c r="K68" i="39"/>
  <c r="J68" i="39"/>
  <c r="H68" i="39"/>
  <c r="G68" i="39"/>
  <c r="E68" i="39"/>
  <c r="D68" i="39"/>
  <c r="K67" i="39"/>
  <c r="J67" i="39"/>
  <c r="H67" i="39"/>
  <c r="G67" i="39"/>
  <c r="E67" i="39"/>
  <c r="D67" i="39"/>
  <c r="K66" i="39"/>
  <c r="J66" i="39"/>
  <c r="H66" i="39"/>
  <c r="G66" i="39"/>
  <c r="E66" i="39"/>
  <c r="D66" i="39"/>
  <c r="K65" i="39"/>
  <c r="J65" i="39"/>
  <c r="H65" i="39"/>
  <c r="G65" i="39"/>
  <c r="E65" i="39"/>
  <c r="D65" i="39"/>
  <c r="K64" i="39"/>
  <c r="J64" i="39"/>
  <c r="H64" i="39"/>
  <c r="G64" i="39"/>
  <c r="E64" i="39"/>
  <c r="D64" i="39"/>
  <c r="K63" i="39"/>
  <c r="J63" i="39"/>
  <c r="H63" i="39"/>
  <c r="G63" i="39"/>
  <c r="E63" i="39"/>
  <c r="D63" i="39"/>
  <c r="K62" i="39"/>
  <c r="J62" i="39"/>
  <c r="H62" i="39"/>
  <c r="G62" i="39"/>
  <c r="E62" i="39"/>
  <c r="D62" i="39"/>
  <c r="K61" i="39"/>
  <c r="J61" i="39"/>
  <c r="H61" i="39"/>
  <c r="G61" i="39"/>
  <c r="E61" i="39"/>
  <c r="D61" i="39"/>
  <c r="K60" i="39"/>
  <c r="J60" i="39"/>
  <c r="H60" i="39"/>
  <c r="G60" i="39"/>
  <c r="E60" i="39"/>
  <c r="D60" i="39"/>
  <c r="K59" i="39"/>
  <c r="J59" i="39"/>
  <c r="H59" i="39"/>
  <c r="G59" i="39"/>
  <c r="E59" i="39"/>
  <c r="D59" i="39"/>
  <c r="K58" i="39"/>
  <c r="J58" i="39"/>
  <c r="H58" i="39"/>
  <c r="G58" i="39"/>
  <c r="E58" i="39"/>
  <c r="D58" i="39"/>
  <c r="K57" i="39"/>
  <c r="J57" i="39"/>
  <c r="H57" i="39"/>
  <c r="G57" i="39"/>
  <c r="E57" i="39"/>
  <c r="D57" i="39"/>
  <c r="K56" i="39"/>
  <c r="J56" i="39"/>
  <c r="H56" i="39"/>
  <c r="G56" i="39"/>
  <c r="E56" i="39"/>
  <c r="D56" i="39"/>
  <c r="K55" i="39"/>
  <c r="J55" i="39"/>
  <c r="H55" i="39"/>
  <c r="G55" i="39"/>
  <c r="E55" i="39"/>
  <c r="D55" i="39"/>
  <c r="K54" i="39"/>
  <c r="J54" i="39"/>
  <c r="H54" i="39"/>
  <c r="G54" i="39"/>
  <c r="E54" i="39"/>
  <c r="D54" i="39"/>
  <c r="K53" i="39"/>
  <c r="J53" i="39"/>
  <c r="H53" i="39"/>
  <c r="G53" i="39"/>
  <c r="E53" i="39"/>
  <c r="D53" i="39"/>
  <c r="K52" i="39"/>
  <c r="J52" i="39"/>
  <c r="H52" i="39"/>
  <c r="G52" i="39"/>
  <c r="E52" i="39"/>
  <c r="D52" i="39"/>
  <c r="K51" i="39"/>
  <c r="J51" i="39"/>
  <c r="H51" i="39"/>
  <c r="G51" i="39"/>
  <c r="E51" i="39"/>
  <c r="D51" i="39"/>
  <c r="K50" i="39"/>
  <c r="J50" i="39"/>
  <c r="H50" i="39"/>
  <c r="G50" i="39"/>
  <c r="E50" i="39"/>
  <c r="D50" i="39"/>
  <c r="K49" i="39"/>
  <c r="J49" i="39"/>
  <c r="H49" i="39"/>
  <c r="G49" i="39"/>
  <c r="E49" i="39"/>
  <c r="D49" i="39"/>
  <c r="K48" i="39"/>
  <c r="J48" i="39"/>
  <c r="H48" i="39"/>
  <c r="G48" i="39"/>
  <c r="E48" i="39"/>
  <c r="D48" i="39"/>
  <c r="K47" i="39"/>
  <c r="J47" i="39"/>
  <c r="H47" i="39"/>
  <c r="G47" i="39"/>
  <c r="E47" i="39"/>
  <c r="D47" i="39"/>
  <c r="K46" i="39"/>
  <c r="J46" i="39"/>
  <c r="H46" i="39"/>
  <c r="G46" i="39"/>
  <c r="E46" i="39"/>
  <c r="D46" i="39"/>
  <c r="K45" i="39"/>
  <c r="J45" i="39"/>
  <c r="H45" i="39"/>
  <c r="G45" i="39"/>
  <c r="E45" i="39"/>
  <c r="D45" i="39"/>
  <c r="K44" i="39"/>
  <c r="J44" i="39"/>
  <c r="H44" i="39"/>
  <c r="G44" i="39"/>
  <c r="E44" i="39"/>
  <c r="D44" i="39"/>
  <c r="K43" i="39"/>
  <c r="J43" i="39"/>
  <c r="H43" i="39"/>
  <c r="G43" i="39"/>
  <c r="E43" i="39"/>
  <c r="D43" i="39"/>
  <c r="K42" i="39"/>
  <c r="J42" i="39"/>
  <c r="H42" i="39"/>
  <c r="G42" i="39"/>
  <c r="E42" i="39"/>
  <c r="D42" i="39"/>
  <c r="K41" i="39"/>
  <c r="J41" i="39"/>
  <c r="H41" i="39"/>
  <c r="G41" i="39"/>
  <c r="E41" i="39"/>
  <c r="D41" i="39"/>
  <c r="K40" i="39"/>
  <c r="J40" i="39"/>
  <c r="H40" i="39"/>
  <c r="G40" i="39"/>
  <c r="E40" i="39"/>
  <c r="D40" i="39"/>
  <c r="K39" i="39"/>
  <c r="J39" i="39"/>
  <c r="H39" i="39"/>
  <c r="G39" i="39"/>
  <c r="E39" i="39"/>
  <c r="D39" i="39"/>
  <c r="K38" i="39"/>
  <c r="J38" i="39"/>
  <c r="H38" i="39"/>
  <c r="G38" i="39"/>
  <c r="E38" i="39"/>
  <c r="D38" i="39"/>
  <c r="K37" i="39"/>
  <c r="J37" i="39"/>
  <c r="H37" i="39"/>
  <c r="G37" i="39"/>
  <c r="E37" i="39"/>
  <c r="D37" i="39"/>
  <c r="K36" i="39"/>
  <c r="J36" i="39"/>
  <c r="H36" i="39"/>
  <c r="G36" i="39"/>
  <c r="E36" i="39"/>
  <c r="D36" i="39"/>
  <c r="K35" i="39"/>
  <c r="J35" i="39"/>
  <c r="H35" i="39"/>
  <c r="G35" i="39"/>
  <c r="E35" i="39"/>
  <c r="D35" i="39"/>
  <c r="K34" i="39"/>
  <c r="J34" i="39"/>
  <c r="H34" i="39"/>
  <c r="G34" i="39"/>
  <c r="E34" i="39"/>
  <c r="D34" i="39"/>
  <c r="K33" i="39"/>
  <c r="J33" i="39"/>
  <c r="H33" i="39"/>
  <c r="G33" i="39"/>
  <c r="E33" i="39"/>
  <c r="D33" i="39"/>
  <c r="K32" i="39"/>
  <c r="J32" i="39"/>
  <c r="H32" i="39"/>
  <c r="G32" i="39"/>
  <c r="E32" i="39"/>
  <c r="D32" i="39"/>
  <c r="K31" i="39"/>
  <c r="J31" i="39"/>
  <c r="H31" i="39"/>
  <c r="G31" i="39"/>
  <c r="E31" i="39"/>
  <c r="D31" i="39"/>
  <c r="K30" i="39"/>
  <c r="J30" i="39"/>
  <c r="H30" i="39"/>
  <c r="G30" i="39"/>
  <c r="E30" i="39"/>
  <c r="D30" i="39"/>
  <c r="K29" i="39"/>
  <c r="J29" i="39"/>
  <c r="H29" i="39"/>
  <c r="G29" i="39"/>
  <c r="E29" i="39"/>
  <c r="D29" i="39"/>
  <c r="K28" i="39"/>
  <c r="J28" i="39"/>
  <c r="H28" i="39"/>
  <c r="G28" i="39"/>
  <c r="E28" i="39"/>
  <c r="D28" i="39"/>
  <c r="K27" i="39"/>
  <c r="J27" i="39"/>
  <c r="H27" i="39"/>
  <c r="G27" i="39"/>
  <c r="E27" i="39"/>
  <c r="D27" i="39"/>
  <c r="K26" i="39"/>
  <c r="J26" i="39"/>
  <c r="H26" i="39"/>
  <c r="G26" i="39"/>
  <c r="E26" i="39"/>
  <c r="D26" i="39"/>
  <c r="K25" i="39"/>
  <c r="J25" i="39"/>
  <c r="H25" i="39"/>
  <c r="G25" i="39"/>
  <c r="E25" i="39"/>
  <c r="D25" i="39"/>
  <c r="K24" i="39"/>
  <c r="J24" i="39"/>
  <c r="H24" i="39"/>
  <c r="G24" i="39"/>
  <c r="E24" i="39"/>
  <c r="D24" i="39"/>
  <c r="K23" i="39"/>
  <c r="J23" i="39"/>
  <c r="H23" i="39"/>
  <c r="G23" i="39"/>
  <c r="E23" i="39"/>
  <c r="D23" i="39"/>
  <c r="K22" i="39"/>
  <c r="J22" i="39"/>
  <c r="H22" i="39"/>
  <c r="G22" i="39"/>
  <c r="E22" i="39"/>
  <c r="D22" i="39"/>
  <c r="K21" i="39"/>
  <c r="J21" i="39"/>
  <c r="H21" i="39"/>
  <c r="G21" i="39"/>
  <c r="E21" i="39"/>
  <c r="D21" i="39"/>
  <c r="K20" i="39"/>
  <c r="J20" i="39"/>
  <c r="H20" i="39"/>
  <c r="G20" i="39"/>
  <c r="E20" i="39"/>
  <c r="D20" i="39"/>
  <c r="K19" i="39"/>
  <c r="J19" i="39"/>
  <c r="H19" i="39"/>
  <c r="G19" i="39"/>
  <c r="E19" i="39"/>
  <c r="D19" i="39"/>
  <c r="K18" i="39"/>
  <c r="J18" i="39"/>
  <c r="H18" i="39"/>
  <c r="G18" i="39"/>
  <c r="E18" i="39"/>
  <c r="D18" i="39"/>
  <c r="K17" i="39"/>
  <c r="J17" i="39"/>
  <c r="H17" i="39"/>
  <c r="G17" i="39"/>
  <c r="E17" i="39"/>
  <c r="D17" i="39"/>
  <c r="K16" i="39"/>
  <c r="J16" i="39"/>
  <c r="H16" i="39"/>
  <c r="G16" i="39"/>
  <c r="E16" i="39"/>
  <c r="D16" i="39"/>
  <c r="K15" i="39"/>
  <c r="J15" i="39"/>
  <c r="H15" i="39"/>
  <c r="G15" i="39"/>
  <c r="E15" i="39"/>
  <c r="D15" i="39"/>
  <c r="B9" i="39"/>
  <c r="B8" i="39"/>
  <c r="K118" i="38"/>
  <c r="J118" i="38"/>
  <c r="H118" i="38"/>
  <c r="G118" i="38"/>
  <c r="E118" i="38"/>
  <c r="D118" i="38"/>
  <c r="K117" i="38"/>
  <c r="J117" i="38"/>
  <c r="H117" i="38"/>
  <c r="G117" i="38"/>
  <c r="E117" i="38"/>
  <c r="D117" i="38"/>
  <c r="K116" i="38"/>
  <c r="J116" i="38"/>
  <c r="H116" i="38"/>
  <c r="G116" i="38"/>
  <c r="E116" i="38"/>
  <c r="D116" i="38"/>
  <c r="K115" i="38"/>
  <c r="J115" i="38"/>
  <c r="H115" i="38"/>
  <c r="G115" i="38"/>
  <c r="E115" i="38"/>
  <c r="D115" i="38"/>
  <c r="K100" i="38"/>
  <c r="J100" i="38"/>
  <c r="H100" i="38"/>
  <c r="G100" i="38"/>
  <c r="E100" i="38"/>
  <c r="D100" i="38"/>
  <c r="K99" i="38"/>
  <c r="J99" i="38"/>
  <c r="H99" i="38"/>
  <c r="G99" i="38"/>
  <c r="E99" i="38"/>
  <c r="D99" i="38"/>
  <c r="K98" i="38"/>
  <c r="J98" i="38"/>
  <c r="H98" i="38"/>
  <c r="G98" i="38"/>
  <c r="E98" i="38"/>
  <c r="D98" i="38"/>
  <c r="K97" i="38"/>
  <c r="J97" i="38"/>
  <c r="H97" i="38"/>
  <c r="G97" i="38"/>
  <c r="E97" i="38"/>
  <c r="D97" i="38"/>
  <c r="K96" i="38"/>
  <c r="J96" i="38"/>
  <c r="H96" i="38"/>
  <c r="G96" i="38"/>
  <c r="E96" i="38"/>
  <c r="D96" i="38"/>
  <c r="K95" i="38"/>
  <c r="J95" i="38"/>
  <c r="H95" i="38"/>
  <c r="G95" i="38"/>
  <c r="E95" i="38"/>
  <c r="D95" i="38"/>
  <c r="K94" i="38"/>
  <c r="J94" i="38"/>
  <c r="H94" i="38"/>
  <c r="G94" i="38"/>
  <c r="E94" i="38"/>
  <c r="D94" i="38"/>
  <c r="K93" i="38"/>
  <c r="J93" i="38"/>
  <c r="H93" i="38"/>
  <c r="G93" i="38"/>
  <c r="E93" i="38"/>
  <c r="D93" i="38"/>
  <c r="K92" i="38"/>
  <c r="J92" i="38"/>
  <c r="H92" i="38"/>
  <c r="G92" i="38"/>
  <c r="E92" i="38"/>
  <c r="D92" i="38"/>
  <c r="K91" i="38"/>
  <c r="J91" i="38"/>
  <c r="H91" i="38"/>
  <c r="G91" i="38"/>
  <c r="E91" i="38"/>
  <c r="D91" i="38"/>
  <c r="K90" i="38"/>
  <c r="J90" i="38"/>
  <c r="H90" i="38"/>
  <c r="G90" i="38"/>
  <c r="E90" i="38"/>
  <c r="D90" i="38"/>
  <c r="K89" i="38"/>
  <c r="J89" i="38"/>
  <c r="H89" i="38"/>
  <c r="G89" i="38"/>
  <c r="E89" i="38"/>
  <c r="D89" i="38"/>
  <c r="K88" i="38"/>
  <c r="J88" i="38"/>
  <c r="H88" i="38"/>
  <c r="G88" i="38"/>
  <c r="E88" i="38"/>
  <c r="D88" i="38"/>
  <c r="K87" i="38"/>
  <c r="J87" i="38"/>
  <c r="H87" i="38"/>
  <c r="G87" i="38"/>
  <c r="E87" i="38"/>
  <c r="D87" i="38"/>
  <c r="K86" i="38"/>
  <c r="J86" i="38"/>
  <c r="H86" i="38"/>
  <c r="G86" i="38"/>
  <c r="E86" i="38"/>
  <c r="D86" i="38"/>
  <c r="K85" i="38"/>
  <c r="J85" i="38"/>
  <c r="H85" i="38"/>
  <c r="G85" i="38"/>
  <c r="E85" i="38"/>
  <c r="D85" i="38"/>
  <c r="K84" i="38"/>
  <c r="J84" i="38"/>
  <c r="H84" i="38"/>
  <c r="G84" i="38"/>
  <c r="E84" i="38"/>
  <c r="D84" i="38"/>
  <c r="K83" i="38"/>
  <c r="J83" i="38"/>
  <c r="H83" i="38"/>
  <c r="G83" i="38"/>
  <c r="E83" i="38"/>
  <c r="D83" i="38"/>
  <c r="K82" i="38"/>
  <c r="J82" i="38"/>
  <c r="H82" i="38"/>
  <c r="G82" i="38"/>
  <c r="E82" i="38"/>
  <c r="D82" i="38"/>
  <c r="K81" i="38"/>
  <c r="J81" i="38"/>
  <c r="H81" i="38"/>
  <c r="G81" i="38"/>
  <c r="E81" i="38"/>
  <c r="D81" i="38"/>
  <c r="K80" i="38"/>
  <c r="J80" i="38"/>
  <c r="H80" i="38"/>
  <c r="G80" i="38"/>
  <c r="E80" i="38"/>
  <c r="D80" i="38"/>
  <c r="K79" i="38"/>
  <c r="J79" i="38"/>
  <c r="H79" i="38"/>
  <c r="G79" i="38"/>
  <c r="E79" i="38"/>
  <c r="D79" i="38"/>
  <c r="K78" i="38"/>
  <c r="J78" i="38"/>
  <c r="H78" i="38"/>
  <c r="G78" i="38"/>
  <c r="E78" i="38"/>
  <c r="D78" i="38"/>
  <c r="K77" i="38"/>
  <c r="J77" i="38"/>
  <c r="H77" i="38"/>
  <c r="G77" i="38"/>
  <c r="E77" i="38"/>
  <c r="D77" i="38"/>
  <c r="K76" i="38"/>
  <c r="J76" i="38"/>
  <c r="H76" i="38"/>
  <c r="G76" i="38"/>
  <c r="E76" i="38"/>
  <c r="D76" i="38"/>
  <c r="K75" i="38"/>
  <c r="J75" i="38"/>
  <c r="H75" i="38"/>
  <c r="G75" i="38"/>
  <c r="E75" i="38"/>
  <c r="D75" i="38"/>
  <c r="K74" i="38"/>
  <c r="J74" i="38"/>
  <c r="H74" i="38"/>
  <c r="G74" i="38"/>
  <c r="E74" i="38"/>
  <c r="D74" i="38"/>
  <c r="K73" i="38"/>
  <c r="J73" i="38"/>
  <c r="H73" i="38"/>
  <c r="G73" i="38"/>
  <c r="E73" i="38"/>
  <c r="D73" i="38"/>
  <c r="K72" i="38"/>
  <c r="J72" i="38"/>
  <c r="H72" i="38"/>
  <c r="G72" i="38"/>
  <c r="E72" i="38"/>
  <c r="D72" i="38"/>
  <c r="K71" i="38"/>
  <c r="J71" i="38"/>
  <c r="H71" i="38"/>
  <c r="G71" i="38"/>
  <c r="E71" i="38"/>
  <c r="D71" i="38"/>
  <c r="K70" i="38"/>
  <c r="J70" i="38"/>
  <c r="H70" i="38"/>
  <c r="G70" i="38"/>
  <c r="E70" i="38"/>
  <c r="D70" i="38"/>
  <c r="K69" i="38"/>
  <c r="J69" i="38"/>
  <c r="H69" i="38"/>
  <c r="G69" i="38"/>
  <c r="E69" i="38"/>
  <c r="D69" i="38"/>
  <c r="K68" i="38"/>
  <c r="J68" i="38"/>
  <c r="H68" i="38"/>
  <c r="G68" i="38"/>
  <c r="E68" i="38"/>
  <c r="D68" i="38"/>
  <c r="K67" i="38"/>
  <c r="J67" i="38"/>
  <c r="H67" i="38"/>
  <c r="G67" i="38"/>
  <c r="E67" i="38"/>
  <c r="D67" i="38"/>
  <c r="K66" i="38"/>
  <c r="J66" i="38"/>
  <c r="H66" i="38"/>
  <c r="G66" i="38"/>
  <c r="E66" i="38"/>
  <c r="D66" i="38"/>
  <c r="K65" i="38"/>
  <c r="J65" i="38"/>
  <c r="H65" i="38"/>
  <c r="G65" i="38"/>
  <c r="E65" i="38"/>
  <c r="D65" i="38"/>
  <c r="K64" i="38"/>
  <c r="J64" i="38"/>
  <c r="H64" i="38"/>
  <c r="G64" i="38"/>
  <c r="E64" i="38"/>
  <c r="D64" i="38"/>
  <c r="K63" i="38"/>
  <c r="J63" i="38"/>
  <c r="H63" i="38"/>
  <c r="G63" i="38"/>
  <c r="E63" i="38"/>
  <c r="D63" i="38"/>
  <c r="K62" i="38"/>
  <c r="J62" i="38"/>
  <c r="H62" i="38"/>
  <c r="G62" i="38"/>
  <c r="E62" i="38"/>
  <c r="D62" i="38"/>
  <c r="K61" i="38"/>
  <c r="J61" i="38"/>
  <c r="H61" i="38"/>
  <c r="G61" i="38"/>
  <c r="E61" i="38"/>
  <c r="D61" i="38"/>
  <c r="K60" i="38"/>
  <c r="J60" i="38"/>
  <c r="H60" i="38"/>
  <c r="G60" i="38"/>
  <c r="E60" i="38"/>
  <c r="D60" i="38"/>
  <c r="K59" i="38"/>
  <c r="J59" i="38"/>
  <c r="H59" i="38"/>
  <c r="G59" i="38"/>
  <c r="E59" i="38"/>
  <c r="D59" i="38"/>
  <c r="K58" i="38"/>
  <c r="J58" i="38"/>
  <c r="H58" i="38"/>
  <c r="G58" i="38"/>
  <c r="E58" i="38"/>
  <c r="D58" i="38"/>
  <c r="K57" i="38"/>
  <c r="J57" i="38"/>
  <c r="H57" i="38"/>
  <c r="G57" i="38"/>
  <c r="E57" i="38"/>
  <c r="D57" i="38"/>
  <c r="K56" i="38"/>
  <c r="J56" i="38"/>
  <c r="H56" i="38"/>
  <c r="G56" i="38"/>
  <c r="E56" i="38"/>
  <c r="D56" i="38"/>
  <c r="K55" i="38"/>
  <c r="J55" i="38"/>
  <c r="H55" i="38"/>
  <c r="G55" i="38"/>
  <c r="E55" i="38"/>
  <c r="D55" i="38"/>
  <c r="K54" i="38"/>
  <c r="J54" i="38"/>
  <c r="H54" i="38"/>
  <c r="G54" i="38"/>
  <c r="E54" i="38"/>
  <c r="D54" i="38"/>
  <c r="K53" i="38"/>
  <c r="J53" i="38"/>
  <c r="H53" i="38"/>
  <c r="G53" i="38"/>
  <c r="E53" i="38"/>
  <c r="D53" i="38"/>
  <c r="K52" i="38"/>
  <c r="J52" i="38"/>
  <c r="H52" i="38"/>
  <c r="G52" i="38"/>
  <c r="E52" i="38"/>
  <c r="D52" i="38"/>
  <c r="K51" i="38"/>
  <c r="J51" i="38"/>
  <c r="H51" i="38"/>
  <c r="G51" i="38"/>
  <c r="E51" i="38"/>
  <c r="D51" i="38"/>
  <c r="K50" i="38"/>
  <c r="J50" i="38"/>
  <c r="H50" i="38"/>
  <c r="G50" i="38"/>
  <c r="E50" i="38"/>
  <c r="D50" i="38"/>
  <c r="K49" i="38"/>
  <c r="J49" i="38"/>
  <c r="H49" i="38"/>
  <c r="G49" i="38"/>
  <c r="E49" i="38"/>
  <c r="D49" i="38"/>
  <c r="K48" i="38"/>
  <c r="J48" i="38"/>
  <c r="H48" i="38"/>
  <c r="G48" i="38"/>
  <c r="E48" i="38"/>
  <c r="D48" i="38"/>
  <c r="K47" i="38"/>
  <c r="J47" i="38"/>
  <c r="H47" i="38"/>
  <c r="G47" i="38"/>
  <c r="E47" i="38"/>
  <c r="D47" i="38"/>
  <c r="K46" i="38"/>
  <c r="J46" i="38"/>
  <c r="H46" i="38"/>
  <c r="G46" i="38"/>
  <c r="E46" i="38"/>
  <c r="D46" i="38"/>
  <c r="K45" i="38"/>
  <c r="J45" i="38"/>
  <c r="H45" i="38"/>
  <c r="G45" i="38"/>
  <c r="E45" i="38"/>
  <c r="D45" i="38"/>
  <c r="K44" i="38"/>
  <c r="J44" i="38"/>
  <c r="H44" i="38"/>
  <c r="G44" i="38"/>
  <c r="E44" i="38"/>
  <c r="D44" i="38"/>
  <c r="K43" i="38"/>
  <c r="J43" i="38"/>
  <c r="H43" i="38"/>
  <c r="G43" i="38"/>
  <c r="E43" i="38"/>
  <c r="D43" i="38"/>
  <c r="K42" i="38"/>
  <c r="J42" i="38"/>
  <c r="H42" i="38"/>
  <c r="G42" i="38"/>
  <c r="E42" i="38"/>
  <c r="D42" i="38"/>
  <c r="K41" i="38"/>
  <c r="J41" i="38"/>
  <c r="H41" i="38"/>
  <c r="G41" i="38"/>
  <c r="E41" i="38"/>
  <c r="D41" i="38"/>
  <c r="K40" i="38"/>
  <c r="J40" i="38"/>
  <c r="H40" i="38"/>
  <c r="G40" i="38"/>
  <c r="E40" i="38"/>
  <c r="D40" i="38"/>
  <c r="K39" i="38"/>
  <c r="J39" i="38"/>
  <c r="H39" i="38"/>
  <c r="G39" i="38"/>
  <c r="E39" i="38"/>
  <c r="D39" i="38"/>
  <c r="K38" i="38"/>
  <c r="J38" i="38"/>
  <c r="H38" i="38"/>
  <c r="G38" i="38"/>
  <c r="E38" i="38"/>
  <c r="D38" i="38"/>
  <c r="K37" i="38"/>
  <c r="J37" i="38"/>
  <c r="H37" i="38"/>
  <c r="G37" i="38"/>
  <c r="E37" i="38"/>
  <c r="D37" i="38"/>
  <c r="K36" i="38"/>
  <c r="J36" i="38"/>
  <c r="H36" i="38"/>
  <c r="G36" i="38"/>
  <c r="E36" i="38"/>
  <c r="D36" i="38"/>
  <c r="K35" i="38"/>
  <c r="J35" i="38"/>
  <c r="H35" i="38"/>
  <c r="G35" i="38"/>
  <c r="E35" i="38"/>
  <c r="D35" i="38"/>
  <c r="K34" i="38"/>
  <c r="J34" i="38"/>
  <c r="H34" i="38"/>
  <c r="G34" i="38"/>
  <c r="E34" i="38"/>
  <c r="D34" i="38"/>
  <c r="K33" i="38"/>
  <c r="J33" i="38"/>
  <c r="H33" i="38"/>
  <c r="G33" i="38"/>
  <c r="E33" i="38"/>
  <c r="D33" i="38"/>
  <c r="K32" i="38"/>
  <c r="J32" i="38"/>
  <c r="H32" i="38"/>
  <c r="G32" i="38"/>
  <c r="E32" i="38"/>
  <c r="D32" i="38"/>
  <c r="K31" i="38"/>
  <c r="J31" i="38"/>
  <c r="H31" i="38"/>
  <c r="G31" i="38"/>
  <c r="E31" i="38"/>
  <c r="D31" i="38"/>
  <c r="K30" i="38"/>
  <c r="J30" i="38"/>
  <c r="H30" i="38"/>
  <c r="G30" i="38"/>
  <c r="E30" i="38"/>
  <c r="D30" i="38"/>
  <c r="K29" i="38"/>
  <c r="J29" i="38"/>
  <c r="H29" i="38"/>
  <c r="G29" i="38"/>
  <c r="E29" i="38"/>
  <c r="D29" i="38"/>
  <c r="K28" i="38"/>
  <c r="J28" i="38"/>
  <c r="H28" i="38"/>
  <c r="G28" i="38"/>
  <c r="E28" i="38"/>
  <c r="D28" i="38"/>
  <c r="K27" i="38"/>
  <c r="J27" i="38"/>
  <c r="H27" i="38"/>
  <c r="G27" i="38"/>
  <c r="E27" i="38"/>
  <c r="D27" i="38"/>
  <c r="K26" i="38"/>
  <c r="J26" i="38"/>
  <c r="H26" i="38"/>
  <c r="G26" i="38"/>
  <c r="E26" i="38"/>
  <c r="D26" i="38"/>
  <c r="K25" i="38"/>
  <c r="J25" i="38"/>
  <c r="H25" i="38"/>
  <c r="G25" i="38"/>
  <c r="E25" i="38"/>
  <c r="D25" i="38"/>
  <c r="K24" i="38"/>
  <c r="J24" i="38"/>
  <c r="H24" i="38"/>
  <c r="G24" i="38"/>
  <c r="E24" i="38"/>
  <c r="D24" i="38"/>
  <c r="K23" i="38"/>
  <c r="J23" i="38"/>
  <c r="H23" i="38"/>
  <c r="G23" i="38"/>
  <c r="E23" i="38"/>
  <c r="D23" i="38"/>
  <c r="K22" i="38"/>
  <c r="J22" i="38"/>
  <c r="H22" i="38"/>
  <c r="G22" i="38"/>
  <c r="E22" i="38"/>
  <c r="D22" i="38"/>
  <c r="K21" i="38"/>
  <c r="J21" i="38"/>
  <c r="H21" i="38"/>
  <c r="G21" i="38"/>
  <c r="E21" i="38"/>
  <c r="D21" i="38"/>
  <c r="K20" i="38"/>
  <c r="J20" i="38"/>
  <c r="H20" i="38"/>
  <c r="G20" i="38"/>
  <c r="E20" i="38"/>
  <c r="D20" i="38"/>
  <c r="K19" i="38"/>
  <c r="J19" i="38"/>
  <c r="H19" i="38"/>
  <c r="G19" i="38"/>
  <c r="E19" i="38"/>
  <c r="D19" i="38"/>
  <c r="K18" i="38"/>
  <c r="J18" i="38"/>
  <c r="H18" i="38"/>
  <c r="G18" i="38"/>
  <c r="E18" i="38"/>
  <c r="D18" i="38"/>
  <c r="K17" i="38"/>
  <c r="J17" i="38"/>
  <c r="H17" i="38"/>
  <c r="G17" i="38"/>
  <c r="E17" i="38"/>
  <c r="D17" i="38"/>
  <c r="K16" i="38"/>
  <c r="J16" i="38"/>
  <c r="H16" i="38"/>
  <c r="G16" i="38"/>
  <c r="E16" i="38"/>
  <c r="D16" i="38"/>
  <c r="K15" i="38"/>
  <c r="J15" i="38"/>
  <c r="H15" i="38"/>
  <c r="G15" i="38"/>
  <c r="E15" i="38"/>
  <c r="D15" i="38"/>
  <c r="B9" i="38"/>
  <c r="B8" i="38"/>
  <c r="H118" i="37"/>
  <c r="G118" i="37"/>
  <c r="E118" i="37"/>
  <c r="D118" i="37"/>
  <c r="H117" i="37"/>
  <c r="G117" i="37"/>
  <c r="E117" i="37"/>
  <c r="D117" i="37"/>
  <c r="H116" i="37"/>
  <c r="G116" i="37"/>
  <c r="E116" i="37"/>
  <c r="D116" i="37"/>
  <c r="H115" i="37"/>
  <c r="G115" i="37"/>
  <c r="E115" i="37"/>
  <c r="D115" i="37"/>
  <c r="K100" i="37"/>
  <c r="J100" i="37"/>
  <c r="H100" i="37"/>
  <c r="G100" i="37"/>
  <c r="E100" i="37"/>
  <c r="D100" i="37"/>
  <c r="K99" i="37"/>
  <c r="J99" i="37"/>
  <c r="H99" i="37"/>
  <c r="G99" i="37"/>
  <c r="E99" i="37"/>
  <c r="D99" i="37"/>
  <c r="K98" i="37"/>
  <c r="J98" i="37"/>
  <c r="H98" i="37"/>
  <c r="G98" i="37"/>
  <c r="E98" i="37"/>
  <c r="D98" i="37"/>
  <c r="K97" i="37"/>
  <c r="J97" i="37"/>
  <c r="H97" i="37"/>
  <c r="G97" i="37"/>
  <c r="E97" i="37"/>
  <c r="D97" i="37"/>
  <c r="K96" i="37"/>
  <c r="J96" i="37"/>
  <c r="H96" i="37"/>
  <c r="G96" i="37"/>
  <c r="E96" i="37"/>
  <c r="D96" i="37"/>
  <c r="K95" i="37"/>
  <c r="J95" i="37"/>
  <c r="H95" i="37"/>
  <c r="G95" i="37"/>
  <c r="E95" i="37"/>
  <c r="D95" i="37"/>
  <c r="K94" i="37"/>
  <c r="J94" i="37"/>
  <c r="H94" i="37"/>
  <c r="G94" i="37"/>
  <c r="E94" i="37"/>
  <c r="D94" i="37"/>
  <c r="K93" i="37"/>
  <c r="J93" i="37"/>
  <c r="H93" i="37"/>
  <c r="G93" i="37"/>
  <c r="E93" i="37"/>
  <c r="D93" i="37"/>
  <c r="K92" i="37"/>
  <c r="J92" i="37"/>
  <c r="H92" i="37"/>
  <c r="G92" i="37"/>
  <c r="E92" i="37"/>
  <c r="D92" i="37"/>
  <c r="K91" i="37"/>
  <c r="J91" i="37"/>
  <c r="H91" i="37"/>
  <c r="G91" i="37"/>
  <c r="E91" i="37"/>
  <c r="D91" i="37"/>
  <c r="K90" i="37"/>
  <c r="J90" i="37"/>
  <c r="H90" i="37"/>
  <c r="G90" i="37"/>
  <c r="E90" i="37"/>
  <c r="D90" i="37"/>
  <c r="K89" i="37"/>
  <c r="J89" i="37"/>
  <c r="H89" i="37"/>
  <c r="G89" i="37"/>
  <c r="E89" i="37"/>
  <c r="D89" i="37"/>
  <c r="K88" i="37"/>
  <c r="J88" i="37"/>
  <c r="H88" i="37"/>
  <c r="G88" i="37"/>
  <c r="E88" i="37"/>
  <c r="D88" i="37"/>
  <c r="K87" i="37"/>
  <c r="J87" i="37"/>
  <c r="H87" i="37"/>
  <c r="G87" i="37"/>
  <c r="E87" i="37"/>
  <c r="D87" i="37"/>
  <c r="K86" i="37"/>
  <c r="J86" i="37"/>
  <c r="H86" i="37"/>
  <c r="G86" i="37"/>
  <c r="E86" i="37"/>
  <c r="D86" i="37"/>
  <c r="K85" i="37"/>
  <c r="J85" i="37"/>
  <c r="H85" i="37"/>
  <c r="G85" i="37"/>
  <c r="E85" i="37"/>
  <c r="D85" i="37"/>
  <c r="K84" i="37"/>
  <c r="J84" i="37"/>
  <c r="H84" i="37"/>
  <c r="G84" i="37"/>
  <c r="E84" i="37"/>
  <c r="D84" i="37"/>
  <c r="K83" i="37"/>
  <c r="J83" i="37"/>
  <c r="H83" i="37"/>
  <c r="G83" i="37"/>
  <c r="E83" i="37"/>
  <c r="D83" i="37"/>
  <c r="K82" i="37"/>
  <c r="J82" i="37"/>
  <c r="H82" i="37"/>
  <c r="G82" i="37"/>
  <c r="E82" i="37"/>
  <c r="D82" i="37"/>
  <c r="K81" i="37"/>
  <c r="J81" i="37"/>
  <c r="H81" i="37"/>
  <c r="G81" i="37"/>
  <c r="E81" i="37"/>
  <c r="D81" i="37"/>
  <c r="K80" i="37"/>
  <c r="J80" i="37"/>
  <c r="H80" i="37"/>
  <c r="G80" i="37"/>
  <c r="E80" i="37"/>
  <c r="D80" i="37"/>
  <c r="K79" i="37"/>
  <c r="J79" i="37"/>
  <c r="H79" i="37"/>
  <c r="G79" i="37"/>
  <c r="E79" i="37"/>
  <c r="D79" i="37"/>
  <c r="K78" i="37"/>
  <c r="J78" i="37"/>
  <c r="H78" i="37"/>
  <c r="G78" i="37"/>
  <c r="E78" i="37"/>
  <c r="D78" i="37"/>
  <c r="K77" i="37"/>
  <c r="J77" i="37"/>
  <c r="H77" i="37"/>
  <c r="G77" i="37"/>
  <c r="E77" i="37"/>
  <c r="D77" i="37"/>
  <c r="K76" i="37"/>
  <c r="J76" i="37"/>
  <c r="H76" i="37"/>
  <c r="G76" i="37"/>
  <c r="E76" i="37"/>
  <c r="D76" i="37"/>
  <c r="K75" i="37"/>
  <c r="J75" i="37"/>
  <c r="H75" i="37"/>
  <c r="G75" i="37"/>
  <c r="E75" i="37"/>
  <c r="D75" i="37"/>
  <c r="K74" i="37"/>
  <c r="J74" i="37"/>
  <c r="H74" i="37"/>
  <c r="G74" i="37"/>
  <c r="E74" i="37"/>
  <c r="D74" i="37"/>
  <c r="K73" i="37"/>
  <c r="J73" i="37"/>
  <c r="H73" i="37"/>
  <c r="G73" i="37"/>
  <c r="E73" i="37"/>
  <c r="D73" i="37"/>
  <c r="K72" i="37"/>
  <c r="J72" i="37"/>
  <c r="H72" i="37"/>
  <c r="G72" i="37"/>
  <c r="E72" i="37"/>
  <c r="D72" i="37"/>
  <c r="K71" i="37"/>
  <c r="J71" i="37"/>
  <c r="H71" i="37"/>
  <c r="G71" i="37"/>
  <c r="E71" i="37"/>
  <c r="D71" i="37"/>
  <c r="K70" i="37"/>
  <c r="J70" i="37"/>
  <c r="H70" i="37"/>
  <c r="G70" i="37"/>
  <c r="E70" i="37"/>
  <c r="D70" i="37"/>
  <c r="K69" i="37"/>
  <c r="J69" i="37"/>
  <c r="H69" i="37"/>
  <c r="G69" i="37"/>
  <c r="E69" i="37"/>
  <c r="D69" i="37"/>
  <c r="K68" i="37"/>
  <c r="J68" i="37"/>
  <c r="H68" i="37"/>
  <c r="G68" i="37"/>
  <c r="E68" i="37"/>
  <c r="D68" i="37"/>
  <c r="K67" i="37"/>
  <c r="J67" i="37"/>
  <c r="H67" i="37"/>
  <c r="G67" i="37"/>
  <c r="E67" i="37"/>
  <c r="D67" i="37"/>
  <c r="K66" i="37"/>
  <c r="J66" i="37"/>
  <c r="H66" i="37"/>
  <c r="G66" i="37"/>
  <c r="E66" i="37"/>
  <c r="D66" i="37"/>
  <c r="K65" i="37"/>
  <c r="J65" i="37"/>
  <c r="H65" i="37"/>
  <c r="G65" i="37"/>
  <c r="E65" i="37"/>
  <c r="D65" i="37"/>
  <c r="K64" i="37"/>
  <c r="J64" i="37"/>
  <c r="H64" i="37"/>
  <c r="G64" i="37"/>
  <c r="E64" i="37"/>
  <c r="D64" i="37"/>
  <c r="K63" i="37"/>
  <c r="J63" i="37"/>
  <c r="H63" i="37"/>
  <c r="G63" i="37"/>
  <c r="E63" i="37"/>
  <c r="D63" i="37"/>
  <c r="K62" i="37"/>
  <c r="J62" i="37"/>
  <c r="H62" i="37"/>
  <c r="G62" i="37"/>
  <c r="E62" i="37"/>
  <c r="D62" i="37"/>
  <c r="K61" i="37"/>
  <c r="J61" i="37"/>
  <c r="H61" i="37"/>
  <c r="G61" i="37"/>
  <c r="E61" i="37"/>
  <c r="D61" i="37"/>
  <c r="K60" i="37"/>
  <c r="J60" i="37"/>
  <c r="H60" i="37"/>
  <c r="G60" i="37"/>
  <c r="E60" i="37"/>
  <c r="D60" i="37"/>
  <c r="K59" i="37"/>
  <c r="J59" i="37"/>
  <c r="H59" i="37"/>
  <c r="G59" i="37"/>
  <c r="E59" i="37"/>
  <c r="D59" i="37"/>
  <c r="K58" i="37"/>
  <c r="J58" i="37"/>
  <c r="H58" i="37"/>
  <c r="G58" i="37"/>
  <c r="E58" i="37"/>
  <c r="D58" i="37"/>
  <c r="K57" i="37"/>
  <c r="J57" i="37"/>
  <c r="H57" i="37"/>
  <c r="G57" i="37"/>
  <c r="E57" i="37"/>
  <c r="D57" i="37"/>
  <c r="K56" i="37"/>
  <c r="J56" i="37"/>
  <c r="H56" i="37"/>
  <c r="G56" i="37"/>
  <c r="E56" i="37"/>
  <c r="D56" i="37"/>
  <c r="K55" i="37"/>
  <c r="J55" i="37"/>
  <c r="H55" i="37"/>
  <c r="G55" i="37"/>
  <c r="E55" i="37"/>
  <c r="D55" i="37"/>
  <c r="K54" i="37"/>
  <c r="J54" i="37"/>
  <c r="H54" i="37"/>
  <c r="G54" i="37"/>
  <c r="E54" i="37"/>
  <c r="D54" i="37"/>
  <c r="K53" i="37"/>
  <c r="J53" i="37"/>
  <c r="H53" i="37"/>
  <c r="G53" i="37"/>
  <c r="E53" i="37"/>
  <c r="D53" i="37"/>
  <c r="K52" i="37"/>
  <c r="J52" i="37"/>
  <c r="H52" i="37"/>
  <c r="G52" i="37"/>
  <c r="E52" i="37"/>
  <c r="D52" i="37"/>
  <c r="K51" i="37"/>
  <c r="J51" i="37"/>
  <c r="H51" i="37"/>
  <c r="G51" i="37"/>
  <c r="E51" i="37"/>
  <c r="D51" i="37"/>
  <c r="K50" i="37"/>
  <c r="J50" i="37"/>
  <c r="H50" i="37"/>
  <c r="G50" i="37"/>
  <c r="E50" i="37"/>
  <c r="D50" i="37"/>
  <c r="K49" i="37"/>
  <c r="J49" i="37"/>
  <c r="H49" i="37"/>
  <c r="G49" i="37"/>
  <c r="E49" i="37"/>
  <c r="D49" i="37"/>
  <c r="K48" i="37"/>
  <c r="J48" i="37"/>
  <c r="H48" i="37"/>
  <c r="G48" i="37"/>
  <c r="E48" i="37"/>
  <c r="D48" i="37"/>
  <c r="K47" i="37"/>
  <c r="J47" i="37"/>
  <c r="H47" i="37"/>
  <c r="G47" i="37"/>
  <c r="E47" i="37"/>
  <c r="D47" i="37"/>
  <c r="K46" i="37"/>
  <c r="J46" i="37"/>
  <c r="H46" i="37"/>
  <c r="G46" i="37"/>
  <c r="E46" i="37"/>
  <c r="D46" i="37"/>
  <c r="K45" i="37"/>
  <c r="J45" i="37"/>
  <c r="H45" i="37"/>
  <c r="G45" i="37"/>
  <c r="E45" i="37"/>
  <c r="D45" i="37"/>
  <c r="K44" i="37"/>
  <c r="J44" i="37"/>
  <c r="H44" i="37"/>
  <c r="G44" i="37"/>
  <c r="E44" i="37"/>
  <c r="D44" i="37"/>
  <c r="K43" i="37"/>
  <c r="J43" i="37"/>
  <c r="H43" i="37"/>
  <c r="G43" i="37"/>
  <c r="E43" i="37"/>
  <c r="D43" i="37"/>
  <c r="K42" i="37"/>
  <c r="J42" i="37"/>
  <c r="H42" i="37"/>
  <c r="G42" i="37"/>
  <c r="E42" i="37"/>
  <c r="D42" i="37"/>
  <c r="K41" i="37"/>
  <c r="J41" i="37"/>
  <c r="H41" i="37"/>
  <c r="G41" i="37"/>
  <c r="E41" i="37"/>
  <c r="D41" i="37"/>
  <c r="K40" i="37"/>
  <c r="J40" i="37"/>
  <c r="H40" i="37"/>
  <c r="G40" i="37"/>
  <c r="E40" i="37"/>
  <c r="D40" i="37"/>
  <c r="K39" i="37"/>
  <c r="J39" i="37"/>
  <c r="H39" i="37"/>
  <c r="G39" i="37"/>
  <c r="E39" i="37"/>
  <c r="D39" i="37"/>
  <c r="K38" i="37"/>
  <c r="J38" i="37"/>
  <c r="H38" i="37"/>
  <c r="G38" i="37"/>
  <c r="E38" i="37"/>
  <c r="D38" i="37"/>
  <c r="K37" i="37"/>
  <c r="J37" i="37"/>
  <c r="H37" i="37"/>
  <c r="G37" i="37"/>
  <c r="E37" i="37"/>
  <c r="D37" i="37"/>
  <c r="K36" i="37"/>
  <c r="J36" i="37"/>
  <c r="H36" i="37"/>
  <c r="G36" i="37"/>
  <c r="E36" i="37"/>
  <c r="D36" i="37"/>
  <c r="K35" i="37"/>
  <c r="J35" i="37"/>
  <c r="H35" i="37"/>
  <c r="G35" i="37"/>
  <c r="E35" i="37"/>
  <c r="D35" i="37"/>
  <c r="K34" i="37"/>
  <c r="J34" i="37"/>
  <c r="H34" i="37"/>
  <c r="G34" i="37"/>
  <c r="E34" i="37"/>
  <c r="D34" i="37"/>
  <c r="K33" i="37"/>
  <c r="J33" i="37"/>
  <c r="H33" i="37"/>
  <c r="G33" i="37"/>
  <c r="E33" i="37"/>
  <c r="D33" i="37"/>
  <c r="K32" i="37"/>
  <c r="J32" i="37"/>
  <c r="H32" i="37"/>
  <c r="G32" i="37"/>
  <c r="E32" i="37"/>
  <c r="D32" i="37"/>
  <c r="K31" i="37"/>
  <c r="J31" i="37"/>
  <c r="H31" i="37"/>
  <c r="G31" i="37"/>
  <c r="E31" i="37"/>
  <c r="D31" i="37"/>
  <c r="K30" i="37"/>
  <c r="J30" i="37"/>
  <c r="H30" i="37"/>
  <c r="G30" i="37"/>
  <c r="E30" i="37"/>
  <c r="D30" i="37"/>
  <c r="K29" i="37"/>
  <c r="J29" i="37"/>
  <c r="H29" i="37"/>
  <c r="G29" i="37"/>
  <c r="E29" i="37"/>
  <c r="D29" i="37"/>
  <c r="K28" i="37"/>
  <c r="J28" i="37"/>
  <c r="H28" i="37"/>
  <c r="G28" i="37"/>
  <c r="E28" i="37"/>
  <c r="D28" i="37"/>
  <c r="K27" i="37"/>
  <c r="J27" i="37"/>
  <c r="H27" i="37"/>
  <c r="G27" i="37"/>
  <c r="E27" i="37"/>
  <c r="D27" i="37"/>
  <c r="K26" i="37"/>
  <c r="J26" i="37"/>
  <c r="H26" i="37"/>
  <c r="G26" i="37"/>
  <c r="E26" i="37"/>
  <c r="D26" i="37"/>
  <c r="K25" i="37"/>
  <c r="J25" i="37"/>
  <c r="H25" i="37"/>
  <c r="G25" i="37"/>
  <c r="E25" i="37"/>
  <c r="D25" i="37"/>
  <c r="K24" i="37"/>
  <c r="J24" i="37"/>
  <c r="H24" i="37"/>
  <c r="G24" i="37"/>
  <c r="E24" i="37"/>
  <c r="D24" i="37"/>
  <c r="K23" i="37"/>
  <c r="J23" i="37"/>
  <c r="H23" i="37"/>
  <c r="G23" i="37"/>
  <c r="E23" i="37"/>
  <c r="D23" i="37"/>
  <c r="K22" i="37"/>
  <c r="J22" i="37"/>
  <c r="H22" i="37"/>
  <c r="G22" i="37"/>
  <c r="E22" i="37"/>
  <c r="D22" i="37"/>
  <c r="K21" i="37"/>
  <c r="J21" i="37"/>
  <c r="H21" i="37"/>
  <c r="G21" i="37"/>
  <c r="E21" i="37"/>
  <c r="D21" i="37"/>
  <c r="K20" i="37"/>
  <c r="J20" i="37"/>
  <c r="H20" i="37"/>
  <c r="G20" i="37"/>
  <c r="E20" i="37"/>
  <c r="D20" i="37"/>
  <c r="K19" i="37"/>
  <c r="J19" i="37"/>
  <c r="H19" i="37"/>
  <c r="G19" i="37"/>
  <c r="E19" i="37"/>
  <c r="D19" i="37"/>
  <c r="K18" i="37"/>
  <c r="J18" i="37"/>
  <c r="H18" i="37"/>
  <c r="G18" i="37"/>
  <c r="E18" i="37"/>
  <c r="D18" i="37"/>
  <c r="K17" i="37"/>
  <c r="J17" i="37"/>
  <c r="H17" i="37"/>
  <c r="G17" i="37"/>
  <c r="E17" i="37"/>
  <c r="D17" i="37"/>
  <c r="K16" i="37"/>
  <c r="J16" i="37"/>
  <c r="H16" i="37"/>
  <c r="G16" i="37"/>
  <c r="E16" i="37"/>
  <c r="D16" i="37"/>
  <c r="K15" i="37"/>
  <c r="J15" i="37"/>
  <c r="H15" i="37"/>
  <c r="G15" i="37"/>
  <c r="E15" i="37"/>
  <c r="D15" i="37"/>
  <c r="B9" i="37"/>
  <c r="B8" i="37"/>
  <c r="H118" i="36" l="1"/>
  <c r="G118" i="36"/>
  <c r="E118" i="36"/>
  <c r="D118" i="36"/>
  <c r="H117" i="36"/>
  <c r="G117" i="36"/>
  <c r="E117" i="36"/>
  <c r="D117" i="36"/>
  <c r="H116" i="36"/>
  <c r="G116" i="36"/>
  <c r="E116" i="36"/>
  <c r="D116" i="36"/>
  <c r="H115" i="36"/>
  <c r="G115" i="36"/>
  <c r="E115" i="36"/>
  <c r="D115" i="36"/>
  <c r="H100" i="36"/>
  <c r="G100" i="36"/>
  <c r="E100" i="36"/>
  <c r="D100" i="36"/>
  <c r="H99" i="36"/>
  <c r="G99" i="36"/>
  <c r="E99" i="36"/>
  <c r="D99" i="36"/>
  <c r="H98" i="36"/>
  <c r="G98" i="36"/>
  <c r="E98" i="36"/>
  <c r="D98" i="36"/>
  <c r="H97" i="36"/>
  <c r="G97" i="36"/>
  <c r="E97" i="36"/>
  <c r="D97" i="36"/>
  <c r="H96" i="36"/>
  <c r="G96" i="36"/>
  <c r="E96" i="36"/>
  <c r="D96" i="36"/>
  <c r="H95" i="36"/>
  <c r="G95" i="36"/>
  <c r="E95" i="36"/>
  <c r="D95" i="36"/>
  <c r="H94" i="36"/>
  <c r="G94" i="36"/>
  <c r="E94" i="36"/>
  <c r="D94" i="36"/>
  <c r="H93" i="36"/>
  <c r="G93" i="36"/>
  <c r="E93" i="36"/>
  <c r="D93" i="36"/>
  <c r="H92" i="36"/>
  <c r="G92" i="36"/>
  <c r="E92" i="36"/>
  <c r="D92" i="36"/>
  <c r="H91" i="36"/>
  <c r="G91" i="36"/>
  <c r="E91" i="36"/>
  <c r="D91" i="36"/>
  <c r="H90" i="36"/>
  <c r="G90" i="36"/>
  <c r="E90" i="36"/>
  <c r="D90" i="36"/>
  <c r="H89" i="36"/>
  <c r="G89" i="36"/>
  <c r="E89" i="36"/>
  <c r="D89" i="36"/>
  <c r="H88" i="36"/>
  <c r="G88" i="36"/>
  <c r="E88" i="36"/>
  <c r="D88" i="36"/>
  <c r="H87" i="36"/>
  <c r="G87" i="36"/>
  <c r="E87" i="36"/>
  <c r="D87" i="36"/>
  <c r="H86" i="36"/>
  <c r="G86" i="36"/>
  <c r="E86" i="36"/>
  <c r="D86" i="36"/>
  <c r="H85" i="36"/>
  <c r="G85" i="36"/>
  <c r="E85" i="36"/>
  <c r="D85" i="36"/>
  <c r="H84" i="36"/>
  <c r="G84" i="36"/>
  <c r="E84" i="36"/>
  <c r="D84" i="36"/>
  <c r="H83" i="36"/>
  <c r="G83" i="36"/>
  <c r="E83" i="36"/>
  <c r="D83" i="36"/>
  <c r="H82" i="36"/>
  <c r="G82" i="36"/>
  <c r="E82" i="36"/>
  <c r="D82" i="36"/>
  <c r="H81" i="36"/>
  <c r="G81" i="36"/>
  <c r="E81" i="36"/>
  <c r="D81" i="36"/>
  <c r="H80" i="36"/>
  <c r="G80" i="36"/>
  <c r="E80" i="36"/>
  <c r="D80" i="36"/>
  <c r="H79" i="36"/>
  <c r="G79" i="36"/>
  <c r="E79" i="36"/>
  <c r="D79" i="36"/>
  <c r="H78" i="36"/>
  <c r="G78" i="36"/>
  <c r="E78" i="36"/>
  <c r="D78" i="36"/>
  <c r="H77" i="36"/>
  <c r="G77" i="36"/>
  <c r="E77" i="36"/>
  <c r="D77" i="36"/>
  <c r="H76" i="36"/>
  <c r="G76" i="36"/>
  <c r="E76" i="36"/>
  <c r="D76" i="36"/>
  <c r="H75" i="36"/>
  <c r="G75" i="36"/>
  <c r="E75" i="36"/>
  <c r="D75" i="36"/>
  <c r="H74" i="36"/>
  <c r="G74" i="36"/>
  <c r="E74" i="36"/>
  <c r="D74" i="36"/>
  <c r="H73" i="36"/>
  <c r="G73" i="36"/>
  <c r="E73" i="36"/>
  <c r="D73" i="36"/>
  <c r="H72" i="36"/>
  <c r="G72" i="36"/>
  <c r="E72" i="36"/>
  <c r="D72" i="36"/>
  <c r="H71" i="36"/>
  <c r="G71" i="36"/>
  <c r="E71" i="36"/>
  <c r="D71" i="36"/>
  <c r="H70" i="36"/>
  <c r="G70" i="36"/>
  <c r="E70" i="36"/>
  <c r="D70" i="36"/>
  <c r="K69" i="36"/>
  <c r="J69" i="36"/>
  <c r="H69" i="36"/>
  <c r="G69" i="36"/>
  <c r="E69" i="36"/>
  <c r="D69" i="36"/>
  <c r="K68" i="36"/>
  <c r="J68" i="36"/>
  <c r="H68" i="36"/>
  <c r="G68" i="36"/>
  <c r="E68" i="36"/>
  <c r="D68" i="36"/>
  <c r="H67" i="36"/>
  <c r="G67" i="36"/>
  <c r="E67" i="36"/>
  <c r="D67" i="36"/>
  <c r="K66" i="36"/>
  <c r="J66" i="36"/>
  <c r="H66" i="36"/>
  <c r="G66" i="36"/>
  <c r="E66" i="36"/>
  <c r="D66" i="36"/>
  <c r="K65" i="36"/>
  <c r="J65" i="36"/>
  <c r="H65" i="36"/>
  <c r="G65" i="36"/>
  <c r="E65" i="36"/>
  <c r="D65" i="36"/>
  <c r="K64" i="36"/>
  <c r="J64" i="36"/>
  <c r="H64" i="36"/>
  <c r="G64" i="36"/>
  <c r="E64" i="36"/>
  <c r="D64" i="36"/>
  <c r="K63" i="36"/>
  <c r="J63" i="36"/>
  <c r="H63" i="36"/>
  <c r="G63" i="36"/>
  <c r="E63" i="36"/>
  <c r="D63" i="36"/>
  <c r="K62" i="36"/>
  <c r="J62" i="36"/>
  <c r="H62" i="36"/>
  <c r="G62" i="36"/>
  <c r="E62" i="36"/>
  <c r="D62" i="36"/>
  <c r="K61" i="36"/>
  <c r="J61" i="36"/>
  <c r="H61" i="36"/>
  <c r="G61" i="36"/>
  <c r="E61" i="36"/>
  <c r="D61" i="36"/>
  <c r="K60" i="36"/>
  <c r="J60" i="36"/>
  <c r="H60" i="36"/>
  <c r="G60" i="36"/>
  <c r="E60" i="36"/>
  <c r="D60" i="36"/>
  <c r="K59" i="36"/>
  <c r="J59" i="36"/>
  <c r="H59" i="36"/>
  <c r="G59" i="36"/>
  <c r="E59" i="36"/>
  <c r="D59" i="36"/>
  <c r="K58" i="36"/>
  <c r="J58" i="36"/>
  <c r="H58" i="36"/>
  <c r="G58" i="36"/>
  <c r="E58" i="36"/>
  <c r="D58" i="36"/>
  <c r="K57" i="36"/>
  <c r="J57" i="36"/>
  <c r="H57" i="36"/>
  <c r="G57" i="36"/>
  <c r="E57" i="36"/>
  <c r="D57" i="36"/>
  <c r="H56" i="36"/>
  <c r="G56" i="36"/>
  <c r="E56" i="36"/>
  <c r="D56" i="36"/>
  <c r="H55" i="36"/>
  <c r="G55" i="36"/>
  <c r="E55" i="36"/>
  <c r="D55" i="36"/>
  <c r="H54" i="36"/>
  <c r="G54" i="36"/>
  <c r="E54" i="36"/>
  <c r="D54" i="36"/>
  <c r="K53" i="36"/>
  <c r="J53" i="36"/>
  <c r="H53" i="36"/>
  <c r="G53" i="36"/>
  <c r="E53" i="36"/>
  <c r="D53" i="36"/>
  <c r="K52" i="36"/>
  <c r="J52" i="36"/>
  <c r="H52" i="36"/>
  <c r="G52" i="36"/>
  <c r="E52" i="36"/>
  <c r="D52" i="36"/>
  <c r="K51" i="36"/>
  <c r="J51" i="36"/>
  <c r="H51" i="36"/>
  <c r="G51" i="36"/>
  <c r="E51" i="36"/>
  <c r="D51" i="36"/>
  <c r="K50" i="36"/>
  <c r="J50" i="36"/>
  <c r="H50" i="36"/>
  <c r="G50" i="36"/>
  <c r="E50" i="36"/>
  <c r="D50" i="36"/>
  <c r="K49" i="36"/>
  <c r="J49" i="36"/>
  <c r="H49" i="36"/>
  <c r="G49" i="36"/>
  <c r="E49" i="36"/>
  <c r="D49" i="36"/>
  <c r="H48" i="36"/>
  <c r="G48" i="36"/>
  <c r="E48" i="36"/>
  <c r="D48" i="36"/>
  <c r="K47" i="36"/>
  <c r="J47" i="36"/>
  <c r="H47" i="36"/>
  <c r="G47" i="36"/>
  <c r="E47" i="36"/>
  <c r="D47" i="36"/>
  <c r="K46" i="36"/>
  <c r="J46" i="36"/>
  <c r="H46" i="36"/>
  <c r="G46" i="36"/>
  <c r="E46" i="36"/>
  <c r="D46" i="36"/>
  <c r="K45" i="36"/>
  <c r="J45" i="36"/>
  <c r="H45" i="36"/>
  <c r="G45" i="36"/>
  <c r="E45" i="36"/>
  <c r="D45" i="36"/>
  <c r="K44" i="36"/>
  <c r="J44" i="36"/>
  <c r="H44" i="36"/>
  <c r="G44" i="36"/>
  <c r="E44" i="36"/>
  <c r="D44" i="36"/>
  <c r="K43" i="36"/>
  <c r="J43" i="36"/>
  <c r="H43" i="36"/>
  <c r="G43" i="36"/>
  <c r="E43" i="36"/>
  <c r="D43" i="36"/>
  <c r="K42" i="36"/>
  <c r="J42" i="36"/>
  <c r="H42" i="36"/>
  <c r="G42" i="36"/>
  <c r="E42" i="36"/>
  <c r="D42" i="36"/>
  <c r="K41" i="36"/>
  <c r="J41" i="36"/>
  <c r="H41" i="36"/>
  <c r="G41" i="36"/>
  <c r="E41" i="36"/>
  <c r="D41" i="36"/>
  <c r="K40" i="36"/>
  <c r="J40" i="36"/>
  <c r="H40" i="36"/>
  <c r="G40" i="36"/>
  <c r="E40" i="36"/>
  <c r="D40" i="36"/>
  <c r="K39" i="36"/>
  <c r="J39" i="36"/>
  <c r="H39" i="36"/>
  <c r="G39" i="36"/>
  <c r="E39" i="36"/>
  <c r="D39" i="36"/>
  <c r="K38" i="36"/>
  <c r="J38" i="36"/>
  <c r="H38" i="36"/>
  <c r="G38" i="36"/>
  <c r="E38" i="36"/>
  <c r="D38" i="36"/>
  <c r="K37" i="36"/>
  <c r="J37" i="36"/>
  <c r="H37" i="36"/>
  <c r="G37" i="36"/>
  <c r="E37" i="36"/>
  <c r="D37" i="36"/>
  <c r="K36" i="36"/>
  <c r="J36" i="36"/>
  <c r="H36" i="36"/>
  <c r="G36" i="36"/>
  <c r="E36" i="36"/>
  <c r="D36" i="36"/>
  <c r="K34" i="36"/>
  <c r="J34" i="36"/>
  <c r="H34" i="36"/>
  <c r="G34" i="36"/>
  <c r="E34" i="36"/>
  <c r="D34" i="36"/>
  <c r="K33" i="36"/>
  <c r="J33" i="36"/>
  <c r="H33" i="36"/>
  <c r="G33" i="36"/>
  <c r="E33" i="36"/>
  <c r="D33" i="36"/>
  <c r="K32" i="36"/>
  <c r="J32" i="36"/>
  <c r="H32" i="36"/>
  <c r="G32" i="36"/>
  <c r="E32" i="36"/>
  <c r="D32" i="36"/>
  <c r="H31" i="36"/>
  <c r="G31" i="36"/>
  <c r="E31" i="36"/>
  <c r="D31" i="36"/>
  <c r="K30" i="36"/>
  <c r="J30" i="36"/>
  <c r="H30" i="36"/>
  <c r="G30" i="36"/>
  <c r="E30" i="36"/>
  <c r="D30" i="36"/>
  <c r="K29" i="36"/>
  <c r="J29" i="36"/>
  <c r="H29" i="36"/>
  <c r="G29" i="36"/>
  <c r="E29" i="36"/>
  <c r="D29" i="36"/>
  <c r="K28" i="36"/>
  <c r="J28" i="36"/>
  <c r="H28" i="36"/>
  <c r="G28" i="36"/>
  <c r="E28" i="36"/>
  <c r="D28" i="36"/>
  <c r="K27" i="36"/>
  <c r="J27" i="36"/>
  <c r="H27" i="36"/>
  <c r="G27" i="36"/>
  <c r="E27" i="36"/>
  <c r="D27" i="36"/>
  <c r="K26" i="36"/>
  <c r="J26" i="36"/>
  <c r="H26" i="36"/>
  <c r="G26" i="36"/>
  <c r="E26" i="36"/>
  <c r="D26" i="36"/>
  <c r="K25" i="36"/>
  <c r="J25" i="36"/>
  <c r="H25" i="36"/>
  <c r="G25" i="36"/>
  <c r="E25" i="36"/>
  <c r="D25" i="36"/>
  <c r="K24" i="36"/>
  <c r="J24" i="36"/>
  <c r="H24" i="36"/>
  <c r="G24" i="36"/>
  <c r="E24" i="36"/>
  <c r="D24" i="36"/>
  <c r="K23" i="36"/>
  <c r="J23" i="36"/>
  <c r="H23" i="36"/>
  <c r="G23" i="36"/>
  <c r="E23" i="36"/>
  <c r="D23" i="36"/>
  <c r="K22" i="36"/>
  <c r="J22" i="36"/>
  <c r="H22" i="36"/>
  <c r="G22" i="36"/>
  <c r="E22" i="36"/>
  <c r="D22" i="36"/>
  <c r="K21" i="36"/>
  <c r="J21" i="36"/>
  <c r="H21" i="36"/>
  <c r="G21" i="36"/>
  <c r="E21" i="36"/>
  <c r="D21" i="36"/>
  <c r="K20" i="36"/>
  <c r="J20" i="36"/>
  <c r="H20" i="36"/>
  <c r="G20" i="36"/>
  <c r="E20" i="36"/>
  <c r="D20" i="36"/>
  <c r="K19" i="36"/>
  <c r="J19" i="36"/>
  <c r="H19" i="36"/>
  <c r="G19" i="36"/>
  <c r="E19" i="36"/>
  <c r="D19" i="36"/>
  <c r="K18" i="36"/>
  <c r="J18" i="36"/>
  <c r="H18" i="36"/>
  <c r="G18" i="36"/>
  <c r="E18" i="36"/>
  <c r="D18" i="36"/>
  <c r="K17" i="36"/>
  <c r="J17" i="36"/>
  <c r="H17" i="36"/>
  <c r="G17" i="36"/>
  <c r="E17" i="36"/>
  <c r="D17" i="36"/>
  <c r="K16" i="36"/>
  <c r="J16" i="36"/>
  <c r="H16" i="36"/>
  <c r="G16" i="36"/>
  <c r="E16" i="36"/>
  <c r="D16" i="36"/>
  <c r="K15" i="36"/>
  <c r="J15" i="36"/>
  <c r="H15" i="36"/>
  <c r="G15" i="36"/>
  <c r="E15" i="36"/>
  <c r="D15" i="36"/>
  <c r="B9" i="36"/>
  <c r="B8" i="36"/>
  <c r="H117" i="35"/>
  <c r="G117" i="35"/>
  <c r="E117" i="35"/>
  <c r="D117" i="35"/>
  <c r="H116" i="35"/>
  <c r="G116" i="35"/>
  <c r="E116" i="35"/>
  <c r="D116" i="35"/>
  <c r="H115" i="35"/>
  <c r="G115" i="35"/>
  <c r="E115" i="35"/>
  <c r="D115" i="35"/>
  <c r="H100" i="35"/>
  <c r="G100" i="35"/>
  <c r="E100" i="35"/>
  <c r="D100" i="35"/>
  <c r="H99" i="35"/>
  <c r="G99" i="35"/>
  <c r="E99" i="35"/>
  <c r="D99" i="35"/>
  <c r="H98" i="35"/>
  <c r="G98" i="35"/>
  <c r="E98" i="35"/>
  <c r="D98" i="35"/>
  <c r="H97" i="35"/>
  <c r="G97" i="35"/>
  <c r="E97" i="35"/>
  <c r="D97" i="35"/>
  <c r="H96" i="35"/>
  <c r="G96" i="35"/>
  <c r="E96" i="35"/>
  <c r="D96" i="35"/>
  <c r="H95" i="35"/>
  <c r="G95" i="35"/>
  <c r="E95" i="35"/>
  <c r="D95" i="35"/>
  <c r="H94" i="35"/>
  <c r="G94" i="35"/>
  <c r="E94" i="35"/>
  <c r="D94" i="35"/>
  <c r="H93" i="35"/>
  <c r="G93" i="35"/>
  <c r="E93" i="35"/>
  <c r="D93" i="35"/>
  <c r="H92" i="35"/>
  <c r="G92" i="35"/>
  <c r="E92" i="35"/>
  <c r="D92" i="35"/>
  <c r="H91" i="35"/>
  <c r="G91" i="35"/>
  <c r="E91" i="35"/>
  <c r="D91" i="35"/>
  <c r="H90" i="35"/>
  <c r="G90" i="35"/>
  <c r="E90" i="35"/>
  <c r="D90" i="35"/>
  <c r="H89" i="35"/>
  <c r="G89" i="35"/>
  <c r="E89" i="35"/>
  <c r="D89" i="35"/>
  <c r="H88" i="35"/>
  <c r="G88" i="35"/>
  <c r="E88" i="35"/>
  <c r="D88" i="35"/>
  <c r="H87" i="35"/>
  <c r="G87" i="35"/>
  <c r="E87" i="35"/>
  <c r="D87" i="35"/>
  <c r="H86" i="35"/>
  <c r="G86" i="35"/>
  <c r="E86" i="35"/>
  <c r="D86" i="35"/>
  <c r="H85" i="35"/>
  <c r="G85" i="35"/>
  <c r="E85" i="35"/>
  <c r="D85" i="35"/>
  <c r="H84" i="35"/>
  <c r="G84" i="35"/>
  <c r="E84" i="35"/>
  <c r="D84" i="35"/>
  <c r="H83" i="35"/>
  <c r="G83" i="35"/>
  <c r="E83" i="35"/>
  <c r="D83" i="35"/>
  <c r="H82" i="35"/>
  <c r="G82" i="35"/>
  <c r="E82" i="35"/>
  <c r="D82" i="35"/>
  <c r="H81" i="35"/>
  <c r="G81" i="35"/>
  <c r="E81" i="35"/>
  <c r="D81" i="35"/>
  <c r="H80" i="35"/>
  <c r="G80" i="35"/>
  <c r="E80" i="35"/>
  <c r="D80" i="35"/>
  <c r="H79" i="35"/>
  <c r="G79" i="35"/>
  <c r="E79" i="35"/>
  <c r="D79" i="35"/>
  <c r="H78" i="35"/>
  <c r="G78" i="35"/>
  <c r="E78" i="35"/>
  <c r="D78" i="35"/>
  <c r="H77" i="35"/>
  <c r="G77" i="35"/>
  <c r="E77" i="35"/>
  <c r="D77" i="35"/>
  <c r="H76" i="35"/>
  <c r="G76" i="35"/>
  <c r="E76" i="35"/>
  <c r="D76" i="35"/>
  <c r="H75" i="35"/>
  <c r="G75" i="35"/>
  <c r="E75" i="35"/>
  <c r="D75" i="35"/>
  <c r="H74" i="35"/>
  <c r="G74" i="35"/>
  <c r="E74" i="35"/>
  <c r="D74" i="35"/>
  <c r="H73" i="35"/>
  <c r="G73" i="35"/>
  <c r="E73" i="35"/>
  <c r="D73" i="35"/>
  <c r="H72" i="35"/>
  <c r="G72" i="35"/>
  <c r="E72" i="35"/>
  <c r="D72" i="35"/>
  <c r="H71" i="35"/>
  <c r="G71" i="35"/>
  <c r="E71" i="35"/>
  <c r="D71" i="35"/>
  <c r="H70" i="35"/>
  <c r="G70" i="35"/>
  <c r="E70" i="35"/>
  <c r="D70" i="35"/>
  <c r="H69" i="35"/>
  <c r="G69" i="35"/>
  <c r="E69" i="35"/>
  <c r="D69" i="35"/>
  <c r="H68" i="35"/>
  <c r="G68" i="35"/>
  <c r="E68" i="35"/>
  <c r="D68" i="35"/>
  <c r="H67" i="35"/>
  <c r="G67" i="35"/>
  <c r="E67" i="35"/>
  <c r="D67" i="35"/>
  <c r="H66" i="35"/>
  <c r="G66" i="35"/>
  <c r="E66" i="35"/>
  <c r="D66" i="35"/>
  <c r="H65" i="35"/>
  <c r="G65" i="35"/>
  <c r="E65" i="35"/>
  <c r="D65" i="35"/>
  <c r="H64" i="35"/>
  <c r="G64" i="35"/>
  <c r="E64" i="35"/>
  <c r="D64" i="35"/>
  <c r="H63" i="35"/>
  <c r="G63" i="35"/>
  <c r="E63" i="35"/>
  <c r="D63" i="35"/>
  <c r="H62" i="35"/>
  <c r="G62" i="35"/>
  <c r="E62" i="35"/>
  <c r="D62" i="35"/>
  <c r="H61" i="35"/>
  <c r="G61" i="35"/>
  <c r="E61" i="35"/>
  <c r="D61" i="35"/>
  <c r="H60" i="35"/>
  <c r="G60" i="35"/>
  <c r="E60" i="35"/>
  <c r="D60" i="35"/>
  <c r="H59" i="35"/>
  <c r="G59" i="35"/>
  <c r="E59" i="35"/>
  <c r="D59" i="35"/>
  <c r="H58" i="35"/>
  <c r="G58" i="35"/>
  <c r="E58" i="35"/>
  <c r="D58" i="35"/>
  <c r="H57" i="35"/>
  <c r="G57" i="35"/>
  <c r="E57" i="35"/>
  <c r="D57" i="35"/>
  <c r="H56" i="35"/>
  <c r="G56" i="35"/>
  <c r="E56" i="35"/>
  <c r="D56" i="35"/>
  <c r="H55" i="35"/>
  <c r="G55" i="35"/>
  <c r="E55" i="35"/>
  <c r="D55" i="35"/>
  <c r="H54" i="35"/>
  <c r="G54" i="35"/>
  <c r="E54" i="35"/>
  <c r="D54" i="35"/>
  <c r="H53" i="35"/>
  <c r="G53" i="35"/>
  <c r="E53" i="35"/>
  <c r="D53" i="35"/>
  <c r="H52" i="35"/>
  <c r="G52" i="35"/>
  <c r="E52" i="35"/>
  <c r="D52" i="35"/>
  <c r="H51" i="35"/>
  <c r="G51" i="35"/>
  <c r="E51" i="35"/>
  <c r="D51" i="35"/>
  <c r="H50" i="35"/>
  <c r="G50" i="35"/>
  <c r="E50" i="35"/>
  <c r="D50" i="35"/>
  <c r="H49" i="35"/>
  <c r="G49" i="35"/>
  <c r="E49" i="35"/>
  <c r="D49" i="35"/>
  <c r="H48" i="35"/>
  <c r="G48" i="35"/>
  <c r="E48" i="35"/>
  <c r="D48" i="35"/>
  <c r="H47" i="35"/>
  <c r="G47" i="35"/>
  <c r="E47" i="35"/>
  <c r="D47" i="35"/>
  <c r="H46" i="35"/>
  <c r="G46" i="35"/>
  <c r="E46" i="35"/>
  <c r="D46" i="35"/>
  <c r="H45" i="35"/>
  <c r="G45" i="35"/>
  <c r="E45" i="35"/>
  <c r="D45" i="35"/>
  <c r="H44" i="35"/>
  <c r="G44" i="35"/>
  <c r="E44" i="35"/>
  <c r="D44" i="35"/>
  <c r="H43" i="35"/>
  <c r="G43" i="35"/>
  <c r="E43" i="35"/>
  <c r="D43" i="35"/>
  <c r="H42" i="35"/>
  <c r="G42" i="35"/>
  <c r="E42" i="35"/>
  <c r="D42" i="35"/>
  <c r="H41" i="35"/>
  <c r="G41" i="35"/>
  <c r="E41" i="35"/>
  <c r="D41" i="35"/>
  <c r="H40" i="35"/>
  <c r="G40" i="35"/>
  <c r="E40" i="35"/>
  <c r="D40" i="35"/>
  <c r="H39" i="35"/>
  <c r="G39" i="35"/>
  <c r="E39" i="35"/>
  <c r="D39" i="35"/>
  <c r="H38" i="35"/>
  <c r="G38" i="35"/>
  <c r="E38" i="35"/>
  <c r="D38" i="35"/>
  <c r="H37" i="35"/>
  <c r="G37" i="35"/>
  <c r="E37" i="35"/>
  <c r="D37" i="35"/>
  <c r="H36" i="35"/>
  <c r="G36" i="35"/>
  <c r="E36" i="35"/>
  <c r="D36" i="35"/>
  <c r="H35" i="35"/>
  <c r="G35" i="35"/>
  <c r="E35" i="35"/>
  <c r="D35" i="35"/>
  <c r="H34" i="35"/>
  <c r="G34" i="35"/>
  <c r="E34" i="35"/>
  <c r="D34" i="35"/>
  <c r="H33" i="35"/>
  <c r="G33" i="35"/>
  <c r="E33" i="35"/>
  <c r="D33" i="35"/>
  <c r="H32" i="35"/>
  <c r="G32" i="35"/>
  <c r="E32" i="35"/>
  <c r="D32" i="35"/>
  <c r="H31" i="35"/>
  <c r="G31" i="35"/>
  <c r="E31" i="35"/>
  <c r="D31" i="35"/>
  <c r="H30" i="35"/>
  <c r="G30" i="35"/>
  <c r="E30" i="35"/>
  <c r="D30" i="35"/>
  <c r="H29" i="35"/>
  <c r="G29" i="35"/>
  <c r="E29" i="35"/>
  <c r="D29" i="35"/>
  <c r="H28" i="35"/>
  <c r="G28" i="35"/>
  <c r="E28" i="35"/>
  <c r="D28" i="35"/>
  <c r="H27" i="35"/>
  <c r="G27" i="35"/>
  <c r="E27" i="35"/>
  <c r="D27" i="35"/>
  <c r="H26" i="35"/>
  <c r="G26" i="35"/>
  <c r="E26" i="35"/>
  <c r="D26" i="35"/>
  <c r="H25" i="35"/>
  <c r="G25" i="35"/>
  <c r="E25" i="35"/>
  <c r="D25" i="35"/>
  <c r="H24" i="35"/>
  <c r="G24" i="35"/>
  <c r="E24" i="35"/>
  <c r="D24" i="35"/>
  <c r="H23" i="35"/>
  <c r="G23" i="35"/>
  <c r="E23" i="35"/>
  <c r="D23" i="35"/>
  <c r="H22" i="35"/>
  <c r="G22" i="35"/>
  <c r="E22" i="35"/>
  <c r="D22" i="35"/>
  <c r="H21" i="35"/>
  <c r="G21" i="35"/>
  <c r="E21" i="35"/>
  <c r="D21" i="35"/>
  <c r="H20" i="35"/>
  <c r="G20" i="35"/>
  <c r="E20" i="35"/>
  <c r="D20" i="35"/>
  <c r="H19" i="35"/>
  <c r="G19" i="35"/>
  <c r="E19" i="35"/>
  <c r="D19" i="35"/>
  <c r="H18" i="35"/>
  <c r="G18" i="35"/>
  <c r="E18" i="35"/>
  <c r="D18" i="35"/>
  <c r="H17" i="35"/>
  <c r="G17" i="35"/>
  <c r="E17" i="35"/>
  <c r="D17" i="35"/>
  <c r="H16" i="35"/>
  <c r="G16" i="35"/>
  <c r="E16" i="35"/>
  <c r="D16" i="35"/>
  <c r="H15" i="35"/>
  <c r="G15" i="35"/>
  <c r="E15" i="35"/>
  <c r="D15" i="35"/>
  <c r="B9" i="35"/>
  <c r="B8" i="35"/>
  <c r="H118" i="34"/>
  <c r="G118" i="34"/>
  <c r="E118" i="34"/>
  <c r="D118" i="34"/>
  <c r="H117" i="34"/>
  <c r="G117" i="34"/>
  <c r="E117" i="34"/>
  <c r="D117" i="34"/>
  <c r="H116" i="34"/>
  <c r="G116" i="34"/>
  <c r="E116" i="34"/>
  <c r="D116" i="34"/>
  <c r="H115" i="34"/>
  <c r="G115" i="34"/>
  <c r="E115" i="34"/>
  <c r="D115" i="34"/>
  <c r="H100" i="34"/>
  <c r="G100" i="34"/>
  <c r="E100" i="34"/>
  <c r="D100" i="34"/>
  <c r="H99" i="34"/>
  <c r="G99" i="34"/>
  <c r="E99" i="34"/>
  <c r="D99" i="34"/>
  <c r="H98" i="34"/>
  <c r="G98" i="34"/>
  <c r="E98" i="34"/>
  <c r="D98" i="34"/>
  <c r="H97" i="34"/>
  <c r="G97" i="34"/>
  <c r="E97" i="34"/>
  <c r="D97" i="34"/>
  <c r="H96" i="34"/>
  <c r="G96" i="34"/>
  <c r="E96" i="34"/>
  <c r="D96" i="34"/>
  <c r="H95" i="34"/>
  <c r="G95" i="34"/>
  <c r="E95" i="34"/>
  <c r="D95" i="34"/>
  <c r="H94" i="34"/>
  <c r="G94" i="34"/>
  <c r="E94" i="34"/>
  <c r="D94" i="34"/>
  <c r="H93" i="34"/>
  <c r="G93" i="34"/>
  <c r="E93" i="34"/>
  <c r="D93" i="34"/>
  <c r="H92" i="34"/>
  <c r="G92" i="34"/>
  <c r="E92" i="34"/>
  <c r="D92" i="34"/>
  <c r="H91" i="34"/>
  <c r="G91" i="34"/>
  <c r="E91" i="34"/>
  <c r="D91" i="34"/>
  <c r="H90" i="34"/>
  <c r="G90" i="34"/>
  <c r="E90" i="34"/>
  <c r="D90" i="34"/>
  <c r="H89" i="34"/>
  <c r="G89" i="34"/>
  <c r="E89" i="34"/>
  <c r="D89" i="34"/>
  <c r="H88" i="34"/>
  <c r="G88" i="34"/>
  <c r="E88" i="34"/>
  <c r="D88" i="34"/>
  <c r="H87" i="34"/>
  <c r="G87" i="34"/>
  <c r="E87" i="34"/>
  <c r="D87" i="34"/>
  <c r="H86" i="34"/>
  <c r="G86" i="34"/>
  <c r="E86" i="34"/>
  <c r="D86" i="34"/>
  <c r="H85" i="34"/>
  <c r="G85" i="34"/>
  <c r="E85" i="34"/>
  <c r="D85" i="34"/>
  <c r="H84" i="34"/>
  <c r="G84" i="34"/>
  <c r="E84" i="34"/>
  <c r="D84" i="34"/>
  <c r="H83" i="34"/>
  <c r="G83" i="34"/>
  <c r="E83" i="34"/>
  <c r="D83" i="34"/>
  <c r="H82" i="34"/>
  <c r="G82" i="34"/>
  <c r="E82" i="34"/>
  <c r="D82" i="34"/>
  <c r="H81" i="34"/>
  <c r="G81" i="34"/>
  <c r="E81" i="34"/>
  <c r="D81" i="34"/>
  <c r="H80" i="34"/>
  <c r="G80" i="34"/>
  <c r="E80" i="34"/>
  <c r="D80" i="34"/>
  <c r="H79" i="34"/>
  <c r="G79" i="34"/>
  <c r="E79" i="34"/>
  <c r="D79" i="34"/>
  <c r="H78" i="34"/>
  <c r="G78" i="34"/>
  <c r="E78" i="34"/>
  <c r="D78" i="34"/>
  <c r="H77" i="34"/>
  <c r="G77" i="34"/>
  <c r="E77" i="34"/>
  <c r="D77" i="34"/>
  <c r="H76" i="34"/>
  <c r="G76" i="34"/>
  <c r="E76" i="34"/>
  <c r="D76" i="34"/>
  <c r="H75" i="34"/>
  <c r="G75" i="34"/>
  <c r="E75" i="34"/>
  <c r="D75" i="34"/>
  <c r="H74" i="34"/>
  <c r="G74" i="34"/>
  <c r="E74" i="34"/>
  <c r="D74" i="34"/>
  <c r="H73" i="34"/>
  <c r="G73" i="34"/>
  <c r="E73" i="34"/>
  <c r="D73" i="34"/>
  <c r="H72" i="34"/>
  <c r="G72" i="34"/>
  <c r="E72" i="34"/>
  <c r="D72" i="34"/>
  <c r="H71" i="34"/>
  <c r="G71" i="34"/>
  <c r="E71" i="34"/>
  <c r="D71" i="34"/>
  <c r="H70" i="34"/>
  <c r="G70" i="34"/>
  <c r="E70" i="34"/>
  <c r="D70" i="34"/>
  <c r="H69" i="34"/>
  <c r="G69" i="34"/>
  <c r="E69" i="34"/>
  <c r="D69" i="34"/>
  <c r="H68" i="34"/>
  <c r="G68" i="34"/>
  <c r="E68" i="34"/>
  <c r="D68" i="34"/>
  <c r="H67" i="34"/>
  <c r="G67" i="34"/>
  <c r="E67" i="34"/>
  <c r="D67" i="34"/>
  <c r="H66" i="34"/>
  <c r="G66" i="34"/>
  <c r="E66" i="34"/>
  <c r="D66" i="34"/>
  <c r="H65" i="34"/>
  <c r="G65" i="34"/>
  <c r="E65" i="34"/>
  <c r="D65" i="34"/>
  <c r="H64" i="34"/>
  <c r="G64" i="34"/>
  <c r="E64" i="34"/>
  <c r="D64" i="34"/>
  <c r="H63" i="34"/>
  <c r="G63" i="34"/>
  <c r="E63" i="34"/>
  <c r="D63" i="34"/>
  <c r="H62" i="34"/>
  <c r="G62" i="34"/>
  <c r="E62" i="34"/>
  <c r="D62" i="34"/>
  <c r="H61" i="34"/>
  <c r="G61" i="34"/>
  <c r="E61" i="34"/>
  <c r="D61" i="34"/>
  <c r="H60" i="34"/>
  <c r="G60" i="34"/>
  <c r="E60" i="34"/>
  <c r="D60" i="34"/>
  <c r="H59" i="34"/>
  <c r="G59" i="34"/>
  <c r="E59" i="34"/>
  <c r="D59" i="34"/>
  <c r="H58" i="34"/>
  <c r="G58" i="34"/>
  <c r="E58" i="34"/>
  <c r="D58" i="34"/>
  <c r="H57" i="34"/>
  <c r="G57" i="34"/>
  <c r="E57" i="34"/>
  <c r="D57" i="34"/>
  <c r="H56" i="34"/>
  <c r="G56" i="34"/>
  <c r="E56" i="34"/>
  <c r="D56" i="34"/>
  <c r="H55" i="34"/>
  <c r="G55" i="34"/>
  <c r="E55" i="34"/>
  <c r="D55" i="34"/>
  <c r="H54" i="34"/>
  <c r="G54" i="34"/>
  <c r="E54" i="34"/>
  <c r="D54" i="34"/>
  <c r="H53" i="34"/>
  <c r="G53" i="34"/>
  <c r="E53" i="34"/>
  <c r="D53" i="34"/>
  <c r="H52" i="34"/>
  <c r="G52" i="34"/>
  <c r="E52" i="34"/>
  <c r="D52" i="34"/>
  <c r="H51" i="34"/>
  <c r="G51" i="34"/>
  <c r="E51" i="34"/>
  <c r="D51" i="34"/>
  <c r="H50" i="34"/>
  <c r="G50" i="34"/>
  <c r="E50" i="34"/>
  <c r="D50" i="34"/>
  <c r="H49" i="34"/>
  <c r="G49" i="34"/>
  <c r="E49" i="34"/>
  <c r="D49" i="34"/>
  <c r="H48" i="34"/>
  <c r="G48" i="34"/>
  <c r="E48" i="34"/>
  <c r="D48" i="34"/>
  <c r="H47" i="34"/>
  <c r="G47" i="34"/>
  <c r="E47" i="34"/>
  <c r="D47" i="34"/>
  <c r="H46" i="34"/>
  <c r="G46" i="34"/>
  <c r="E46" i="34"/>
  <c r="D46" i="34"/>
  <c r="H45" i="34"/>
  <c r="G45" i="34"/>
  <c r="E45" i="34"/>
  <c r="D45" i="34"/>
  <c r="H44" i="34"/>
  <c r="G44" i="34"/>
  <c r="E44" i="34"/>
  <c r="D44" i="34"/>
  <c r="H43" i="34"/>
  <c r="G43" i="34"/>
  <c r="E43" i="34"/>
  <c r="D43" i="34"/>
  <c r="H42" i="34"/>
  <c r="G42" i="34"/>
  <c r="E42" i="34"/>
  <c r="D42" i="34"/>
  <c r="H41" i="34"/>
  <c r="G41" i="34"/>
  <c r="E41" i="34"/>
  <c r="D41" i="34"/>
  <c r="H40" i="34"/>
  <c r="G40" i="34"/>
  <c r="E40" i="34"/>
  <c r="D40" i="34"/>
  <c r="H39" i="34"/>
  <c r="G39" i="34"/>
  <c r="E39" i="34"/>
  <c r="D39" i="34"/>
  <c r="H38" i="34"/>
  <c r="G38" i="34"/>
  <c r="E38" i="34"/>
  <c r="D38" i="34"/>
  <c r="H37" i="34"/>
  <c r="G37" i="34"/>
  <c r="E37" i="34"/>
  <c r="D37" i="34"/>
  <c r="H36" i="34"/>
  <c r="G36" i="34"/>
  <c r="E36" i="34"/>
  <c r="D36" i="34"/>
  <c r="H35" i="34"/>
  <c r="G35" i="34"/>
  <c r="E35" i="34"/>
  <c r="D35" i="34"/>
  <c r="H34" i="34"/>
  <c r="G34" i="34"/>
  <c r="E34" i="34"/>
  <c r="D34" i="34"/>
  <c r="H33" i="34"/>
  <c r="G33" i="34"/>
  <c r="E33" i="34"/>
  <c r="D33" i="34"/>
  <c r="H32" i="34"/>
  <c r="G32" i="34"/>
  <c r="E32" i="34"/>
  <c r="D32" i="34"/>
  <c r="H31" i="34"/>
  <c r="G31" i="34"/>
  <c r="E31" i="34"/>
  <c r="D31" i="34"/>
  <c r="H30" i="34"/>
  <c r="G30" i="34"/>
  <c r="E30" i="34"/>
  <c r="D30" i="34"/>
  <c r="H29" i="34"/>
  <c r="G29" i="34"/>
  <c r="E29" i="34"/>
  <c r="D29" i="34"/>
  <c r="H28" i="34"/>
  <c r="G28" i="34"/>
  <c r="E28" i="34"/>
  <c r="D28" i="34"/>
  <c r="H27" i="34"/>
  <c r="G27" i="34"/>
  <c r="E27" i="34"/>
  <c r="D27" i="34"/>
  <c r="H26" i="34"/>
  <c r="G26" i="34"/>
  <c r="E26" i="34"/>
  <c r="D26" i="34"/>
  <c r="H25" i="34"/>
  <c r="G25" i="34"/>
  <c r="E25" i="34"/>
  <c r="D25" i="34"/>
  <c r="H24" i="34"/>
  <c r="G24" i="34"/>
  <c r="E24" i="34"/>
  <c r="D24" i="34"/>
  <c r="H23" i="34"/>
  <c r="G23" i="34"/>
  <c r="E23" i="34"/>
  <c r="D23" i="34"/>
  <c r="H22" i="34"/>
  <c r="G22" i="34"/>
  <c r="E22" i="34"/>
  <c r="D22" i="34"/>
  <c r="H21" i="34"/>
  <c r="G21" i="34"/>
  <c r="E21" i="34"/>
  <c r="D21" i="34"/>
  <c r="H20" i="34"/>
  <c r="G20" i="34"/>
  <c r="E20" i="34"/>
  <c r="D20" i="34"/>
  <c r="H19" i="34"/>
  <c r="G19" i="34"/>
  <c r="E19" i="34"/>
  <c r="D19" i="34"/>
  <c r="H18" i="34"/>
  <c r="G18" i="34"/>
  <c r="E18" i="34"/>
  <c r="D18" i="34"/>
  <c r="H17" i="34"/>
  <c r="G17" i="34"/>
  <c r="E17" i="34"/>
  <c r="D17" i="34"/>
  <c r="H16" i="34"/>
  <c r="G16" i="34"/>
  <c r="E16" i="34"/>
  <c r="D16" i="34"/>
  <c r="H15" i="34"/>
  <c r="G15" i="34"/>
  <c r="E15" i="34"/>
  <c r="D15" i="34"/>
  <c r="E118" i="32" l="1"/>
  <c r="D118" i="32"/>
  <c r="E98" i="32"/>
  <c r="D98" i="32"/>
  <c r="E97" i="32"/>
  <c r="D97" i="32"/>
  <c r="E96" i="32"/>
  <c r="D96" i="32"/>
  <c r="E95" i="32"/>
  <c r="D95" i="32"/>
  <c r="E94" i="32"/>
  <c r="D94" i="32"/>
  <c r="E93" i="32"/>
  <c r="D93" i="32"/>
  <c r="E92" i="32"/>
  <c r="D92" i="32"/>
  <c r="E91" i="32"/>
  <c r="D91" i="32"/>
  <c r="E90" i="32"/>
  <c r="D90" i="32"/>
  <c r="E89" i="32"/>
  <c r="D89" i="32"/>
  <c r="E88" i="32"/>
  <c r="D88" i="32"/>
  <c r="E87" i="32"/>
  <c r="D87" i="32"/>
  <c r="E86" i="32"/>
  <c r="D86" i="32"/>
  <c r="E85" i="32"/>
  <c r="D85" i="32"/>
  <c r="E84" i="32"/>
  <c r="D84" i="32"/>
  <c r="E83" i="32"/>
  <c r="D83" i="32"/>
  <c r="E82" i="32"/>
  <c r="D82" i="32"/>
  <c r="E81" i="32"/>
  <c r="D81" i="32"/>
  <c r="E80" i="32"/>
  <c r="D80" i="32"/>
  <c r="E79" i="32"/>
  <c r="D79" i="32"/>
  <c r="E78" i="32"/>
  <c r="D78" i="32"/>
  <c r="E77" i="32"/>
  <c r="D77" i="32"/>
  <c r="E76" i="32"/>
  <c r="D76" i="32"/>
  <c r="E75" i="32"/>
  <c r="D75" i="32"/>
  <c r="E74" i="32"/>
  <c r="D74" i="32"/>
  <c r="E73" i="32"/>
  <c r="D73" i="32"/>
  <c r="E72" i="32"/>
  <c r="D72" i="32"/>
  <c r="E71" i="32"/>
  <c r="D71" i="32"/>
  <c r="E70" i="32"/>
  <c r="D70" i="32"/>
  <c r="E69" i="32"/>
  <c r="D69" i="32"/>
  <c r="E68" i="32"/>
  <c r="D68" i="32"/>
  <c r="E67" i="32"/>
  <c r="D67" i="32"/>
  <c r="E66" i="32"/>
  <c r="D66" i="32"/>
  <c r="E65" i="32"/>
  <c r="D65" i="32"/>
  <c r="E64" i="32"/>
  <c r="D64" i="32"/>
  <c r="E63" i="32"/>
  <c r="D63" i="32"/>
  <c r="E62" i="32"/>
  <c r="D62" i="32"/>
  <c r="E61" i="32"/>
  <c r="D61" i="32"/>
  <c r="E57" i="32"/>
  <c r="D57" i="32"/>
  <c r="E56" i="32"/>
  <c r="D56" i="32"/>
  <c r="E55" i="32"/>
  <c r="D55" i="32"/>
  <c r="E54" i="32"/>
  <c r="D54" i="32"/>
  <c r="E53" i="32"/>
  <c r="D53" i="32"/>
  <c r="E52" i="32"/>
  <c r="D52" i="32"/>
  <c r="E51" i="32"/>
  <c r="D51" i="32"/>
  <c r="E50" i="32"/>
  <c r="D50" i="32"/>
  <c r="E49" i="32"/>
  <c r="D49" i="32"/>
  <c r="E48" i="32"/>
  <c r="D48" i="32"/>
  <c r="E47" i="32"/>
  <c r="D47" i="32"/>
  <c r="E46" i="32"/>
  <c r="D46" i="32"/>
  <c r="E45" i="32"/>
  <c r="D45" i="32"/>
  <c r="E44" i="32"/>
  <c r="D44" i="32"/>
  <c r="E43" i="32"/>
  <c r="D43" i="32"/>
  <c r="E42" i="32"/>
  <c r="D42" i="32"/>
  <c r="E41" i="32"/>
  <c r="D41" i="32"/>
  <c r="E40" i="32"/>
  <c r="D40" i="32"/>
  <c r="E39" i="32"/>
  <c r="D39" i="32"/>
  <c r="E38" i="32"/>
  <c r="D38" i="32"/>
  <c r="E37" i="32"/>
  <c r="D37" i="32"/>
  <c r="E36" i="32"/>
  <c r="D36" i="32"/>
  <c r="E35" i="32"/>
  <c r="D35" i="32"/>
  <c r="E34" i="32"/>
  <c r="D34" i="32"/>
  <c r="E33" i="32"/>
  <c r="D33" i="32"/>
  <c r="E32" i="32"/>
  <c r="D32" i="32"/>
  <c r="E31" i="32"/>
  <c r="D31" i="32"/>
  <c r="E30" i="32"/>
  <c r="D30" i="32"/>
  <c r="E29" i="32"/>
  <c r="D29" i="32"/>
  <c r="E28" i="32"/>
  <c r="D28" i="32"/>
  <c r="E27" i="32"/>
  <c r="D27" i="32"/>
  <c r="E26" i="32"/>
  <c r="D26" i="32"/>
  <c r="E25" i="32"/>
  <c r="D25" i="32"/>
  <c r="E24" i="32"/>
  <c r="D24" i="32"/>
  <c r="E23" i="32"/>
  <c r="D23" i="32"/>
  <c r="E22" i="32"/>
  <c r="D22" i="32"/>
  <c r="E21" i="32"/>
  <c r="D21" i="32"/>
  <c r="E20" i="32"/>
  <c r="D20" i="32"/>
  <c r="E19" i="32"/>
  <c r="D19" i="32"/>
  <c r="E18" i="32"/>
  <c r="D18" i="32"/>
  <c r="E17" i="32"/>
  <c r="D17" i="32"/>
  <c r="E16" i="32"/>
  <c r="D16" i="32"/>
  <c r="E15" i="32"/>
  <c r="D15" i="32"/>
  <c r="B9" i="32"/>
  <c r="B8" i="32"/>
  <c r="E118" i="31"/>
  <c r="D118" i="31"/>
  <c r="E98" i="31"/>
  <c r="D98" i="31"/>
  <c r="E97" i="31"/>
  <c r="D97" i="31"/>
  <c r="E96" i="31"/>
  <c r="D96" i="31"/>
  <c r="E95" i="31"/>
  <c r="D95" i="31"/>
  <c r="E94" i="31"/>
  <c r="D94" i="31"/>
  <c r="E93" i="31"/>
  <c r="D93" i="31"/>
  <c r="E92" i="31"/>
  <c r="D92" i="31"/>
  <c r="E91" i="31"/>
  <c r="D91" i="31"/>
  <c r="E90" i="31"/>
  <c r="D90" i="31"/>
  <c r="E89" i="31"/>
  <c r="D89" i="31"/>
  <c r="E88" i="31"/>
  <c r="D88" i="31"/>
  <c r="E87" i="31"/>
  <c r="D87" i="31"/>
  <c r="E86" i="31"/>
  <c r="D86" i="31"/>
  <c r="E85" i="31"/>
  <c r="D85" i="31"/>
  <c r="E84" i="31"/>
  <c r="D84" i="31"/>
  <c r="E83" i="31"/>
  <c r="D83" i="31"/>
  <c r="E82" i="31"/>
  <c r="D82" i="31"/>
  <c r="E81" i="31"/>
  <c r="D81" i="31"/>
  <c r="E80" i="31"/>
  <c r="D80" i="31"/>
  <c r="E79" i="31"/>
  <c r="D79" i="31"/>
  <c r="E78" i="31"/>
  <c r="D78" i="31"/>
  <c r="E77" i="31"/>
  <c r="D77" i="31"/>
  <c r="E76" i="31"/>
  <c r="D76" i="31"/>
  <c r="E75" i="31"/>
  <c r="D75" i="31"/>
  <c r="E74" i="31"/>
  <c r="D74" i="31"/>
  <c r="E73" i="31"/>
  <c r="D73" i="31"/>
  <c r="E72" i="31"/>
  <c r="D72" i="31"/>
  <c r="E71" i="31"/>
  <c r="D71" i="31"/>
  <c r="E70" i="31"/>
  <c r="D70" i="31"/>
  <c r="E66" i="31"/>
  <c r="D66" i="31"/>
  <c r="E65" i="31"/>
  <c r="D65" i="31"/>
  <c r="E64" i="31"/>
  <c r="D64" i="31"/>
  <c r="E63" i="31"/>
  <c r="D63" i="31"/>
  <c r="E62" i="31"/>
  <c r="D62" i="31"/>
  <c r="E61" i="31"/>
  <c r="D61" i="31"/>
  <c r="E60" i="31"/>
  <c r="D60" i="31"/>
  <c r="E59" i="31"/>
  <c r="D59" i="31"/>
  <c r="E58" i="31"/>
  <c r="D58" i="31"/>
  <c r="E57" i="31"/>
  <c r="D57" i="31"/>
  <c r="E56" i="31"/>
  <c r="D56" i="31"/>
  <c r="E55" i="31"/>
  <c r="D55" i="31"/>
  <c r="E54" i="31"/>
  <c r="D54" i="31"/>
  <c r="E53" i="31"/>
  <c r="D53" i="31"/>
  <c r="E52" i="31"/>
  <c r="D52" i="31"/>
  <c r="E51" i="31"/>
  <c r="D51" i="31"/>
  <c r="E50" i="31"/>
  <c r="D50" i="31"/>
  <c r="E49" i="31"/>
  <c r="D49" i="31"/>
  <c r="E48" i="31"/>
  <c r="D48" i="31"/>
  <c r="E47" i="31"/>
  <c r="D47" i="31"/>
  <c r="E46" i="31"/>
  <c r="D46" i="31"/>
  <c r="E45" i="31"/>
  <c r="D45" i="31"/>
  <c r="E44" i="31"/>
  <c r="D44" i="31"/>
  <c r="E43" i="31"/>
  <c r="D43" i="31"/>
  <c r="E42" i="31"/>
  <c r="D42" i="31"/>
  <c r="E41" i="31"/>
  <c r="D41" i="31"/>
  <c r="E40" i="31"/>
  <c r="D40" i="31"/>
  <c r="E39" i="31"/>
  <c r="D39" i="31"/>
  <c r="E38" i="31"/>
  <c r="D38" i="31"/>
  <c r="E37" i="31"/>
  <c r="D37" i="31"/>
  <c r="E36" i="31"/>
  <c r="D36" i="31"/>
  <c r="E35" i="31"/>
  <c r="D35" i="31"/>
  <c r="E34" i="31"/>
  <c r="D34" i="31"/>
  <c r="E33" i="31"/>
  <c r="D33" i="31"/>
  <c r="E32" i="31"/>
  <c r="D32" i="31"/>
  <c r="E31" i="31"/>
  <c r="D31" i="31"/>
  <c r="E30" i="31"/>
  <c r="D30" i="31"/>
  <c r="E29" i="31"/>
  <c r="D29" i="31"/>
  <c r="E28" i="31"/>
  <c r="D28" i="31"/>
  <c r="E27" i="31"/>
  <c r="D27" i="31"/>
  <c r="E26" i="31"/>
  <c r="D26" i="31"/>
  <c r="E25" i="31"/>
  <c r="D25" i="31"/>
  <c r="E24" i="31"/>
  <c r="D24" i="31"/>
  <c r="E23" i="31"/>
  <c r="D23" i="31"/>
  <c r="E22" i="31"/>
  <c r="D22" i="31"/>
  <c r="E21" i="31"/>
  <c r="D21" i="31"/>
  <c r="E20" i="31"/>
  <c r="D20" i="31"/>
  <c r="E19" i="31"/>
  <c r="D19" i="31"/>
  <c r="E18" i="31"/>
  <c r="D18" i="31"/>
  <c r="E17" i="31"/>
  <c r="D17" i="31"/>
  <c r="E16" i="31"/>
  <c r="D16" i="31"/>
  <c r="E15" i="31"/>
  <c r="D15" i="31"/>
  <c r="B9" i="31"/>
  <c r="B8" i="31"/>
  <c r="E118" i="30"/>
  <c r="D118" i="30"/>
  <c r="E98" i="30"/>
  <c r="D98" i="30"/>
  <c r="E97" i="30"/>
  <c r="D97" i="30"/>
  <c r="E96" i="30"/>
  <c r="D96" i="30"/>
  <c r="E95" i="30"/>
  <c r="D95" i="30"/>
  <c r="E94" i="30"/>
  <c r="D94" i="30"/>
  <c r="E93" i="30"/>
  <c r="D93" i="30"/>
  <c r="E92" i="30"/>
  <c r="D92" i="30"/>
  <c r="E91" i="30"/>
  <c r="D91" i="30"/>
  <c r="E90" i="30"/>
  <c r="D90" i="30"/>
  <c r="E89" i="30"/>
  <c r="D89" i="30"/>
  <c r="E88" i="30"/>
  <c r="D88" i="30"/>
  <c r="E87" i="30"/>
  <c r="D87" i="30"/>
  <c r="E86" i="30"/>
  <c r="D86" i="30"/>
  <c r="E85" i="30"/>
  <c r="D85" i="30"/>
  <c r="E84" i="30"/>
  <c r="D84" i="30"/>
  <c r="E83" i="30"/>
  <c r="D83" i="30"/>
  <c r="E82" i="30"/>
  <c r="D82" i="30"/>
  <c r="E81" i="30"/>
  <c r="D81" i="30"/>
  <c r="E80" i="30"/>
  <c r="D80" i="30"/>
  <c r="E79" i="30"/>
  <c r="D79" i="30"/>
  <c r="E78" i="30"/>
  <c r="D78" i="30"/>
  <c r="E76" i="30"/>
  <c r="D76" i="30"/>
  <c r="E75" i="30"/>
  <c r="D75" i="30"/>
  <c r="E74" i="30"/>
  <c r="D74" i="30"/>
  <c r="E73" i="30"/>
  <c r="D73" i="30"/>
  <c r="E72" i="30"/>
  <c r="D72" i="30"/>
  <c r="E71" i="30"/>
  <c r="D71" i="30"/>
  <c r="E70" i="30"/>
  <c r="D70" i="30"/>
  <c r="E69" i="30"/>
  <c r="D69" i="30"/>
  <c r="E68" i="30"/>
  <c r="D68" i="30"/>
  <c r="E67" i="30"/>
  <c r="D67" i="30"/>
  <c r="E66" i="30"/>
  <c r="D66" i="30"/>
  <c r="E65" i="30"/>
  <c r="D65" i="30"/>
  <c r="E64" i="30"/>
  <c r="D64" i="30"/>
  <c r="E63" i="30"/>
  <c r="D63" i="30"/>
  <c r="E62" i="30"/>
  <c r="D62" i="30"/>
  <c r="E61" i="30"/>
  <c r="D61" i="30"/>
  <c r="E60" i="30"/>
  <c r="D60" i="30"/>
  <c r="E59" i="30"/>
  <c r="D59" i="30"/>
  <c r="E58" i="30"/>
  <c r="D58" i="30"/>
  <c r="E57" i="30"/>
  <c r="D57" i="30"/>
  <c r="E56" i="30"/>
  <c r="D56" i="30"/>
  <c r="E55" i="30"/>
  <c r="D55" i="30"/>
  <c r="E54" i="30"/>
  <c r="D54" i="30"/>
  <c r="E53" i="30"/>
  <c r="D53" i="30"/>
  <c r="E52" i="30"/>
  <c r="D52" i="30"/>
  <c r="E51" i="30"/>
  <c r="D51" i="30"/>
  <c r="E50" i="30"/>
  <c r="D50" i="30"/>
  <c r="E49" i="30"/>
  <c r="D49" i="30"/>
  <c r="E48" i="30"/>
  <c r="D48" i="30"/>
  <c r="E47" i="30"/>
  <c r="D47" i="30"/>
  <c r="E46" i="30"/>
  <c r="D46" i="30"/>
  <c r="E45" i="30"/>
  <c r="D45" i="30"/>
  <c r="E44" i="30"/>
  <c r="D44" i="30"/>
  <c r="E43" i="30"/>
  <c r="D43" i="30"/>
  <c r="E42" i="30"/>
  <c r="D42" i="30"/>
  <c r="E41" i="30"/>
  <c r="D41" i="30"/>
  <c r="E40" i="30"/>
  <c r="D40" i="30"/>
  <c r="E39" i="30"/>
  <c r="D39" i="30"/>
  <c r="E38" i="30"/>
  <c r="D38" i="30"/>
  <c r="E37" i="30"/>
  <c r="D37" i="30"/>
  <c r="E36" i="30"/>
  <c r="D36" i="30"/>
  <c r="E35" i="30"/>
  <c r="D35" i="30"/>
  <c r="E34" i="30"/>
  <c r="D34" i="30"/>
  <c r="E33" i="30"/>
  <c r="D33" i="30"/>
  <c r="E32" i="30"/>
  <c r="D32" i="30"/>
  <c r="E31" i="30"/>
  <c r="D31" i="30"/>
  <c r="E30" i="30"/>
  <c r="D30" i="30"/>
  <c r="E29" i="30"/>
  <c r="D29" i="30"/>
  <c r="E28" i="30"/>
  <c r="D28" i="30"/>
  <c r="E27" i="30"/>
  <c r="D27" i="30"/>
  <c r="E26" i="30"/>
  <c r="D26" i="30"/>
  <c r="E25" i="30"/>
  <c r="D25" i="30"/>
  <c r="E24" i="30"/>
  <c r="D24" i="30"/>
  <c r="E23" i="30"/>
  <c r="D23" i="30"/>
  <c r="E22" i="30"/>
  <c r="D22" i="30"/>
  <c r="E21" i="30"/>
  <c r="D21" i="30"/>
  <c r="E20" i="30"/>
  <c r="D20" i="30"/>
  <c r="E19" i="30"/>
  <c r="D19" i="30"/>
  <c r="E18" i="30"/>
  <c r="D18" i="30"/>
  <c r="E17" i="30"/>
  <c r="D17" i="30"/>
  <c r="E16" i="30"/>
  <c r="D16" i="30"/>
  <c r="E15" i="30"/>
  <c r="D15" i="30"/>
  <c r="B9" i="30"/>
  <c r="B8" i="30"/>
  <c r="E118" i="29"/>
  <c r="D118" i="29"/>
  <c r="E98" i="29"/>
  <c r="D98" i="29"/>
  <c r="E97" i="29"/>
  <c r="D97" i="29"/>
  <c r="E96" i="29"/>
  <c r="D96" i="29"/>
  <c r="E95" i="29"/>
  <c r="D95" i="29"/>
  <c r="E94" i="29"/>
  <c r="D94" i="29"/>
  <c r="E93" i="29"/>
  <c r="D93" i="29"/>
  <c r="E92" i="29"/>
  <c r="D92" i="29"/>
  <c r="E91" i="29"/>
  <c r="D91" i="29"/>
  <c r="E90" i="29"/>
  <c r="D90" i="29"/>
  <c r="E89" i="29"/>
  <c r="D89" i="29"/>
  <c r="E88" i="29"/>
  <c r="D88" i="29"/>
  <c r="E87" i="29"/>
  <c r="D87" i="29"/>
  <c r="E86" i="29"/>
  <c r="D86" i="29"/>
  <c r="E85" i="29"/>
  <c r="D85" i="29"/>
  <c r="E84" i="29"/>
  <c r="D84" i="29"/>
  <c r="E83" i="29"/>
  <c r="D83" i="29"/>
  <c r="E82" i="29"/>
  <c r="D82" i="29"/>
  <c r="E81" i="29"/>
  <c r="D81" i="29"/>
  <c r="E80" i="29"/>
  <c r="D80" i="29"/>
  <c r="E79" i="29"/>
  <c r="D79" i="29"/>
  <c r="E78" i="29"/>
  <c r="D78" i="29"/>
  <c r="E77" i="29"/>
  <c r="D77" i="29"/>
  <c r="E76" i="29"/>
  <c r="D76" i="29"/>
  <c r="E75" i="29"/>
  <c r="D75" i="29"/>
  <c r="E74" i="29"/>
  <c r="D74" i="29"/>
  <c r="E73" i="29"/>
  <c r="D73" i="29"/>
  <c r="E72" i="29"/>
  <c r="D72" i="29"/>
  <c r="E71" i="29"/>
  <c r="D71" i="29"/>
  <c r="E70" i="29"/>
  <c r="D70" i="29"/>
  <c r="E69" i="29"/>
  <c r="D69" i="29"/>
  <c r="E68" i="29"/>
  <c r="D68" i="29"/>
  <c r="E67" i="29"/>
  <c r="D67" i="29"/>
  <c r="E66" i="29"/>
  <c r="D66" i="29"/>
  <c r="E65" i="29"/>
  <c r="D65" i="29"/>
  <c r="E64" i="29"/>
  <c r="D64" i="29"/>
  <c r="E63" i="29"/>
  <c r="D63" i="29"/>
  <c r="E62" i="29"/>
  <c r="D62" i="29"/>
  <c r="E61" i="29"/>
  <c r="D61" i="29"/>
  <c r="E60" i="29"/>
  <c r="D60" i="29"/>
  <c r="E59" i="29"/>
  <c r="D59" i="29"/>
  <c r="E58" i="29"/>
  <c r="D58" i="29"/>
  <c r="E57" i="29"/>
  <c r="D57" i="29"/>
  <c r="E56" i="29"/>
  <c r="D56" i="29"/>
  <c r="E55" i="29"/>
  <c r="D55" i="29"/>
  <c r="E54" i="29"/>
  <c r="D54" i="29"/>
  <c r="E53" i="29"/>
  <c r="D53" i="29"/>
  <c r="E52" i="29"/>
  <c r="D52" i="29"/>
  <c r="E51" i="29"/>
  <c r="D51" i="29"/>
  <c r="E50" i="29"/>
  <c r="D50" i="29"/>
  <c r="E49" i="29"/>
  <c r="D49" i="29"/>
  <c r="E48" i="29"/>
  <c r="D48" i="29"/>
  <c r="E47" i="29"/>
  <c r="D47" i="29"/>
  <c r="E46" i="29"/>
  <c r="D46" i="29"/>
  <c r="E45" i="29"/>
  <c r="D45" i="29"/>
  <c r="E44" i="29"/>
  <c r="D44" i="29"/>
  <c r="E43" i="29"/>
  <c r="D43" i="29"/>
  <c r="E42" i="29"/>
  <c r="D42" i="29"/>
  <c r="E41" i="29"/>
  <c r="D41" i="29"/>
  <c r="E40" i="29"/>
  <c r="D40" i="29"/>
  <c r="E39" i="29"/>
  <c r="D39" i="29"/>
  <c r="E38" i="29"/>
  <c r="D38" i="29"/>
  <c r="E37" i="29"/>
  <c r="D37" i="29"/>
  <c r="E36" i="29"/>
  <c r="D36" i="29"/>
  <c r="E35" i="29"/>
  <c r="D35" i="29"/>
  <c r="E34" i="29"/>
  <c r="D34" i="29"/>
  <c r="E33" i="29"/>
  <c r="D33" i="29"/>
  <c r="D32" i="29"/>
  <c r="C32" i="29"/>
  <c r="E32" i="29" s="1"/>
  <c r="E31" i="29"/>
  <c r="D31" i="29"/>
  <c r="E30" i="29"/>
  <c r="D30" i="29"/>
  <c r="E29" i="29"/>
  <c r="D29" i="29"/>
  <c r="E28" i="29"/>
  <c r="D28" i="29"/>
  <c r="E27" i="29"/>
  <c r="D27" i="29"/>
  <c r="E26" i="29"/>
  <c r="D26" i="29"/>
  <c r="E25" i="29"/>
  <c r="D25" i="29"/>
  <c r="E24" i="29"/>
  <c r="D24" i="29"/>
  <c r="E23" i="29"/>
  <c r="D23" i="29"/>
  <c r="E22" i="29"/>
  <c r="D22" i="29"/>
  <c r="E21" i="29"/>
  <c r="D21" i="29"/>
  <c r="E20" i="29"/>
  <c r="D20" i="29"/>
  <c r="E19" i="29"/>
  <c r="D19" i="29"/>
  <c r="E18" i="29"/>
  <c r="D18" i="29"/>
  <c r="E17" i="29"/>
  <c r="D17" i="29"/>
  <c r="E16" i="29"/>
  <c r="D16" i="29"/>
  <c r="E15" i="29"/>
  <c r="D15" i="29"/>
  <c r="B9" i="29"/>
  <c r="B8" i="29"/>
  <c r="E118" i="28"/>
  <c r="D118" i="28"/>
  <c r="E98" i="28"/>
  <c r="D98" i="28"/>
  <c r="E97" i="28"/>
  <c r="D97" i="28"/>
  <c r="E96" i="28"/>
  <c r="D96" i="28"/>
  <c r="E95" i="28"/>
  <c r="D95" i="28"/>
  <c r="E94" i="28"/>
  <c r="D94" i="28"/>
  <c r="E93" i="28"/>
  <c r="D93" i="28"/>
  <c r="E92" i="28"/>
  <c r="D92" i="28"/>
  <c r="E91" i="28"/>
  <c r="D91" i="28"/>
  <c r="E90" i="28"/>
  <c r="D90" i="28"/>
  <c r="E89" i="28"/>
  <c r="D89" i="28"/>
  <c r="E88" i="28"/>
  <c r="D88" i="28"/>
  <c r="E87" i="28"/>
  <c r="D87" i="28"/>
  <c r="E86" i="28"/>
  <c r="D86" i="28"/>
  <c r="E85" i="28"/>
  <c r="D85" i="28"/>
  <c r="E84" i="28"/>
  <c r="D84" i="28"/>
  <c r="E83" i="28"/>
  <c r="D83" i="28"/>
  <c r="E82" i="28"/>
  <c r="D82" i="28"/>
  <c r="E81" i="28"/>
  <c r="D81" i="28"/>
  <c r="E80" i="28"/>
  <c r="D80" i="28"/>
  <c r="E79" i="28"/>
  <c r="D79" i="28"/>
  <c r="E78" i="28"/>
  <c r="D78" i="28"/>
  <c r="E77" i="28"/>
  <c r="D77" i="28"/>
  <c r="E76" i="28"/>
  <c r="D76" i="28"/>
  <c r="E75" i="28"/>
  <c r="D75" i="28"/>
  <c r="E74" i="28"/>
  <c r="D74" i="28"/>
  <c r="E73" i="28"/>
  <c r="D73" i="28"/>
  <c r="E72" i="28"/>
  <c r="D72" i="28"/>
  <c r="E71" i="28"/>
  <c r="D71" i="28"/>
  <c r="E70" i="28"/>
  <c r="D70" i="28"/>
  <c r="E69" i="28"/>
  <c r="D69" i="28"/>
  <c r="E68" i="28"/>
  <c r="D68" i="28"/>
  <c r="E67" i="28"/>
  <c r="D67" i="28"/>
  <c r="E66" i="28"/>
  <c r="D66" i="28"/>
  <c r="E65" i="28"/>
  <c r="D65" i="28"/>
  <c r="E64" i="28"/>
  <c r="D64" i="28"/>
  <c r="E63" i="28"/>
  <c r="D63" i="28"/>
  <c r="E62" i="28"/>
  <c r="D62" i="28"/>
  <c r="E61" i="28"/>
  <c r="D61" i="28"/>
  <c r="E60" i="28"/>
  <c r="D60" i="28"/>
  <c r="E59" i="28"/>
  <c r="D59" i="28"/>
  <c r="E58" i="28"/>
  <c r="D58" i="28"/>
  <c r="E57" i="28"/>
  <c r="D57" i="28"/>
  <c r="E56" i="28"/>
  <c r="D56" i="28"/>
  <c r="E55" i="28"/>
  <c r="D55" i="28"/>
  <c r="E54" i="28"/>
  <c r="D54" i="28"/>
  <c r="E53" i="28"/>
  <c r="D53" i="28"/>
  <c r="E52" i="28"/>
  <c r="D52" i="28"/>
  <c r="E51" i="28"/>
  <c r="D51" i="28"/>
  <c r="E50" i="28"/>
  <c r="D50" i="28"/>
  <c r="E49" i="28"/>
  <c r="D49" i="28"/>
  <c r="E48" i="28"/>
  <c r="D48" i="28"/>
  <c r="E47" i="28"/>
  <c r="D47" i="28"/>
  <c r="E46" i="28"/>
  <c r="D46" i="28"/>
  <c r="E45" i="28"/>
  <c r="D45" i="28"/>
  <c r="E44" i="28"/>
  <c r="D44" i="28"/>
  <c r="E43" i="28"/>
  <c r="D43" i="28"/>
  <c r="E42" i="28"/>
  <c r="D42" i="28"/>
  <c r="E41" i="28"/>
  <c r="D41" i="28"/>
  <c r="E40" i="28"/>
  <c r="D40" i="28"/>
  <c r="E39" i="28"/>
  <c r="D39" i="28"/>
  <c r="E38" i="28"/>
  <c r="D38" i="28"/>
  <c r="E37" i="28"/>
  <c r="D37" i="28"/>
  <c r="E36" i="28"/>
  <c r="D36" i="28"/>
  <c r="E35" i="28"/>
  <c r="D35" i="28"/>
  <c r="E34" i="28"/>
  <c r="D34" i="28"/>
  <c r="E33" i="28"/>
  <c r="D33" i="28"/>
  <c r="C32" i="28"/>
  <c r="D32" i="28" s="1"/>
  <c r="E31" i="28"/>
  <c r="D31" i="28"/>
  <c r="E30" i="28"/>
  <c r="D30" i="28"/>
  <c r="C29" i="28"/>
  <c r="E29" i="28" s="1"/>
  <c r="E28" i="28"/>
  <c r="D28" i="28"/>
  <c r="E27" i="28"/>
  <c r="D27" i="28"/>
  <c r="E26" i="28"/>
  <c r="D26" i="28"/>
  <c r="E25" i="28"/>
  <c r="D25" i="28"/>
  <c r="E24" i="28"/>
  <c r="D24" i="28"/>
  <c r="E23" i="28"/>
  <c r="D23" i="28"/>
  <c r="E22" i="28"/>
  <c r="D22" i="28"/>
  <c r="E21" i="28"/>
  <c r="D21" i="28"/>
  <c r="E20" i="28"/>
  <c r="D20" i="28"/>
  <c r="E19" i="28"/>
  <c r="D19" i="28"/>
  <c r="E18" i="28"/>
  <c r="D18" i="28"/>
  <c r="E17" i="28"/>
  <c r="D17" i="28"/>
  <c r="E16" i="28"/>
  <c r="D16" i="28"/>
  <c r="E15" i="28"/>
  <c r="D15" i="28"/>
  <c r="B9" i="28"/>
  <c r="B8" i="28"/>
  <c r="E118" i="27"/>
  <c r="D118" i="27"/>
  <c r="E98" i="27"/>
  <c r="D98" i="27"/>
  <c r="E97" i="27"/>
  <c r="D97" i="27"/>
  <c r="E96" i="27"/>
  <c r="D96" i="27"/>
  <c r="E95" i="27"/>
  <c r="D95" i="27"/>
  <c r="E94" i="27"/>
  <c r="D94" i="27"/>
  <c r="E93" i="27"/>
  <c r="D93" i="27"/>
  <c r="E92" i="27"/>
  <c r="D92" i="27"/>
  <c r="E91" i="27"/>
  <c r="D91" i="27"/>
  <c r="E90" i="27"/>
  <c r="D90" i="27"/>
  <c r="E89" i="27"/>
  <c r="D89" i="27"/>
  <c r="E88" i="27"/>
  <c r="D88" i="27"/>
  <c r="E87" i="27"/>
  <c r="D87" i="27"/>
  <c r="E86" i="27"/>
  <c r="D86" i="27"/>
  <c r="E85" i="27"/>
  <c r="D85" i="27"/>
  <c r="E84" i="27"/>
  <c r="D84" i="27"/>
  <c r="E83" i="27"/>
  <c r="D83" i="27"/>
  <c r="E82" i="27"/>
  <c r="D82" i="27"/>
  <c r="E81" i="27"/>
  <c r="D81" i="27"/>
  <c r="E80" i="27"/>
  <c r="D80" i="27"/>
  <c r="E79" i="27"/>
  <c r="D79" i="27"/>
  <c r="E78" i="27"/>
  <c r="D78" i="27"/>
  <c r="E77" i="27"/>
  <c r="D77" i="27"/>
  <c r="E76" i="27"/>
  <c r="D76" i="27"/>
  <c r="E75" i="27"/>
  <c r="D75" i="27"/>
  <c r="E74" i="27"/>
  <c r="D74" i="27"/>
  <c r="E73" i="27"/>
  <c r="D73" i="27"/>
  <c r="E72" i="27"/>
  <c r="D72" i="27"/>
  <c r="E71" i="27"/>
  <c r="D71" i="27"/>
  <c r="E70" i="27"/>
  <c r="D70" i="27"/>
  <c r="E69" i="27"/>
  <c r="D69" i="27"/>
  <c r="E68" i="27"/>
  <c r="D68" i="27"/>
  <c r="E67" i="27"/>
  <c r="D67" i="27"/>
  <c r="E66" i="27"/>
  <c r="D66" i="27"/>
  <c r="E65" i="27"/>
  <c r="D65" i="27"/>
  <c r="E64" i="27"/>
  <c r="D64" i="27"/>
  <c r="E63" i="27"/>
  <c r="D63" i="27"/>
  <c r="E62" i="27"/>
  <c r="D62" i="27"/>
  <c r="E61" i="27"/>
  <c r="D61" i="27"/>
  <c r="E60" i="27"/>
  <c r="D60" i="27"/>
  <c r="E59" i="27"/>
  <c r="D59" i="27"/>
  <c r="E58" i="27"/>
  <c r="D58" i="27"/>
  <c r="E57" i="27"/>
  <c r="D57" i="27"/>
  <c r="E56" i="27"/>
  <c r="D56" i="27"/>
  <c r="E55" i="27"/>
  <c r="D55" i="27"/>
  <c r="E54" i="27"/>
  <c r="D54" i="27"/>
  <c r="E53" i="27"/>
  <c r="D53" i="27"/>
  <c r="E52" i="27"/>
  <c r="D52" i="27"/>
  <c r="E51" i="27"/>
  <c r="D51" i="27"/>
  <c r="E50" i="27"/>
  <c r="D50" i="27"/>
  <c r="E49" i="27"/>
  <c r="D49" i="27"/>
  <c r="E48" i="27"/>
  <c r="D48" i="27"/>
  <c r="E47" i="27"/>
  <c r="D47" i="27"/>
  <c r="E46" i="27"/>
  <c r="D46" i="27"/>
  <c r="E45" i="27"/>
  <c r="D45" i="27"/>
  <c r="E44" i="27"/>
  <c r="D44" i="27"/>
  <c r="E43" i="27"/>
  <c r="D43" i="27"/>
  <c r="E42" i="27"/>
  <c r="D42" i="27"/>
  <c r="E41" i="27"/>
  <c r="D41" i="27"/>
  <c r="E40" i="27"/>
  <c r="D40" i="27"/>
  <c r="E39" i="27"/>
  <c r="D39" i="27"/>
  <c r="E38" i="27"/>
  <c r="D38" i="27"/>
  <c r="E37" i="27"/>
  <c r="D37" i="27"/>
  <c r="E36" i="27"/>
  <c r="D36" i="27"/>
  <c r="E35" i="27"/>
  <c r="D35" i="27"/>
  <c r="E34" i="27"/>
  <c r="D34" i="27"/>
  <c r="E33" i="27"/>
  <c r="D33" i="27"/>
  <c r="D32" i="27"/>
  <c r="C32" i="27"/>
  <c r="E32" i="27" s="1"/>
  <c r="E31" i="27"/>
  <c r="D31" i="27"/>
  <c r="E30" i="27"/>
  <c r="D30" i="27"/>
  <c r="E29" i="27"/>
  <c r="D29" i="27"/>
  <c r="E28" i="27"/>
  <c r="D28" i="27"/>
  <c r="E27" i="27"/>
  <c r="D27" i="27"/>
  <c r="E26" i="27"/>
  <c r="D26" i="27"/>
  <c r="E25" i="27"/>
  <c r="D25" i="27"/>
  <c r="E24" i="27"/>
  <c r="D24" i="27"/>
  <c r="E23" i="27"/>
  <c r="D23" i="27"/>
  <c r="E22" i="27"/>
  <c r="D22" i="27"/>
  <c r="E21" i="27"/>
  <c r="D21" i="27"/>
  <c r="E20" i="27"/>
  <c r="D20" i="27"/>
  <c r="E19" i="27"/>
  <c r="D19" i="27"/>
  <c r="E18" i="27"/>
  <c r="D18" i="27"/>
  <c r="E17" i="27"/>
  <c r="D17" i="27"/>
  <c r="E16" i="27"/>
  <c r="D16" i="27"/>
  <c r="E15" i="27"/>
  <c r="D15" i="27"/>
  <c r="B9" i="27"/>
  <c r="B8" i="27"/>
  <c r="E118" i="26"/>
  <c r="D118" i="26"/>
  <c r="E98" i="26"/>
  <c r="D98" i="26"/>
  <c r="E97" i="26"/>
  <c r="D97" i="26"/>
  <c r="E96" i="26"/>
  <c r="D96" i="26"/>
  <c r="E95" i="26"/>
  <c r="D95" i="26"/>
  <c r="E94" i="26"/>
  <c r="D94" i="26"/>
  <c r="E93" i="26"/>
  <c r="D93" i="26"/>
  <c r="E92" i="26"/>
  <c r="D92" i="26"/>
  <c r="E91" i="26"/>
  <c r="D91" i="26"/>
  <c r="E90" i="26"/>
  <c r="D90" i="26"/>
  <c r="E89" i="26"/>
  <c r="D89" i="26"/>
  <c r="E88" i="26"/>
  <c r="D88" i="26"/>
  <c r="E87" i="26"/>
  <c r="D87" i="26"/>
  <c r="E86" i="26"/>
  <c r="D86" i="26"/>
  <c r="E85" i="26"/>
  <c r="D85" i="26"/>
  <c r="E84" i="26"/>
  <c r="D84" i="26"/>
  <c r="E83" i="26"/>
  <c r="D83" i="26"/>
  <c r="E82" i="26"/>
  <c r="D82" i="26"/>
  <c r="E81" i="26"/>
  <c r="D81" i="26"/>
  <c r="E80" i="26"/>
  <c r="D80" i="26"/>
  <c r="E79" i="26"/>
  <c r="D79" i="26"/>
  <c r="E78" i="26"/>
  <c r="D78" i="26"/>
  <c r="E77" i="26"/>
  <c r="D77" i="26"/>
  <c r="E76" i="26"/>
  <c r="D76" i="26"/>
  <c r="E75" i="26"/>
  <c r="D75" i="26"/>
  <c r="E74" i="26"/>
  <c r="D74" i="26"/>
  <c r="E73" i="26"/>
  <c r="D73" i="26"/>
  <c r="E72" i="26"/>
  <c r="D72" i="26"/>
  <c r="E71" i="26"/>
  <c r="D71" i="26"/>
  <c r="E70" i="26"/>
  <c r="D70" i="26"/>
  <c r="E69" i="26"/>
  <c r="D69" i="26"/>
  <c r="E68" i="26"/>
  <c r="D68" i="26"/>
  <c r="E67" i="26"/>
  <c r="D67" i="26"/>
  <c r="E66" i="26"/>
  <c r="D66" i="26"/>
  <c r="E65" i="26"/>
  <c r="D65" i="26"/>
  <c r="E64" i="26"/>
  <c r="D64" i="26"/>
  <c r="E63" i="26"/>
  <c r="D63" i="26"/>
  <c r="E62" i="26"/>
  <c r="D62" i="26"/>
  <c r="E61" i="26"/>
  <c r="D61" i="26"/>
  <c r="E60" i="26"/>
  <c r="D60" i="26"/>
  <c r="E59" i="26"/>
  <c r="D59" i="26"/>
  <c r="E58" i="26"/>
  <c r="D58" i="26"/>
  <c r="E57" i="26"/>
  <c r="D57" i="26"/>
  <c r="E56" i="26"/>
  <c r="D56" i="26"/>
  <c r="E55" i="26"/>
  <c r="D55" i="26"/>
  <c r="E54" i="26"/>
  <c r="D54" i="26"/>
  <c r="E53" i="26"/>
  <c r="D53" i="26"/>
  <c r="E52" i="26"/>
  <c r="D52" i="26"/>
  <c r="E51" i="26"/>
  <c r="D51" i="26"/>
  <c r="E50" i="26"/>
  <c r="D50" i="26"/>
  <c r="E49" i="26"/>
  <c r="D49" i="26"/>
  <c r="E48" i="26"/>
  <c r="D48" i="26"/>
  <c r="E47" i="26"/>
  <c r="D47" i="26"/>
  <c r="E46" i="26"/>
  <c r="D46" i="26"/>
  <c r="E45" i="26"/>
  <c r="D45" i="26"/>
  <c r="E44" i="26"/>
  <c r="D44" i="26"/>
  <c r="E43" i="26"/>
  <c r="D43" i="26"/>
  <c r="E42" i="26"/>
  <c r="D42" i="26"/>
  <c r="E41" i="26"/>
  <c r="D41" i="26"/>
  <c r="E40" i="26"/>
  <c r="D40" i="26"/>
  <c r="E39" i="26"/>
  <c r="D39" i="26"/>
  <c r="E38" i="26"/>
  <c r="D38" i="26"/>
  <c r="E37" i="26"/>
  <c r="D37" i="26"/>
  <c r="E36" i="26"/>
  <c r="D36" i="26"/>
  <c r="E35" i="26"/>
  <c r="D35" i="26"/>
  <c r="E34" i="26"/>
  <c r="D34" i="26"/>
  <c r="E33" i="26"/>
  <c r="D33" i="26"/>
  <c r="E32" i="26"/>
  <c r="D32" i="26"/>
  <c r="E31" i="26"/>
  <c r="D31" i="26"/>
  <c r="E30" i="26"/>
  <c r="D30" i="26"/>
  <c r="C29" i="26"/>
  <c r="D29" i="26" s="1"/>
  <c r="C28" i="26"/>
  <c r="E28" i="26" s="1"/>
  <c r="E27" i="26"/>
  <c r="D27" i="26"/>
  <c r="E26" i="26"/>
  <c r="D26" i="26"/>
  <c r="E25" i="26"/>
  <c r="D25" i="26"/>
  <c r="E24" i="26"/>
  <c r="D24" i="26"/>
  <c r="E23" i="26"/>
  <c r="D23" i="26"/>
  <c r="E22" i="26"/>
  <c r="D22" i="26"/>
  <c r="E21" i="26"/>
  <c r="D21" i="26"/>
  <c r="E20" i="26"/>
  <c r="D20" i="26"/>
  <c r="E19" i="26"/>
  <c r="D19" i="26"/>
  <c r="E18" i="26"/>
  <c r="D18" i="26"/>
  <c r="E17" i="26"/>
  <c r="D17" i="26"/>
  <c r="E16" i="26"/>
  <c r="D16" i="26"/>
  <c r="E15" i="26"/>
  <c r="D15" i="26"/>
  <c r="B9" i="26"/>
  <c r="B8" i="26"/>
  <c r="E118" i="25"/>
  <c r="D118" i="25"/>
  <c r="E98" i="25"/>
  <c r="D98" i="25"/>
  <c r="E97" i="25"/>
  <c r="D97" i="25"/>
  <c r="E96" i="25"/>
  <c r="D96" i="25"/>
  <c r="E95" i="25"/>
  <c r="D95" i="25"/>
  <c r="E94" i="25"/>
  <c r="D94" i="25"/>
  <c r="E93" i="25"/>
  <c r="D93" i="25"/>
  <c r="E92" i="25"/>
  <c r="D92" i="25"/>
  <c r="E91" i="25"/>
  <c r="D91" i="25"/>
  <c r="E90" i="25"/>
  <c r="D90" i="25"/>
  <c r="E89" i="25"/>
  <c r="D89" i="25"/>
  <c r="E88" i="25"/>
  <c r="D88" i="25"/>
  <c r="E87" i="25"/>
  <c r="D87" i="25"/>
  <c r="E86" i="25"/>
  <c r="D86" i="25"/>
  <c r="E85" i="25"/>
  <c r="D85" i="25"/>
  <c r="E84" i="25"/>
  <c r="D84" i="25"/>
  <c r="E83" i="25"/>
  <c r="D83" i="25"/>
  <c r="E82" i="25"/>
  <c r="D82" i="25"/>
  <c r="E81" i="25"/>
  <c r="D81" i="25"/>
  <c r="E80" i="25"/>
  <c r="D80" i="25"/>
  <c r="E79" i="25"/>
  <c r="D79" i="25"/>
  <c r="E78" i="25"/>
  <c r="D78" i="25"/>
  <c r="E77" i="25"/>
  <c r="D77" i="25"/>
  <c r="E76" i="25"/>
  <c r="D76" i="25"/>
  <c r="E75" i="25"/>
  <c r="D75" i="25"/>
  <c r="E74" i="25"/>
  <c r="D74" i="25"/>
  <c r="E73" i="25"/>
  <c r="D73" i="25"/>
  <c r="E72" i="25"/>
  <c r="D72" i="25"/>
  <c r="E71" i="25"/>
  <c r="D71" i="25"/>
  <c r="E70" i="25"/>
  <c r="D70" i="25"/>
  <c r="E69" i="25"/>
  <c r="D69" i="25"/>
  <c r="E68" i="25"/>
  <c r="D68" i="25"/>
  <c r="E67" i="25"/>
  <c r="D67" i="25"/>
  <c r="E66" i="25"/>
  <c r="D66" i="25"/>
  <c r="E65" i="25"/>
  <c r="D65" i="25"/>
  <c r="E64" i="25"/>
  <c r="D64" i="25"/>
  <c r="E63" i="25"/>
  <c r="D63" i="25"/>
  <c r="E62" i="25"/>
  <c r="D62" i="25"/>
  <c r="E61" i="25"/>
  <c r="D61" i="25"/>
  <c r="E57" i="25"/>
  <c r="D57" i="25"/>
  <c r="E56" i="25"/>
  <c r="D56" i="25"/>
  <c r="E55" i="25"/>
  <c r="D55" i="25"/>
  <c r="E54" i="25"/>
  <c r="D54" i="25"/>
  <c r="E53" i="25"/>
  <c r="D53" i="25"/>
  <c r="E52" i="25"/>
  <c r="D52" i="25"/>
  <c r="E51" i="25"/>
  <c r="D51" i="25"/>
  <c r="E50" i="25"/>
  <c r="D50" i="25"/>
  <c r="E49" i="25"/>
  <c r="D49" i="25"/>
  <c r="E48" i="25"/>
  <c r="D48" i="25"/>
  <c r="E47" i="25"/>
  <c r="D47" i="25"/>
  <c r="E46" i="25"/>
  <c r="D46" i="25"/>
  <c r="E45" i="25"/>
  <c r="D45" i="25"/>
  <c r="E44" i="25"/>
  <c r="D44" i="25"/>
  <c r="E43" i="25"/>
  <c r="D43" i="25"/>
  <c r="E42" i="25"/>
  <c r="D42" i="25"/>
  <c r="E41" i="25"/>
  <c r="D41" i="25"/>
  <c r="E40" i="25"/>
  <c r="D40" i="25"/>
  <c r="E39" i="25"/>
  <c r="D39" i="25"/>
  <c r="E38" i="25"/>
  <c r="D38" i="25"/>
  <c r="E37" i="25"/>
  <c r="D37" i="25"/>
  <c r="E36" i="25"/>
  <c r="D36" i="25"/>
  <c r="E35" i="25"/>
  <c r="D35" i="25"/>
  <c r="E34" i="25"/>
  <c r="D34" i="25"/>
  <c r="E33" i="25"/>
  <c r="D33" i="25"/>
  <c r="E32" i="25"/>
  <c r="D32" i="25"/>
  <c r="E31" i="25"/>
  <c r="D31" i="25"/>
  <c r="E30" i="25"/>
  <c r="D30" i="25"/>
  <c r="C29" i="25"/>
  <c r="E29" i="25" s="1"/>
  <c r="E28" i="25"/>
  <c r="D28" i="25"/>
  <c r="E27" i="25"/>
  <c r="D27" i="25"/>
  <c r="E26" i="25"/>
  <c r="D26" i="25"/>
  <c r="E25" i="25"/>
  <c r="D25" i="25"/>
  <c r="E24" i="25"/>
  <c r="D24" i="25"/>
  <c r="E23" i="25"/>
  <c r="D23" i="25"/>
  <c r="E22" i="25"/>
  <c r="D22" i="25"/>
  <c r="E21" i="25"/>
  <c r="D21" i="25"/>
  <c r="E20" i="25"/>
  <c r="D20" i="25"/>
  <c r="E19" i="25"/>
  <c r="D19" i="25"/>
  <c r="E18" i="25"/>
  <c r="D18" i="25"/>
  <c r="E17" i="25"/>
  <c r="D17" i="25"/>
  <c r="E16" i="25"/>
  <c r="D16" i="25"/>
  <c r="E15" i="25"/>
  <c r="D15" i="25"/>
  <c r="B9" i="25"/>
  <c r="B8" i="25"/>
  <c r="E118" i="24"/>
  <c r="D118" i="24"/>
  <c r="E98" i="24"/>
  <c r="D98" i="24"/>
  <c r="E97" i="24"/>
  <c r="D97" i="24"/>
  <c r="E96" i="24"/>
  <c r="D96" i="24"/>
  <c r="E95" i="24"/>
  <c r="D95" i="24"/>
  <c r="E94" i="24"/>
  <c r="D94" i="24"/>
  <c r="E93" i="24"/>
  <c r="D93" i="24"/>
  <c r="E92" i="24"/>
  <c r="D92" i="24"/>
  <c r="E91" i="24"/>
  <c r="D91" i="24"/>
  <c r="E90" i="24"/>
  <c r="D90" i="24"/>
  <c r="E89" i="24"/>
  <c r="D89" i="24"/>
  <c r="E88" i="24"/>
  <c r="D88" i="24"/>
  <c r="E87" i="24"/>
  <c r="D87" i="24"/>
  <c r="E86" i="24"/>
  <c r="D86" i="24"/>
  <c r="E85" i="24"/>
  <c r="D85" i="24"/>
  <c r="E84" i="24"/>
  <c r="D84" i="24"/>
  <c r="E83" i="24"/>
  <c r="D83" i="24"/>
  <c r="E82" i="24"/>
  <c r="D82" i="24"/>
  <c r="E81" i="24"/>
  <c r="D81" i="24"/>
  <c r="E80" i="24"/>
  <c r="D80" i="24"/>
  <c r="E79" i="24"/>
  <c r="D79" i="24"/>
  <c r="E78" i="24"/>
  <c r="D78" i="24"/>
  <c r="E77" i="24"/>
  <c r="D77" i="24"/>
  <c r="E76" i="24"/>
  <c r="D76" i="24"/>
  <c r="E75" i="24"/>
  <c r="D75" i="24"/>
  <c r="E74" i="24"/>
  <c r="D74" i="24"/>
  <c r="E73" i="24"/>
  <c r="D73" i="24"/>
  <c r="E72" i="24"/>
  <c r="D72" i="24"/>
  <c r="E71" i="24"/>
  <c r="D71" i="24"/>
  <c r="E70" i="24"/>
  <c r="D70" i="24"/>
  <c r="E69" i="24"/>
  <c r="D69" i="24"/>
  <c r="E68" i="24"/>
  <c r="D68" i="24"/>
  <c r="E67" i="24"/>
  <c r="D67" i="24"/>
  <c r="E66" i="24"/>
  <c r="D66" i="24"/>
  <c r="E65" i="24"/>
  <c r="D65" i="24"/>
  <c r="E64" i="24"/>
  <c r="D64" i="24"/>
  <c r="E63" i="24"/>
  <c r="D63" i="24"/>
  <c r="E62" i="24"/>
  <c r="D62" i="24"/>
  <c r="E61" i="24"/>
  <c r="D61" i="24"/>
  <c r="E60" i="24"/>
  <c r="D60" i="24"/>
  <c r="E59" i="24"/>
  <c r="D59" i="24"/>
  <c r="E58" i="24"/>
  <c r="D58" i="24"/>
  <c r="E57" i="24"/>
  <c r="D57" i="24"/>
  <c r="E56" i="24"/>
  <c r="D56" i="24"/>
  <c r="E55" i="24"/>
  <c r="D55" i="24"/>
  <c r="E54" i="24"/>
  <c r="D54" i="24"/>
  <c r="E53" i="24"/>
  <c r="D53" i="24"/>
  <c r="E52" i="24"/>
  <c r="D52" i="24"/>
  <c r="E51" i="24"/>
  <c r="D51" i="24"/>
  <c r="E50" i="24"/>
  <c r="D50" i="24"/>
  <c r="E49" i="24"/>
  <c r="D49" i="24"/>
  <c r="E48" i="24"/>
  <c r="D48" i="24"/>
  <c r="E47" i="24"/>
  <c r="D47" i="24"/>
  <c r="E46" i="24"/>
  <c r="D46" i="24"/>
  <c r="E45" i="24"/>
  <c r="D45" i="24"/>
  <c r="E44" i="24"/>
  <c r="D44" i="24"/>
  <c r="E43" i="24"/>
  <c r="D43" i="24"/>
  <c r="E42" i="24"/>
  <c r="D42" i="24"/>
  <c r="E41" i="24"/>
  <c r="D41" i="24"/>
  <c r="E40" i="24"/>
  <c r="D40" i="24"/>
  <c r="E39" i="24"/>
  <c r="D39" i="24"/>
  <c r="E38" i="24"/>
  <c r="D38" i="24"/>
  <c r="E37" i="24"/>
  <c r="D37" i="24"/>
  <c r="E36" i="24"/>
  <c r="D36" i="24"/>
  <c r="E35" i="24"/>
  <c r="D35" i="24"/>
  <c r="E34" i="24"/>
  <c r="D34" i="24"/>
  <c r="E33" i="24"/>
  <c r="D33" i="24"/>
  <c r="E32" i="24"/>
  <c r="D32" i="24"/>
  <c r="E31" i="24"/>
  <c r="D31" i="24"/>
  <c r="E30" i="24"/>
  <c r="D30" i="24"/>
  <c r="D29" i="24"/>
  <c r="C29" i="24"/>
  <c r="E29" i="24" s="1"/>
  <c r="E28" i="24"/>
  <c r="D28" i="24"/>
  <c r="E27" i="24"/>
  <c r="D27" i="24"/>
  <c r="E26" i="24"/>
  <c r="D26" i="24"/>
  <c r="E25" i="24"/>
  <c r="D25" i="24"/>
  <c r="E24" i="24"/>
  <c r="D24" i="24"/>
  <c r="E23" i="24"/>
  <c r="D23" i="24"/>
  <c r="E22" i="24"/>
  <c r="D22" i="24"/>
  <c r="E21" i="24"/>
  <c r="D21" i="24"/>
  <c r="E20" i="24"/>
  <c r="D20" i="24"/>
  <c r="E19" i="24"/>
  <c r="D19" i="24"/>
  <c r="E18" i="24"/>
  <c r="D18" i="24"/>
  <c r="E17" i="24"/>
  <c r="D17" i="24"/>
  <c r="E16" i="24"/>
  <c r="D16" i="24"/>
  <c r="E15" i="24"/>
  <c r="D15" i="24"/>
  <c r="B9" i="24"/>
  <c r="B8" i="24"/>
  <c r="E118" i="23"/>
  <c r="D118" i="23"/>
  <c r="E98" i="23"/>
  <c r="D98" i="23"/>
  <c r="E97" i="23"/>
  <c r="D97" i="23"/>
  <c r="E96" i="23"/>
  <c r="D96" i="23"/>
  <c r="E95" i="23"/>
  <c r="D95" i="23"/>
  <c r="E94" i="23"/>
  <c r="D94" i="23"/>
  <c r="E93" i="23"/>
  <c r="D93" i="23"/>
  <c r="E92" i="23"/>
  <c r="D92" i="23"/>
  <c r="E91" i="23"/>
  <c r="D91" i="23"/>
  <c r="E90" i="23"/>
  <c r="D90" i="23"/>
  <c r="E89" i="23"/>
  <c r="D89" i="23"/>
  <c r="E88" i="23"/>
  <c r="D88" i="23"/>
  <c r="E87" i="23"/>
  <c r="D87" i="23"/>
  <c r="E86" i="23"/>
  <c r="D86" i="23"/>
  <c r="E85" i="23"/>
  <c r="D85" i="23"/>
  <c r="E84" i="23"/>
  <c r="D84" i="23"/>
  <c r="E83" i="23"/>
  <c r="D83" i="23"/>
  <c r="E82" i="23"/>
  <c r="D82" i="23"/>
  <c r="E81" i="23"/>
  <c r="D81" i="23"/>
  <c r="E80" i="23"/>
  <c r="D80" i="23"/>
  <c r="E79" i="23"/>
  <c r="D79" i="23"/>
  <c r="E78" i="23"/>
  <c r="D78" i="23"/>
  <c r="E77" i="23"/>
  <c r="D77" i="23"/>
  <c r="E76" i="23"/>
  <c r="D76" i="23"/>
  <c r="E75" i="23"/>
  <c r="D75" i="23"/>
  <c r="E74" i="23"/>
  <c r="D74" i="23"/>
  <c r="E73" i="23"/>
  <c r="D73" i="23"/>
  <c r="E72" i="23"/>
  <c r="D72" i="23"/>
  <c r="E71" i="23"/>
  <c r="D71" i="23"/>
  <c r="E70" i="23"/>
  <c r="D70" i="23"/>
  <c r="E69" i="23"/>
  <c r="D69" i="23"/>
  <c r="E68" i="23"/>
  <c r="D68" i="23"/>
  <c r="E67" i="23"/>
  <c r="D67" i="23"/>
  <c r="E66" i="23"/>
  <c r="D66" i="23"/>
  <c r="E65" i="23"/>
  <c r="D65" i="23"/>
  <c r="E64" i="23"/>
  <c r="D64" i="23"/>
  <c r="E63" i="23"/>
  <c r="D63" i="23"/>
  <c r="E62" i="23"/>
  <c r="D62" i="23"/>
  <c r="E61" i="23"/>
  <c r="D61" i="23"/>
  <c r="E60" i="23"/>
  <c r="D60" i="23"/>
  <c r="E59" i="23"/>
  <c r="D59" i="23"/>
  <c r="E58" i="23"/>
  <c r="D58" i="23"/>
  <c r="E57" i="23"/>
  <c r="D57" i="23"/>
  <c r="E56" i="23"/>
  <c r="D56" i="23"/>
  <c r="E55" i="23"/>
  <c r="D55" i="23"/>
  <c r="E54" i="23"/>
  <c r="D54" i="23"/>
  <c r="E53" i="23"/>
  <c r="D53" i="23"/>
  <c r="E52" i="23"/>
  <c r="D52" i="23"/>
  <c r="E51" i="23"/>
  <c r="D51" i="23"/>
  <c r="E50" i="23"/>
  <c r="D50" i="23"/>
  <c r="E49" i="23"/>
  <c r="D49" i="23"/>
  <c r="E48" i="23"/>
  <c r="D48" i="23"/>
  <c r="E47" i="23"/>
  <c r="D47" i="23"/>
  <c r="E46" i="23"/>
  <c r="D46" i="23"/>
  <c r="E45" i="23"/>
  <c r="D45" i="23"/>
  <c r="E44" i="23"/>
  <c r="D44" i="23"/>
  <c r="E43" i="23"/>
  <c r="D43" i="23"/>
  <c r="E42" i="23"/>
  <c r="D42" i="23"/>
  <c r="E41" i="23"/>
  <c r="D41" i="23"/>
  <c r="E40" i="23"/>
  <c r="D40" i="23"/>
  <c r="E39" i="23"/>
  <c r="D39" i="23"/>
  <c r="E38" i="23"/>
  <c r="D38" i="23"/>
  <c r="E37" i="23"/>
  <c r="D37" i="23"/>
  <c r="E36" i="23"/>
  <c r="D36" i="23"/>
  <c r="E35" i="23"/>
  <c r="D35" i="23"/>
  <c r="E34" i="23"/>
  <c r="D34" i="23"/>
  <c r="E33" i="23"/>
  <c r="D33" i="23"/>
  <c r="E32" i="23"/>
  <c r="D32" i="23"/>
  <c r="E31" i="23"/>
  <c r="D31" i="23"/>
  <c r="E30" i="23"/>
  <c r="D30" i="23"/>
  <c r="C29" i="23"/>
  <c r="E29" i="23" s="1"/>
  <c r="E28" i="23"/>
  <c r="D28" i="23"/>
  <c r="E27" i="23"/>
  <c r="D27" i="23"/>
  <c r="E26" i="23"/>
  <c r="D26" i="23"/>
  <c r="E25" i="23"/>
  <c r="D25" i="23"/>
  <c r="E24" i="23"/>
  <c r="D24" i="23"/>
  <c r="E23" i="23"/>
  <c r="D23" i="23"/>
  <c r="E22" i="23"/>
  <c r="D22" i="23"/>
  <c r="E21" i="23"/>
  <c r="D21" i="23"/>
  <c r="E20" i="23"/>
  <c r="D20" i="23"/>
  <c r="E19" i="23"/>
  <c r="D19" i="23"/>
  <c r="E18" i="23"/>
  <c r="D18" i="23"/>
  <c r="E17" i="23"/>
  <c r="D17" i="23"/>
  <c r="E16" i="23"/>
  <c r="D16" i="23"/>
  <c r="E15" i="23"/>
  <c r="D15" i="23"/>
  <c r="B9" i="23"/>
  <c r="B8" i="23"/>
  <c r="E118" i="22"/>
  <c r="D118" i="22"/>
  <c r="E98" i="22"/>
  <c r="D98" i="22"/>
  <c r="E97" i="22"/>
  <c r="D97" i="22"/>
  <c r="E96" i="22"/>
  <c r="D96" i="22"/>
  <c r="E95" i="22"/>
  <c r="D95" i="22"/>
  <c r="E94" i="22"/>
  <c r="D94" i="22"/>
  <c r="E93" i="22"/>
  <c r="D93" i="22"/>
  <c r="E92" i="22"/>
  <c r="D92" i="22"/>
  <c r="E91" i="22"/>
  <c r="D91" i="22"/>
  <c r="E90" i="22"/>
  <c r="D90" i="22"/>
  <c r="E89" i="22"/>
  <c r="D89" i="22"/>
  <c r="E88" i="22"/>
  <c r="D88" i="22"/>
  <c r="E87" i="22"/>
  <c r="D87" i="22"/>
  <c r="E86" i="22"/>
  <c r="D86" i="22"/>
  <c r="E85" i="22"/>
  <c r="D85" i="22"/>
  <c r="E84" i="22"/>
  <c r="D84" i="22"/>
  <c r="E83" i="22"/>
  <c r="D83" i="22"/>
  <c r="E82" i="22"/>
  <c r="D82" i="22"/>
  <c r="E81" i="22"/>
  <c r="D81" i="22"/>
  <c r="E80" i="22"/>
  <c r="D80" i="22"/>
  <c r="E79" i="22"/>
  <c r="D79" i="22"/>
  <c r="E78" i="22"/>
  <c r="D78" i="22"/>
  <c r="E77" i="22"/>
  <c r="D77" i="22"/>
  <c r="E76" i="22"/>
  <c r="D76" i="22"/>
  <c r="E75" i="22"/>
  <c r="D75" i="22"/>
  <c r="E74" i="22"/>
  <c r="D74" i="22"/>
  <c r="E73" i="22"/>
  <c r="D73" i="22"/>
  <c r="E72" i="22"/>
  <c r="D72" i="22"/>
  <c r="E71" i="22"/>
  <c r="D71" i="22"/>
  <c r="E70" i="22"/>
  <c r="D70" i="22"/>
  <c r="E69" i="22"/>
  <c r="D69" i="22"/>
  <c r="E68" i="22"/>
  <c r="D68" i="22"/>
  <c r="E67" i="22"/>
  <c r="D67" i="22"/>
  <c r="E66" i="22"/>
  <c r="D66" i="22"/>
  <c r="E65" i="22"/>
  <c r="D65" i="22"/>
  <c r="E64" i="22"/>
  <c r="D64" i="22"/>
  <c r="E63" i="22"/>
  <c r="D63" i="22"/>
  <c r="E62" i="22"/>
  <c r="D62" i="22"/>
  <c r="E61" i="22"/>
  <c r="D61" i="22"/>
  <c r="E60" i="22"/>
  <c r="D60" i="22"/>
  <c r="E59" i="22"/>
  <c r="D59" i="22"/>
  <c r="E58" i="22"/>
  <c r="D58" i="22"/>
  <c r="E57" i="22"/>
  <c r="D57" i="22"/>
  <c r="E56" i="22"/>
  <c r="D56" i="22"/>
  <c r="E55" i="22"/>
  <c r="D55" i="22"/>
  <c r="E54" i="22"/>
  <c r="D54" i="22"/>
  <c r="E53" i="22"/>
  <c r="D53" i="22"/>
  <c r="E52" i="22"/>
  <c r="D52" i="22"/>
  <c r="E51" i="22"/>
  <c r="D51" i="22"/>
  <c r="E50" i="22"/>
  <c r="D50" i="22"/>
  <c r="E49" i="22"/>
  <c r="D49" i="22"/>
  <c r="E48" i="22"/>
  <c r="D48" i="22"/>
  <c r="E47" i="22"/>
  <c r="D47" i="22"/>
  <c r="E46" i="22"/>
  <c r="D46" i="22"/>
  <c r="E45" i="22"/>
  <c r="D45" i="22"/>
  <c r="E44" i="22"/>
  <c r="D44" i="22"/>
  <c r="E43" i="22"/>
  <c r="D43" i="22"/>
  <c r="E42" i="22"/>
  <c r="D42" i="22"/>
  <c r="E41" i="22"/>
  <c r="D41" i="22"/>
  <c r="E40" i="22"/>
  <c r="D40" i="22"/>
  <c r="E39" i="22"/>
  <c r="D39" i="22"/>
  <c r="E38" i="22"/>
  <c r="D38" i="22"/>
  <c r="E37" i="22"/>
  <c r="D37" i="22"/>
  <c r="E36" i="22"/>
  <c r="D36" i="22"/>
  <c r="E35" i="22"/>
  <c r="D35" i="22"/>
  <c r="E34" i="22"/>
  <c r="D34" i="22"/>
  <c r="E33" i="22"/>
  <c r="D33" i="22"/>
  <c r="E32" i="22"/>
  <c r="D32" i="22"/>
  <c r="C31" i="22"/>
  <c r="E31" i="22" s="1"/>
  <c r="E30" i="22"/>
  <c r="D30" i="22"/>
  <c r="C29" i="22"/>
  <c r="D29" i="22" s="1"/>
  <c r="E28" i="22"/>
  <c r="D28" i="22"/>
  <c r="E27" i="22"/>
  <c r="D27" i="22"/>
  <c r="E26" i="22"/>
  <c r="D26" i="22"/>
  <c r="E25" i="22"/>
  <c r="D25" i="22"/>
  <c r="E24" i="22"/>
  <c r="D24" i="22"/>
  <c r="E23" i="22"/>
  <c r="D23" i="22"/>
  <c r="E22" i="22"/>
  <c r="D22" i="22"/>
  <c r="E21" i="22"/>
  <c r="D21" i="22"/>
  <c r="E20" i="22"/>
  <c r="D20" i="22"/>
  <c r="E19" i="22"/>
  <c r="D19" i="22"/>
  <c r="E18" i="22"/>
  <c r="D18" i="22"/>
  <c r="E17" i="22"/>
  <c r="D17" i="22"/>
  <c r="E16" i="22"/>
  <c r="D16" i="22"/>
  <c r="E15" i="22"/>
  <c r="D15" i="22"/>
  <c r="B9" i="22"/>
  <c r="B8" i="22"/>
  <c r="E118" i="21"/>
  <c r="D118" i="21"/>
  <c r="E98" i="21"/>
  <c r="D98" i="21"/>
  <c r="E97" i="21"/>
  <c r="D97" i="21"/>
  <c r="E96" i="21"/>
  <c r="D96" i="21"/>
  <c r="E95" i="21"/>
  <c r="D95" i="21"/>
  <c r="E94" i="21"/>
  <c r="D94" i="21"/>
  <c r="E93" i="21"/>
  <c r="D93" i="21"/>
  <c r="E92" i="21"/>
  <c r="D92" i="21"/>
  <c r="E91" i="21"/>
  <c r="D91" i="21"/>
  <c r="E90" i="21"/>
  <c r="D90" i="21"/>
  <c r="E89" i="21"/>
  <c r="D89" i="21"/>
  <c r="E88" i="21"/>
  <c r="D88" i="21"/>
  <c r="E87" i="21"/>
  <c r="D87" i="21"/>
  <c r="E86" i="21"/>
  <c r="D86" i="21"/>
  <c r="E85" i="21"/>
  <c r="D85" i="21"/>
  <c r="E84" i="21"/>
  <c r="D84" i="21"/>
  <c r="E83" i="21"/>
  <c r="D83" i="21"/>
  <c r="E82" i="21"/>
  <c r="D82" i="21"/>
  <c r="E81" i="21"/>
  <c r="D81" i="21"/>
  <c r="E80" i="21"/>
  <c r="D80" i="21"/>
  <c r="E79" i="21"/>
  <c r="D79" i="21"/>
  <c r="E78" i="21"/>
  <c r="D78" i="21"/>
  <c r="E77" i="21"/>
  <c r="D77" i="21"/>
  <c r="E76" i="21"/>
  <c r="D76" i="21"/>
  <c r="E75" i="21"/>
  <c r="D75" i="21"/>
  <c r="E74" i="21"/>
  <c r="D74" i="21"/>
  <c r="E73" i="21"/>
  <c r="D73" i="21"/>
  <c r="E72" i="21"/>
  <c r="D72" i="21"/>
  <c r="E71" i="21"/>
  <c r="D71" i="21"/>
  <c r="E70" i="21"/>
  <c r="D70" i="21"/>
  <c r="E69" i="21"/>
  <c r="D69" i="21"/>
  <c r="E68" i="21"/>
  <c r="D68" i="21"/>
  <c r="E67" i="21"/>
  <c r="D67" i="21"/>
  <c r="E66" i="21"/>
  <c r="D66" i="21"/>
  <c r="E65" i="21"/>
  <c r="D65" i="21"/>
  <c r="E64" i="21"/>
  <c r="D64" i="21"/>
  <c r="E63" i="21"/>
  <c r="D63" i="21"/>
  <c r="E62" i="21"/>
  <c r="D62" i="21"/>
  <c r="E61" i="21"/>
  <c r="D61" i="21"/>
  <c r="E60" i="21"/>
  <c r="D60" i="21"/>
  <c r="E59" i="21"/>
  <c r="D59" i="21"/>
  <c r="E58" i="21"/>
  <c r="D58" i="21"/>
  <c r="E57" i="21"/>
  <c r="D57" i="21"/>
  <c r="E56" i="21"/>
  <c r="D56" i="21"/>
  <c r="E55" i="21"/>
  <c r="D55" i="21"/>
  <c r="E54" i="21"/>
  <c r="D54" i="21"/>
  <c r="E53" i="21"/>
  <c r="D53" i="21"/>
  <c r="E52" i="21"/>
  <c r="D52" i="21"/>
  <c r="E51" i="21"/>
  <c r="D51" i="21"/>
  <c r="E50" i="21"/>
  <c r="D50" i="21"/>
  <c r="E49" i="21"/>
  <c r="D49" i="21"/>
  <c r="E48" i="21"/>
  <c r="D48" i="21"/>
  <c r="E47" i="21"/>
  <c r="D47" i="21"/>
  <c r="E46" i="21"/>
  <c r="D46" i="21"/>
  <c r="E45" i="21"/>
  <c r="D45" i="21"/>
  <c r="E44" i="21"/>
  <c r="D44" i="21"/>
  <c r="E43" i="21"/>
  <c r="D43" i="21"/>
  <c r="E42" i="21"/>
  <c r="D42" i="21"/>
  <c r="E41" i="21"/>
  <c r="D41" i="21"/>
  <c r="E40" i="21"/>
  <c r="D40" i="21"/>
  <c r="E39" i="21"/>
  <c r="D39" i="21"/>
  <c r="E38" i="21"/>
  <c r="D38" i="21"/>
  <c r="E37" i="21"/>
  <c r="D37" i="21"/>
  <c r="E36" i="21"/>
  <c r="D36" i="21"/>
  <c r="E35" i="21"/>
  <c r="D35" i="21"/>
  <c r="E34" i="21"/>
  <c r="D34" i="21"/>
  <c r="E33" i="21"/>
  <c r="D33" i="21"/>
  <c r="E32" i="21"/>
  <c r="D32" i="21"/>
  <c r="D31" i="21"/>
  <c r="C31" i="21"/>
  <c r="E31" i="21" s="1"/>
  <c r="E30" i="21"/>
  <c r="D30" i="21"/>
  <c r="E29" i="21"/>
  <c r="D29" i="21"/>
  <c r="E28" i="21"/>
  <c r="D28" i="21"/>
  <c r="E27" i="21"/>
  <c r="D27" i="21"/>
  <c r="E26" i="21"/>
  <c r="D26" i="21"/>
  <c r="E25" i="21"/>
  <c r="D25" i="21"/>
  <c r="E24" i="21"/>
  <c r="D24" i="21"/>
  <c r="E23" i="21"/>
  <c r="D23" i="21"/>
  <c r="E22" i="21"/>
  <c r="D22" i="21"/>
  <c r="E21" i="21"/>
  <c r="D21" i="21"/>
  <c r="E20" i="21"/>
  <c r="D20" i="21"/>
  <c r="E19" i="21"/>
  <c r="D19" i="21"/>
  <c r="E18" i="21"/>
  <c r="D18" i="21"/>
  <c r="E17" i="21"/>
  <c r="D17" i="21"/>
  <c r="E16" i="21"/>
  <c r="D16" i="21"/>
  <c r="E15" i="21"/>
  <c r="D15" i="21"/>
  <c r="B9" i="21"/>
  <c r="B8" i="21"/>
  <c r="E98" i="20"/>
  <c r="D98" i="20"/>
  <c r="E97" i="20"/>
  <c r="D97" i="20"/>
  <c r="E96" i="20"/>
  <c r="D96" i="20"/>
  <c r="E95" i="20"/>
  <c r="D95" i="20"/>
  <c r="E94" i="20"/>
  <c r="D94" i="20"/>
  <c r="E93" i="20"/>
  <c r="D93" i="20"/>
  <c r="E92" i="20"/>
  <c r="D92" i="20"/>
  <c r="E91" i="20"/>
  <c r="D91" i="20"/>
  <c r="E90" i="20"/>
  <c r="D90" i="20"/>
  <c r="E89" i="20"/>
  <c r="D89" i="20"/>
  <c r="E88" i="20"/>
  <c r="D88" i="20"/>
  <c r="E87" i="20"/>
  <c r="D87" i="20"/>
  <c r="E86" i="20"/>
  <c r="D86" i="20"/>
  <c r="E85" i="20"/>
  <c r="D85" i="20"/>
  <c r="E84" i="20"/>
  <c r="D84" i="20"/>
  <c r="E83" i="20"/>
  <c r="D83" i="20"/>
  <c r="E82" i="20"/>
  <c r="D82" i="20"/>
  <c r="E81" i="20"/>
  <c r="D81" i="20"/>
  <c r="E80" i="20"/>
  <c r="D80" i="20"/>
  <c r="E79" i="20"/>
  <c r="D79" i="20"/>
  <c r="E78" i="20"/>
  <c r="D78" i="20"/>
  <c r="E77" i="20"/>
  <c r="D77" i="20"/>
  <c r="E76" i="20"/>
  <c r="D76" i="20"/>
  <c r="E75" i="20"/>
  <c r="D75" i="20"/>
  <c r="E74" i="20"/>
  <c r="D74" i="20"/>
  <c r="E73" i="20"/>
  <c r="D73" i="20"/>
  <c r="E72" i="20"/>
  <c r="D72" i="20"/>
  <c r="E71" i="20"/>
  <c r="D71" i="20"/>
  <c r="E70" i="20"/>
  <c r="D70" i="20"/>
  <c r="E69" i="20"/>
  <c r="D69" i="20"/>
  <c r="E68" i="20"/>
  <c r="D68" i="20"/>
  <c r="E67" i="20"/>
  <c r="D67" i="20"/>
  <c r="E66" i="20"/>
  <c r="D66" i="20"/>
  <c r="E65" i="20"/>
  <c r="D65" i="20"/>
  <c r="E64" i="20"/>
  <c r="D64" i="20"/>
  <c r="E63" i="20"/>
  <c r="D63" i="20"/>
  <c r="E62" i="20"/>
  <c r="D62" i="20"/>
  <c r="E61" i="20"/>
  <c r="D61" i="20"/>
  <c r="E60" i="20"/>
  <c r="D60" i="20"/>
  <c r="E59" i="20"/>
  <c r="D59" i="20"/>
  <c r="E58" i="20"/>
  <c r="D58" i="20"/>
  <c r="E57" i="20"/>
  <c r="D57" i="20"/>
  <c r="E56" i="20"/>
  <c r="D56" i="20"/>
  <c r="E55" i="20"/>
  <c r="D55" i="20"/>
  <c r="E54" i="20"/>
  <c r="D54" i="20"/>
  <c r="E53" i="20"/>
  <c r="D53" i="20"/>
  <c r="E52" i="20"/>
  <c r="D52" i="20"/>
  <c r="E51" i="20"/>
  <c r="D51" i="20"/>
  <c r="E50" i="20"/>
  <c r="D50" i="20"/>
  <c r="E49" i="20"/>
  <c r="D49" i="20"/>
  <c r="E48" i="20"/>
  <c r="D48" i="20"/>
  <c r="E47" i="20"/>
  <c r="D47" i="20"/>
  <c r="E46" i="20"/>
  <c r="D46" i="20"/>
  <c r="E45" i="20"/>
  <c r="D45" i="20"/>
  <c r="E44" i="20"/>
  <c r="D44" i="20"/>
  <c r="E43" i="20"/>
  <c r="D43" i="20"/>
  <c r="E42" i="20"/>
  <c r="D42" i="20"/>
  <c r="E41" i="20"/>
  <c r="D41" i="20"/>
  <c r="E40" i="20"/>
  <c r="D40" i="20"/>
  <c r="E39" i="20"/>
  <c r="D39" i="20"/>
  <c r="E38" i="20"/>
  <c r="D38" i="20"/>
  <c r="E37" i="20"/>
  <c r="D37" i="20"/>
  <c r="E36" i="20"/>
  <c r="D36" i="20"/>
  <c r="E35" i="20"/>
  <c r="D35" i="20"/>
  <c r="E34" i="20"/>
  <c r="D34" i="20"/>
  <c r="E33" i="20"/>
  <c r="D33" i="20"/>
  <c r="E32" i="20"/>
  <c r="D32" i="20"/>
  <c r="E31" i="20"/>
  <c r="D31" i="20"/>
  <c r="E30" i="20"/>
  <c r="D30" i="20"/>
  <c r="E29" i="20"/>
  <c r="D29" i="20"/>
  <c r="E28" i="20"/>
  <c r="D28" i="20"/>
  <c r="E27" i="20"/>
  <c r="D27" i="20"/>
  <c r="E26" i="20"/>
  <c r="D26" i="20"/>
  <c r="E25" i="20"/>
  <c r="D25" i="20"/>
  <c r="E24" i="20"/>
  <c r="D24" i="20"/>
  <c r="E23" i="20"/>
  <c r="D23" i="20"/>
  <c r="E22" i="20"/>
  <c r="D22" i="20"/>
  <c r="E21" i="20"/>
  <c r="D21" i="20"/>
  <c r="E20" i="20"/>
  <c r="D20" i="20"/>
  <c r="E19" i="20"/>
  <c r="D19" i="20"/>
  <c r="E18" i="20"/>
  <c r="D18" i="20"/>
  <c r="E17" i="20"/>
  <c r="D17" i="20"/>
  <c r="E16" i="20"/>
  <c r="D16" i="20"/>
  <c r="E15" i="20"/>
  <c r="D15" i="20"/>
  <c r="D29" i="28" l="1"/>
  <c r="D28" i="26"/>
  <c r="D29" i="23"/>
  <c r="D29" i="25"/>
  <c r="D31" i="22"/>
  <c r="E32" i="28"/>
  <c r="E29" i="26"/>
  <c r="E29" i="22"/>
  <c r="J91" i="59" l="1"/>
  <c r="G91" i="59"/>
  <c r="J90" i="59"/>
  <c r="G90" i="59"/>
  <c r="J89" i="59"/>
  <c r="G89" i="59"/>
  <c r="J88" i="59"/>
  <c r="G88" i="59"/>
  <c r="M71" i="59"/>
  <c r="J71" i="59"/>
  <c r="G71" i="59"/>
  <c r="M70" i="59"/>
  <c r="N70" i="59" s="1"/>
  <c r="J70" i="59"/>
  <c r="G70" i="59"/>
  <c r="M69" i="59"/>
  <c r="J69" i="59"/>
  <c r="G69" i="59"/>
  <c r="M68" i="59"/>
  <c r="J68" i="59"/>
  <c r="G68" i="59"/>
  <c r="M67" i="59"/>
  <c r="J67" i="59"/>
  <c r="G67" i="59"/>
  <c r="M66" i="59"/>
  <c r="N66" i="59" s="1"/>
  <c r="J66" i="59"/>
  <c r="G66" i="59"/>
  <c r="M65" i="59"/>
  <c r="J65" i="59"/>
  <c r="G65" i="59"/>
  <c r="M64" i="59"/>
  <c r="J64" i="59"/>
  <c r="G64" i="59"/>
  <c r="M63" i="59"/>
  <c r="J63" i="59"/>
  <c r="G63" i="59"/>
  <c r="M62" i="59"/>
  <c r="N62" i="59" s="1"/>
  <c r="J62" i="59"/>
  <c r="G62" i="59"/>
  <c r="M61" i="59"/>
  <c r="J61" i="59"/>
  <c r="G61" i="59"/>
  <c r="M60" i="59"/>
  <c r="J60" i="59"/>
  <c r="G60" i="59"/>
  <c r="M59" i="59"/>
  <c r="J59" i="59"/>
  <c r="G59" i="59"/>
  <c r="M58" i="59"/>
  <c r="N58" i="59" s="1"/>
  <c r="J58" i="59"/>
  <c r="G58" i="59"/>
  <c r="M57" i="59"/>
  <c r="J57" i="59"/>
  <c r="G57" i="59"/>
  <c r="M56" i="59"/>
  <c r="J56" i="59"/>
  <c r="G56" i="59"/>
  <c r="M55" i="59"/>
  <c r="J55" i="59"/>
  <c r="G55" i="59"/>
  <c r="M54" i="59"/>
  <c r="N54" i="59" s="1"/>
  <c r="J54" i="59"/>
  <c r="G54" i="59"/>
  <c r="M53" i="59"/>
  <c r="J53" i="59"/>
  <c r="G53" i="59"/>
  <c r="M52" i="59"/>
  <c r="J52" i="59"/>
  <c r="G52" i="59"/>
  <c r="M51" i="59"/>
  <c r="J51" i="59"/>
  <c r="G51" i="59"/>
  <c r="M50" i="59"/>
  <c r="N50" i="59" s="1"/>
  <c r="J50" i="59"/>
  <c r="G50" i="59"/>
  <c r="M49" i="59"/>
  <c r="J49" i="59"/>
  <c r="G49" i="59"/>
  <c r="M48" i="59"/>
  <c r="J48" i="59"/>
  <c r="G48" i="59"/>
  <c r="M47" i="59"/>
  <c r="J47" i="59"/>
  <c r="G47" i="59"/>
  <c r="M46" i="59"/>
  <c r="N46" i="59" s="1"/>
  <c r="J46" i="59"/>
  <c r="G46" i="59"/>
  <c r="M45" i="59"/>
  <c r="J45" i="59"/>
  <c r="K45" i="59" s="1"/>
  <c r="G45" i="59"/>
  <c r="M44" i="59"/>
  <c r="N44" i="59" s="1"/>
  <c r="K44" i="59"/>
  <c r="J44" i="59"/>
  <c r="G44" i="59"/>
  <c r="M43" i="59"/>
  <c r="J43" i="59"/>
  <c r="K43" i="59" s="1"/>
  <c r="G43" i="59"/>
  <c r="M42" i="59"/>
  <c r="N42" i="59" s="1"/>
  <c r="K42" i="59"/>
  <c r="J42" i="59"/>
  <c r="G42" i="59"/>
  <c r="M41" i="59"/>
  <c r="J41" i="59"/>
  <c r="K41" i="59" s="1"/>
  <c r="G41" i="59"/>
  <c r="M40" i="59"/>
  <c r="N40" i="59" s="1"/>
  <c r="K40" i="59"/>
  <c r="J40" i="59"/>
  <c r="G40" i="59"/>
  <c r="M39" i="59"/>
  <c r="J39" i="59"/>
  <c r="K39" i="59" s="1"/>
  <c r="G39" i="59"/>
  <c r="M38" i="59"/>
  <c r="N38" i="59" s="1"/>
  <c r="K38" i="59"/>
  <c r="J38" i="59"/>
  <c r="G38" i="59"/>
  <c r="M37" i="59"/>
  <c r="J37" i="59"/>
  <c r="K37" i="59" s="1"/>
  <c r="G37" i="59"/>
  <c r="M36" i="59"/>
  <c r="N36" i="59" s="1"/>
  <c r="K36" i="59"/>
  <c r="J36" i="59"/>
  <c r="G36" i="59"/>
  <c r="H36" i="59" s="1"/>
  <c r="M35" i="59"/>
  <c r="J35" i="59"/>
  <c r="K35" i="59" s="1"/>
  <c r="G35" i="59"/>
  <c r="M34" i="59"/>
  <c r="N34" i="59" s="1"/>
  <c r="K34" i="59"/>
  <c r="J34" i="59"/>
  <c r="G34" i="59"/>
  <c r="H34" i="59" s="1"/>
  <c r="M33" i="59"/>
  <c r="J33" i="59"/>
  <c r="K33" i="59" s="1"/>
  <c r="G33" i="59"/>
  <c r="M32" i="59"/>
  <c r="N32" i="59" s="1"/>
  <c r="K32" i="59"/>
  <c r="J32" i="59"/>
  <c r="G32" i="59"/>
  <c r="H32" i="59" s="1"/>
  <c r="M31" i="59"/>
  <c r="J31" i="59"/>
  <c r="K31" i="59" s="1"/>
  <c r="G31" i="59"/>
  <c r="M30" i="59"/>
  <c r="N30" i="59" s="1"/>
  <c r="K30" i="59"/>
  <c r="J30" i="59"/>
  <c r="G30" i="59"/>
  <c r="H30" i="59" s="1"/>
  <c r="M29" i="59"/>
  <c r="J29" i="59"/>
  <c r="K29" i="59" s="1"/>
  <c r="G29" i="59"/>
  <c r="M28" i="59"/>
  <c r="N28" i="59" s="1"/>
  <c r="K28" i="59"/>
  <c r="J28" i="59"/>
  <c r="G28" i="59"/>
  <c r="H28" i="59" s="1"/>
  <c r="M27" i="59"/>
  <c r="N27" i="59" s="1"/>
  <c r="J27" i="59"/>
  <c r="K27" i="59" s="1"/>
  <c r="G27" i="59"/>
  <c r="M26" i="59"/>
  <c r="N26" i="59" s="1"/>
  <c r="K26" i="59"/>
  <c r="J26" i="59"/>
  <c r="G26" i="59"/>
  <c r="H26" i="59" s="1"/>
  <c r="M25" i="59"/>
  <c r="J25" i="59"/>
  <c r="K25" i="59" s="1"/>
  <c r="G25" i="59"/>
  <c r="M24" i="59"/>
  <c r="N24" i="59" s="1"/>
  <c r="K24" i="59"/>
  <c r="J24" i="59"/>
  <c r="G24" i="59"/>
  <c r="H24" i="59" s="1"/>
  <c r="M23" i="59"/>
  <c r="N23" i="59" s="1"/>
  <c r="J23" i="59"/>
  <c r="K23" i="59" s="1"/>
  <c r="G23" i="59"/>
  <c r="M22" i="59"/>
  <c r="N22" i="59" s="1"/>
  <c r="K22" i="59"/>
  <c r="J22" i="59"/>
  <c r="G22" i="59"/>
  <c r="H22" i="59" s="1"/>
  <c r="M21" i="59"/>
  <c r="N21" i="59" s="1"/>
  <c r="J21" i="59"/>
  <c r="K21" i="59" s="1"/>
  <c r="H21" i="59"/>
  <c r="G21" i="59"/>
  <c r="M20" i="59"/>
  <c r="N20" i="59" s="1"/>
  <c r="K20" i="59"/>
  <c r="J20" i="59"/>
  <c r="G20" i="59"/>
  <c r="H20" i="59" s="1"/>
  <c r="M19" i="59"/>
  <c r="N19" i="59" s="1"/>
  <c r="J19" i="59"/>
  <c r="K19" i="59" s="1"/>
  <c r="H19" i="59"/>
  <c r="G19" i="59"/>
  <c r="M18" i="59"/>
  <c r="N18" i="59" s="1"/>
  <c r="K18" i="59"/>
  <c r="J18" i="59"/>
  <c r="G18" i="59"/>
  <c r="M17" i="59"/>
  <c r="N17" i="59" s="1"/>
  <c r="J17" i="59"/>
  <c r="K17" i="59" s="1"/>
  <c r="H17" i="59"/>
  <c r="G17" i="59"/>
  <c r="M16" i="59"/>
  <c r="N16" i="59" s="1"/>
  <c r="K16" i="59"/>
  <c r="J16" i="59"/>
  <c r="G16" i="59"/>
  <c r="N15" i="59"/>
  <c r="M15" i="59"/>
  <c r="N45" i="59" s="1"/>
  <c r="J15" i="59"/>
  <c r="K15" i="59" s="1"/>
  <c r="H15" i="59"/>
  <c r="G15" i="59"/>
  <c r="H46" i="59" s="1"/>
  <c r="D15" i="59"/>
  <c r="E15" i="59" s="1"/>
  <c r="B9" i="59"/>
  <c r="B8" i="59"/>
  <c r="G91" i="56"/>
  <c r="D91" i="56"/>
  <c r="G90" i="56"/>
  <c r="H90" i="56" s="1"/>
  <c r="D90" i="56"/>
  <c r="G89" i="56"/>
  <c r="H89" i="56" s="1"/>
  <c r="E89" i="56"/>
  <c r="D89" i="56"/>
  <c r="G88" i="56"/>
  <c r="D88" i="56"/>
  <c r="G71" i="56"/>
  <c r="H71" i="56" s="1"/>
  <c r="D71" i="56"/>
  <c r="G70" i="56"/>
  <c r="H70" i="56" s="1"/>
  <c r="E70" i="56"/>
  <c r="D70" i="56"/>
  <c r="G69" i="56"/>
  <c r="D69" i="56"/>
  <c r="E69" i="56" s="1"/>
  <c r="G68" i="56"/>
  <c r="H68" i="56" s="1"/>
  <c r="D68" i="56"/>
  <c r="G67" i="56"/>
  <c r="H67" i="56" s="1"/>
  <c r="E67" i="56"/>
  <c r="D67" i="56"/>
  <c r="G66" i="56"/>
  <c r="D66" i="56"/>
  <c r="E66" i="56" s="1"/>
  <c r="G65" i="56"/>
  <c r="H65" i="56" s="1"/>
  <c r="D65" i="56"/>
  <c r="G64" i="56"/>
  <c r="H64" i="56" s="1"/>
  <c r="E64" i="56"/>
  <c r="D64" i="56"/>
  <c r="G63" i="56"/>
  <c r="H63" i="56" s="1"/>
  <c r="D63" i="56"/>
  <c r="E63" i="56" s="1"/>
  <c r="G62" i="56"/>
  <c r="H62" i="56" s="1"/>
  <c r="D62" i="56"/>
  <c r="G61" i="56"/>
  <c r="H61" i="56" s="1"/>
  <c r="E61" i="56"/>
  <c r="D61" i="56"/>
  <c r="G60" i="56"/>
  <c r="H60" i="56" s="1"/>
  <c r="D60" i="56"/>
  <c r="E60" i="56" s="1"/>
  <c r="G59" i="56"/>
  <c r="H59" i="56" s="1"/>
  <c r="D59" i="56"/>
  <c r="G58" i="56"/>
  <c r="H58" i="56" s="1"/>
  <c r="E58" i="56"/>
  <c r="D58" i="56"/>
  <c r="G57" i="56"/>
  <c r="H57" i="56" s="1"/>
  <c r="D57" i="56"/>
  <c r="E57" i="56" s="1"/>
  <c r="G56" i="56"/>
  <c r="H56" i="56" s="1"/>
  <c r="D56" i="56"/>
  <c r="G55" i="56"/>
  <c r="H55" i="56" s="1"/>
  <c r="E55" i="56"/>
  <c r="D55" i="56"/>
  <c r="G54" i="56"/>
  <c r="H54" i="56" s="1"/>
  <c r="D54" i="56"/>
  <c r="E54" i="56" s="1"/>
  <c r="G53" i="56"/>
  <c r="H53" i="56" s="1"/>
  <c r="D53" i="56"/>
  <c r="G52" i="56"/>
  <c r="H52" i="56" s="1"/>
  <c r="E52" i="56"/>
  <c r="D52" i="56"/>
  <c r="G51" i="56"/>
  <c r="H51" i="56" s="1"/>
  <c r="D51" i="56"/>
  <c r="E51" i="56" s="1"/>
  <c r="G50" i="56"/>
  <c r="H50" i="56" s="1"/>
  <c r="D50" i="56"/>
  <c r="G49" i="56"/>
  <c r="H49" i="56" s="1"/>
  <c r="E49" i="56"/>
  <c r="D49" i="56"/>
  <c r="G48" i="56"/>
  <c r="H48" i="56" s="1"/>
  <c r="D48" i="56"/>
  <c r="E48" i="56" s="1"/>
  <c r="G47" i="56"/>
  <c r="H47" i="56" s="1"/>
  <c r="D47" i="56"/>
  <c r="G46" i="56"/>
  <c r="H46" i="56" s="1"/>
  <c r="E46" i="56"/>
  <c r="D46" i="56"/>
  <c r="G45" i="56"/>
  <c r="H45" i="56" s="1"/>
  <c r="D45" i="56"/>
  <c r="E45" i="56" s="1"/>
  <c r="G44" i="56"/>
  <c r="H44" i="56" s="1"/>
  <c r="D44" i="56"/>
  <c r="G43" i="56"/>
  <c r="H43" i="56" s="1"/>
  <c r="E43" i="56"/>
  <c r="D43" i="56"/>
  <c r="G42" i="56"/>
  <c r="H42" i="56" s="1"/>
  <c r="D42" i="56"/>
  <c r="E42" i="56" s="1"/>
  <c r="G41" i="56"/>
  <c r="H41" i="56" s="1"/>
  <c r="D41" i="56"/>
  <c r="G40" i="56"/>
  <c r="H40" i="56" s="1"/>
  <c r="E40" i="56"/>
  <c r="D40" i="56"/>
  <c r="G39" i="56"/>
  <c r="H39" i="56" s="1"/>
  <c r="D39" i="56"/>
  <c r="E39" i="56" s="1"/>
  <c r="G38" i="56"/>
  <c r="H38" i="56" s="1"/>
  <c r="D38" i="56"/>
  <c r="G37" i="56"/>
  <c r="H37" i="56" s="1"/>
  <c r="E37" i="56"/>
  <c r="D37" i="56"/>
  <c r="G36" i="56"/>
  <c r="H36" i="56" s="1"/>
  <c r="D36" i="56"/>
  <c r="E36" i="56" s="1"/>
  <c r="G35" i="56"/>
  <c r="H35" i="56" s="1"/>
  <c r="D35" i="56"/>
  <c r="G34" i="56"/>
  <c r="H34" i="56" s="1"/>
  <c r="E34" i="56"/>
  <c r="D34" i="56"/>
  <c r="G33" i="56"/>
  <c r="H33" i="56" s="1"/>
  <c r="D33" i="56"/>
  <c r="E33" i="56" s="1"/>
  <c r="G32" i="56"/>
  <c r="H32" i="56" s="1"/>
  <c r="D32" i="56"/>
  <c r="G31" i="56"/>
  <c r="H31" i="56" s="1"/>
  <c r="E31" i="56"/>
  <c r="D31" i="56"/>
  <c r="G30" i="56"/>
  <c r="H30" i="56" s="1"/>
  <c r="D30" i="56"/>
  <c r="E30" i="56" s="1"/>
  <c r="G29" i="56"/>
  <c r="H29" i="56" s="1"/>
  <c r="D29" i="56"/>
  <c r="G28" i="56"/>
  <c r="H28" i="56" s="1"/>
  <c r="E28" i="56"/>
  <c r="D28" i="56"/>
  <c r="G27" i="56"/>
  <c r="H27" i="56" s="1"/>
  <c r="D27" i="56"/>
  <c r="E27" i="56" s="1"/>
  <c r="G26" i="56"/>
  <c r="H91" i="56" s="1"/>
  <c r="E26" i="56"/>
  <c r="D26" i="56"/>
  <c r="E91" i="56" s="1"/>
  <c r="B9" i="56"/>
  <c r="B8" i="56"/>
  <c r="H91" i="58"/>
  <c r="G91" i="58"/>
  <c r="D91" i="58"/>
  <c r="E91" i="58" s="1"/>
  <c r="G90" i="58"/>
  <c r="H90" i="58" s="1"/>
  <c r="D90" i="58"/>
  <c r="E90" i="58" s="1"/>
  <c r="G89" i="58"/>
  <c r="D89" i="58"/>
  <c r="E89" i="58" s="1"/>
  <c r="H88" i="58"/>
  <c r="G88" i="58"/>
  <c r="D88" i="58"/>
  <c r="E88" i="58" s="1"/>
  <c r="G71" i="58"/>
  <c r="H71" i="58" s="1"/>
  <c r="D71" i="58"/>
  <c r="E71" i="58" s="1"/>
  <c r="G70" i="58"/>
  <c r="D70" i="58"/>
  <c r="E70" i="58" s="1"/>
  <c r="H69" i="58"/>
  <c r="G69" i="58"/>
  <c r="D69" i="58"/>
  <c r="E69" i="58" s="1"/>
  <c r="G68" i="58"/>
  <c r="H68" i="58" s="1"/>
  <c r="D68" i="58"/>
  <c r="E68" i="58" s="1"/>
  <c r="G67" i="58"/>
  <c r="D67" i="58"/>
  <c r="E67" i="58" s="1"/>
  <c r="H66" i="58"/>
  <c r="G66" i="58"/>
  <c r="D66" i="58"/>
  <c r="E66" i="58" s="1"/>
  <c r="G65" i="58"/>
  <c r="H65" i="58" s="1"/>
  <c r="D65" i="58"/>
  <c r="E65" i="58" s="1"/>
  <c r="G64" i="58"/>
  <c r="D64" i="58"/>
  <c r="E64" i="58" s="1"/>
  <c r="H63" i="58"/>
  <c r="G63" i="58"/>
  <c r="D63" i="58"/>
  <c r="E63" i="58" s="1"/>
  <c r="G62" i="58"/>
  <c r="H62" i="58" s="1"/>
  <c r="D62" i="58"/>
  <c r="E62" i="58" s="1"/>
  <c r="G61" i="58"/>
  <c r="D61" i="58"/>
  <c r="E61" i="58" s="1"/>
  <c r="H60" i="58"/>
  <c r="G60" i="58"/>
  <c r="D60" i="58"/>
  <c r="E60" i="58" s="1"/>
  <c r="G59" i="58"/>
  <c r="H59" i="58" s="1"/>
  <c r="D59" i="58"/>
  <c r="E59" i="58" s="1"/>
  <c r="G58" i="58"/>
  <c r="D58" i="58"/>
  <c r="E58" i="58" s="1"/>
  <c r="H57" i="58"/>
  <c r="G57" i="58"/>
  <c r="D57" i="58"/>
  <c r="E57" i="58" s="1"/>
  <c r="G56" i="58"/>
  <c r="H56" i="58" s="1"/>
  <c r="D56" i="58"/>
  <c r="E56" i="58" s="1"/>
  <c r="G55" i="58"/>
  <c r="H55" i="58" s="1"/>
  <c r="D55" i="58"/>
  <c r="E55" i="58" s="1"/>
  <c r="H54" i="58"/>
  <c r="G54" i="58"/>
  <c r="D54" i="58"/>
  <c r="E54" i="58" s="1"/>
  <c r="G53" i="58"/>
  <c r="H53" i="58" s="1"/>
  <c r="D53" i="58"/>
  <c r="E53" i="58" s="1"/>
  <c r="G52" i="58"/>
  <c r="H52" i="58" s="1"/>
  <c r="D52" i="58"/>
  <c r="E52" i="58" s="1"/>
  <c r="H51" i="58"/>
  <c r="G51" i="58"/>
  <c r="D51" i="58"/>
  <c r="E51" i="58" s="1"/>
  <c r="G50" i="58"/>
  <c r="H50" i="58" s="1"/>
  <c r="D50" i="58"/>
  <c r="E50" i="58" s="1"/>
  <c r="G49" i="58"/>
  <c r="H49" i="58" s="1"/>
  <c r="D49" i="58"/>
  <c r="E49" i="58" s="1"/>
  <c r="H48" i="58"/>
  <c r="G48" i="58"/>
  <c r="D48" i="58"/>
  <c r="E48" i="58" s="1"/>
  <c r="G47" i="58"/>
  <c r="H47" i="58" s="1"/>
  <c r="D47" i="58"/>
  <c r="E47" i="58" s="1"/>
  <c r="G46" i="58"/>
  <c r="H46" i="58" s="1"/>
  <c r="D46" i="58"/>
  <c r="E46" i="58" s="1"/>
  <c r="H45" i="58"/>
  <c r="G45" i="58"/>
  <c r="D45" i="58"/>
  <c r="E45" i="58" s="1"/>
  <c r="G44" i="58"/>
  <c r="H44" i="58" s="1"/>
  <c r="D44" i="58"/>
  <c r="E44" i="58" s="1"/>
  <c r="G43" i="58"/>
  <c r="H43" i="58" s="1"/>
  <c r="D43" i="58"/>
  <c r="E43" i="58" s="1"/>
  <c r="H42" i="58"/>
  <c r="G42" i="58"/>
  <c r="D42" i="58"/>
  <c r="E42" i="58" s="1"/>
  <c r="G41" i="58"/>
  <c r="H41" i="58" s="1"/>
  <c r="D41" i="58"/>
  <c r="E41" i="58" s="1"/>
  <c r="G40" i="58"/>
  <c r="H40" i="58" s="1"/>
  <c r="D40" i="58"/>
  <c r="E40" i="58" s="1"/>
  <c r="H39" i="58"/>
  <c r="G39" i="58"/>
  <c r="D39" i="58"/>
  <c r="E39" i="58" s="1"/>
  <c r="G38" i="58"/>
  <c r="H38" i="58" s="1"/>
  <c r="D38" i="58"/>
  <c r="E38" i="58" s="1"/>
  <c r="G37" i="58"/>
  <c r="H37" i="58" s="1"/>
  <c r="D37" i="58"/>
  <c r="E37" i="58" s="1"/>
  <c r="H36" i="58"/>
  <c r="G36" i="58"/>
  <c r="D36" i="58"/>
  <c r="E36" i="58" s="1"/>
  <c r="G35" i="58"/>
  <c r="H35" i="58" s="1"/>
  <c r="D35" i="58"/>
  <c r="E35" i="58" s="1"/>
  <c r="G34" i="58"/>
  <c r="H34" i="58" s="1"/>
  <c r="D34" i="58"/>
  <c r="E34" i="58" s="1"/>
  <c r="H33" i="58"/>
  <c r="G33" i="58"/>
  <c r="D33" i="58"/>
  <c r="E33" i="58" s="1"/>
  <c r="G32" i="58"/>
  <c r="H32" i="58" s="1"/>
  <c r="D32" i="58"/>
  <c r="E32" i="58" s="1"/>
  <c r="G31" i="58"/>
  <c r="H31" i="58" s="1"/>
  <c r="D31" i="58"/>
  <c r="E31" i="58" s="1"/>
  <c r="H30" i="58"/>
  <c r="G30" i="58"/>
  <c r="D30" i="58"/>
  <c r="E30" i="58" s="1"/>
  <c r="G29" i="58"/>
  <c r="H29" i="58" s="1"/>
  <c r="D29" i="58"/>
  <c r="E29" i="58" s="1"/>
  <c r="G28" i="58"/>
  <c r="H28" i="58" s="1"/>
  <c r="D28" i="58"/>
  <c r="E28" i="58" s="1"/>
  <c r="H27" i="58"/>
  <c r="G27" i="58"/>
  <c r="D27" i="58"/>
  <c r="E27" i="58" s="1"/>
  <c r="G26" i="58"/>
  <c r="H26" i="58" s="1"/>
  <c r="D26" i="58"/>
  <c r="E26" i="58" s="1"/>
  <c r="G25" i="58"/>
  <c r="H25" i="58" s="1"/>
  <c r="D25" i="58"/>
  <c r="E25" i="58" s="1"/>
  <c r="H24" i="58"/>
  <c r="G24" i="58"/>
  <c r="D24" i="58"/>
  <c r="E24" i="58" s="1"/>
  <c r="G23" i="58"/>
  <c r="H23" i="58" s="1"/>
  <c r="D23" i="58"/>
  <c r="E23" i="58" s="1"/>
  <c r="G22" i="58"/>
  <c r="H22" i="58" s="1"/>
  <c r="D22" i="58"/>
  <c r="E22" i="58" s="1"/>
  <c r="H21" i="58"/>
  <c r="G21" i="58"/>
  <c r="D21" i="58"/>
  <c r="E21" i="58" s="1"/>
  <c r="G20" i="58"/>
  <c r="H20" i="58" s="1"/>
  <c r="D20" i="58"/>
  <c r="E20" i="58" s="1"/>
  <c r="G19" i="58"/>
  <c r="H19" i="58" s="1"/>
  <c r="D19" i="58"/>
  <c r="E19" i="58" s="1"/>
  <c r="H18" i="58"/>
  <c r="G18" i="58"/>
  <c r="D18" i="58"/>
  <c r="E18" i="58" s="1"/>
  <c r="G17" i="58"/>
  <c r="D17" i="58"/>
  <c r="E17" i="58" s="1"/>
  <c r="G16" i="58"/>
  <c r="H16" i="58" s="1"/>
  <c r="D16" i="58"/>
  <c r="E16" i="58" s="1"/>
  <c r="H15" i="58"/>
  <c r="G15" i="58"/>
  <c r="H17" i="58" s="1"/>
  <c r="D15" i="58"/>
  <c r="E15" i="58" s="1"/>
  <c r="B9" i="58"/>
  <c r="B8" i="58"/>
  <c r="G91" i="54"/>
  <c r="H91" i="54" s="1"/>
  <c r="D91" i="54"/>
  <c r="E91" i="54" s="1"/>
  <c r="G90" i="54"/>
  <c r="H90" i="54" s="1"/>
  <c r="D90" i="54"/>
  <c r="E90" i="54" s="1"/>
  <c r="G89" i="54"/>
  <c r="H89" i="54" s="1"/>
  <c r="D89" i="54"/>
  <c r="E89" i="54" s="1"/>
  <c r="G88" i="54"/>
  <c r="H88" i="54" s="1"/>
  <c r="D88" i="54"/>
  <c r="E88" i="54" s="1"/>
  <c r="G71" i="54"/>
  <c r="H71" i="54" s="1"/>
  <c r="D71" i="54"/>
  <c r="E71" i="54" s="1"/>
  <c r="G70" i="54"/>
  <c r="H70" i="54" s="1"/>
  <c r="D70" i="54"/>
  <c r="E70" i="54" s="1"/>
  <c r="G69" i="54"/>
  <c r="H69" i="54" s="1"/>
  <c r="D69" i="54"/>
  <c r="E69" i="54" s="1"/>
  <c r="G68" i="54"/>
  <c r="H68" i="54" s="1"/>
  <c r="D68" i="54"/>
  <c r="E68" i="54" s="1"/>
  <c r="G67" i="54"/>
  <c r="H67" i="54" s="1"/>
  <c r="D67" i="54"/>
  <c r="E67" i="54" s="1"/>
  <c r="G66" i="54"/>
  <c r="H66" i="54" s="1"/>
  <c r="D66" i="54"/>
  <c r="E66" i="54" s="1"/>
  <c r="G65" i="54"/>
  <c r="H65" i="54" s="1"/>
  <c r="D65" i="54"/>
  <c r="E65" i="54" s="1"/>
  <c r="G64" i="54"/>
  <c r="H64" i="54" s="1"/>
  <c r="D64" i="54"/>
  <c r="E64" i="54" s="1"/>
  <c r="G63" i="54"/>
  <c r="H63" i="54" s="1"/>
  <c r="D63" i="54"/>
  <c r="E63" i="54" s="1"/>
  <c r="G62" i="54"/>
  <c r="H62" i="54" s="1"/>
  <c r="D62" i="54"/>
  <c r="E62" i="54" s="1"/>
  <c r="G61" i="54"/>
  <c r="H61" i="54" s="1"/>
  <c r="D61" i="54"/>
  <c r="E61" i="54" s="1"/>
  <c r="G60" i="54"/>
  <c r="H60" i="54" s="1"/>
  <c r="D60" i="54"/>
  <c r="E60" i="54" s="1"/>
  <c r="G59" i="54"/>
  <c r="H59" i="54" s="1"/>
  <c r="D59" i="54"/>
  <c r="E59" i="54" s="1"/>
  <c r="G58" i="54"/>
  <c r="H58" i="54" s="1"/>
  <c r="D58" i="54"/>
  <c r="E58" i="54" s="1"/>
  <c r="G57" i="54"/>
  <c r="H57" i="54" s="1"/>
  <c r="D57" i="54"/>
  <c r="E57" i="54" s="1"/>
  <c r="G56" i="54"/>
  <c r="H56" i="54" s="1"/>
  <c r="D56" i="54"/>
  <c r="E56" i="54" s="1"/>
  <c r="G55" i="54"/>
  <c r="H55" i="54" s="1"/>
  <c r="D55" i="54"/>
  <c r="E55" i="54" s="1"/>
  <c r="G54" i="54"/>
  <c r="H54" i="54" s="1"/>
  <c r="D54" i="54"/>
  <c r="E54" i="54" s="1"/>
  <c r="G53" i="54"/>
  <c r="H53" i="54" s="1"/>
  <c r="D53" i="54"/>
  <c r="E53" i="54" s="1"/>
  <c r="G52" i="54"/>
  <c r="H52" i="54" s="1"/>
  <c r="D52" i="54"/>
  <c r="E52" i="54" s="1"/>
  <c r="G51" i="54"/>
  <c r="H51" i="54" s="1"/>
  <c r="D51" i="54"/>
  <c r="E51" i="54" s="1"/>
  <c r="G50" i="54"/>
  <c r="H50" i="54" s="1"/>
  <c r="D50" i="54"/>
  <c r="E50" i="54" s="1"/>
  <c r="G49" i="54"/>
  <c r="H49" i="54" s="1"/>
  <c r="D49" i="54"/>
  <c r="E49" i="54" s="1"/>
  <c r="G48" i="54"/>
  <c r="H48" i="54" s="1"/>
  <c r="D48" i="54"/>
  <c r="E48" i="54" s="1"/>
  <c r="G47" i="54"/>
  <c r="H47" i="54" s="1"/>
  <c r="D47" i="54"/>
  <c r="E47" i="54" s="1"/>
  <c r="G46" i="54"/>
  <c r="H46" i="54" s="1"/>
  <c r="D46" i="54"/>
  <c r="E46" i="54" s="1"/>
  <c r="G45" i="54"/>
  <c r="H45" i="54" s="1"/>
  <c r="D45" i="54"/>
  <c r="E45" i="54" s="1"/>
  <c r="G44" i="54"/>
  <c r="H44" i="54" s="1"/>
  <c r="D44" i="54"/>
  <c r="E44" i="54" s="1"/>
  <c r="G43" i="54"/>
  <c r="H43" i="54" s="1"/>
  <c r="D43" i="54"/>
  <c r="E43" i="54" s="1"/>
  <c r="G42" i="54"/>
  <c r="H42" i="54" s="1"/>
  <c r="D42" i="54"/>
  <c r="E42" i="54" s="1"/>
  <c r="G41" i="54"/>
  <c r="H41" i="54" s="1"/>
  <c r="D41" i="54"/>
  <c r="E41" i="54" s="1"/>
  <c r="G17" i="54"/>
  <c r="H17" i="54" s="1"/>
  <c r="D17" i="54"/>
  <c r="E17" i="54" s="1"/>
  <c r="G16" i="54"/>
  <c r="H16" i="54" s="1"/>
  <c r="D16" i="54"/>
  <c r="E16" i="54" s="1"/>
  <c r="G15" i="54"/>
  <c r="H15" i="54" s="1"/>
  <c r="D15" i="54"/>
  <c r="E15" i="54" s="1"/>
  <c r="B9" i="54"/>
  <c r="B8" i="54"/>
  <c r="G24" i="55"/>
  <c r="H24" i="55" s="1"/>
  <c r="D24" i="55"/>
  <c r="G23" i="55"/>
  <c r="H23" i="55" s="1"/>
  <c r="D23" i="55"/>
  <c r="G22" i="55"/>
  <c r="D22" i="55"/>
  <c r="G21" i="55"/>
  <c r="D21" i="55"/>
  <c r="G20" i="55"/>
  <c r="D20" i="55"/>
  <c r="G19" i="55"/>
  <c r="D19" i="55"/>
  <c r="J18" i="55"/>
  <c r="K18" i="55" s="1"/>
  <c r="G18" i="55"/>
  <c r="H18" i="55" s="1"/>
  <c r="D18" i="55"/>
  <c r="J17" i="55"/>
  <c r="K17" i="55" s="1"/>
  <c r="G17" i="55"/>
  <c r="H17" i="55" s="1"/>
  <c r="D17" i="55"/>
  <c r="J16" i="55"/>
  <c r="G16" i="55"/>
  <c r="H16" i="55" s="1"/>
  <c r="D16" i="55"/>
  <c r="J15" i="55"/>
  <c r="K15" i="55" s="1"/>
  <c r="G15" i="55"/>
  <c r="H15" i="55" s="1"/>
  <c r="D15" i="55"/>
  <c r="E15" i="55" s="1"/>
  <c r="B9" i="55"/>
  <c r="B8" i="55"/>
  <c r="G91" i="53"/>
  <c r="D91" i="53"/>
  <c r="G90" i="53"/>
  <c r="D90" i="53"/>
  <c r="G89" i="53"/>
  <c r="D89" i="53"/>
  <c r="G88" i="53"/>
  <c r="D88" i="53"/>
  <c r="J71" i="53"/>
  <c r="G71" i="53"/>
  <c r="D71" i="53"/>
  <c r="J70" i="53"/>
  <c r="G70" i="53"/>
  <c r="D70" i="53"/>
  <c r="J69" i="53"/>
  <c r="G69" i="53"/>
  <c r="D69" i="53"/>
  <c r="J68" i="53"/>
  <c r="G68" i="53"/>
  <c r="D68" i="53"/>
  <c r="J67" i="53"/>
  <c r="G67" i="53"/>
  <c r="D67" i="53"/>
  <c r="J66" i="53"/>
  <c r="G66" i="53"/>
  <c r="D66" i="53"/>
  <c r="J65" i="53"/>
  <c r="G65" i="53"/>
  <c r="D65" i="53"/>
  <c r="J64" i="53"/>
  <c r="G64" i="53"/>
  <c r="D64" i="53"/>
  <c r="J63" i="53"/>
  <c r="G63" i="53"/>
  <c r="D63" i="53"/>
  <c r="J62" i="53"/>
  <c r="G62" i="53"/>
  <c r="D62" i="53"/>
  <c r="J61" i="53"/>
  <c r="G61" i="53"/>
  <c r="D61" i="53"/>
  <c r="J60" i="53"/>
  <c r="G60" i="53"/>
  <c r="D60" i="53"/>
  <c r="J59" i="53"/>
  <c r="G59" i="53"/>
  <c r="D59" i="53"/>
  <c r="J58" i="53"/>
  <c r="G58" i="53"/>
  <c r="D58" i="53"/>
  <c r="J57" i="53"/>
  <c r="G57" i="53"/>
  <c r="D57" i="53"/>
  <c r="J56" i="53"/>
  <c r="G56" i="53"/>
  <c r="D56" i="53"/>
  <c r="J55" i="53"/>
  <c r="G55" i="53"/>
  <c r="D55" i="53"/>
  <c r="J54" i="53"/>
  <c r="G54" i="53"/>
  <c r="D54" i="53"/>
  <c r="J53" i="53"/>
  <c r="G53" i="53"/>
  <c r="D53" i="53"/>
  <c r="J52" i="53"/>
  <c r="G52" i="53"/>
  <c r="D52" i="53"/>
  <c r="J51" i="53"/>
  <c r="G51" i="53"/>
  <c r="D51" i="53"/>
  <c r="J50" i="53"/>
  <c r="G50" i="53"/>
  <c r="D50" i="53"/>
  <c r="J49" i="53"/>
  <c r="G49" i="53"/>
  <c r="D49" i="53"/>
  <c r="J48" i="53"/>
  <c r="G48" i="53"/>
  <c r="D48" i="53"/>
  <c r="J47" i="53"/>
  <c r="G47" i="53"/>
  <c r="D47" i="53"/>
  <c r="J46" i="53"/>
  <c r="G46" i="53"/>
  <c r="D46" i="53"/>
  <c r="J45" i="53"/>
  <c r="G45" i="53"/>
  <c r="D45" i="53"/>
  <c r="J44" i="53"/>
  <c r="G44" i="53"/>
  <c r="D44" i="53"/>
  <c r="J43" i="53"/>
  <c r="G43" i="53"/>
  <c r="D43" i="53"/>
  <c r="J42" i="53"/>
  <c r="G42" i="53"/>
  <c r="D42" i="53"/>
  <c r="J41" i="53"/>
  <c r="G41" i="53"/>
  <c r="D41" i="53"/>
  <c r="J40" i="53"/>
  <c r="G40" i="53"/>
  <c r="D40" i="53"/>
  <c r="J39" i="53"/>
  <c r="G39" i="53"/>
  <c r="D39" i="53"/>
  <c r="J38" i="53"/>
  <c r="G38" i="53"/>
  <c r="D38" i="53"/>
  <c r="J37" i="53"/>
  <c r="G37" i="53"/>
  <c r="D37" i="53"/>
  <c r="J36" i="53"/>
  <c r="G36" i="53"/>
  <c r="D36" i="53"/>
  <c r="J35" i="53"/>
  <c r="G35" i="53"/>
  <c r="D35" i="53"/>
  <c r="J34" i="53"/>
  <c r="G34" i="53"/>
  <c r="D34" i="53"/>
  <c r="J33" i="53"/>
  <c r="G33" i="53"/>
  <c r="D33" i="53"/>
  <c r="J32" i="53"/>
  <c r="G32" i="53"/>
  <c r="D32" i="53"/>
  <c r="J31" i="53"/>
  <c r="G31" i="53"/>
  <c r="H31" i="53" s="1"/>
  <c r="D31" i="53"/>
  <c r="J30" i="53"/>
  <c r="G30" i="53"/>
  <c r="D30" i="53"/>
  <c r="J29" i="53"/>
  <c r="G29" i="53"/>
  <c r="D29" i="53"/>
  <c r="J28" i="53"/>
  <c r="G28" i="53"/>
  <c r="D28" i="53"/>
  <c r="J27" i="53"/>
  <c r="G27" i="53"/>
  <c r="D27" i="53"/>
  <c r="J26" i="53"/>
  <c r="G26" i="53"/>
  <c r="D26" i="53"/>
  <c r="J25" i="53"/>
  <c r="G25" i="53"/>
  <c r="D25" i="53"/>
  <c r="J24" i="53"/>
  <c r="G24" i="53"/>
  <c r="D24" i="53"/>
  <c r="J23" i="53"/>
  <c r="G23" i="53"/>
  <c r="D23" i="53"/>
  <c r="J22" i="53"/>
  <c r="G22" i="53"/>
  <c r="D22" i="53"/>
  <c r="J21" i="53"/>
  <c r="G21" i="53"/>
  <c r="D21" i="53"/>
  <c r="J20" i="53"/>
  <c r="G20" i="53"/>
  <c r="D20" i="53"/>
  <c r="J19" i="53"/>
  <c r="G19" i="53"/>
  <c r="H19" i="53" s="1"/>
  <c r="D19" i="53"/>
  <c r="E19" i="53" s="1"/>
  <c r="J18" i="53"/>
  <c r="G18" i="53"/>
  <c r="D18" i="53"/>
  <c r="J17" i="53"/>
  <c r="G17" i="53"/>
  <c r="D17" i="53"/>
  <c r="J16" i="53"/>
  <c r="G16" i="53"/>
  <c r="D16" i="53"/>
  <c r="J15" i="53"/>
  <c r="K15" i="53" s="1"/>
  <c r="G15" i="53"/>
  <c r="H15" i="53" s="1"/>
  <c r="D15" i="53"/>
  <c r="E15" i="53" s="1"/>
  <c r="B9" i="53"/>
  <c r="B8" i="53"/>
  <c r="G91" i="52"/>
  <c r="D91" i="52"/>
  <c r="G90" i="52"/>
  <c r="D90" i="52"/>
  <c r="G89" i="52"/>
  <c r="D89" i="52"/>
  <c r="G88" i="52"/>
  <c r="D88" i="52"/>
  <c r="J71" i="52"/>
  <c r="G71" i="52"/>
  <c r="D71" i="52"/>
  <c r="J70" i="52"/>
  <c r="G70" i="52"/>
  <c r="D70" i="52"/>
  <c r="J69" i="52"/>
  <c r="G69" i="52"/>
  <c r="D69" i="52"/>
  <c r="J68" i="52"/>
  <c r="G68" i="52"/>
  <c r="D68" i="52"/>
  <c r="J67" i="52"/>
  <c r="G67" i="52"/>
  <c r="D67" i="52"/>
  <c r="J66" i="52"/>
  <c r="G66" i="52"/>
  <c r="D66" i="52"/>
  <c r="J65" i="52"/>
  <c r="G65" i="52"/>
  <c r="D65" i="52"/>
  <c r="J64" i="52"/>
  <c r="G64" i="52"/>
  <c r="D64" i="52"/>
  <c r="J63" i="52"/>
  <c r="G63" i="52"/>
  <c r="D63" i="52"/>
  <c r="J62" i="52"/>
  <c r="G62" i="52"/>
  <c r="D62" i="52"/>
  <c r="J61" i="52"/>
  <c r="G61" i="52"/>
  <c r="D61" i="52"/>
  <c r="J60" i="52"/>
  <c r="G60" i="52"/>
  <c r="D60" i="52"/>
  <c r="J59" i="52"/>
  <c r="G59" i="52"/>
  <c r="D59" i="52"/>
  <c r="J58" i="52"/>
  <c r="G58" i="52"/>
  <c r="D58" i="52"/>
  <c r="J57" i="52"/>
  <c r="G57" i="52"/>
  <c r="D57" i="52"/>
  <c r="J56" i="52"/>
  <c r="G56" i="52"/>
  <c r="D56" i="52"/>
  <c r="J55" i="52"/>
  <c r="G55" i="52"/>
  <c r="D55" i="52"/>
  <c r="J54" i="52"/>
  <c r="G54" i="52"/>
  <c r="D54" i="52"/>
  <c r="J53" i="52"/>
  <c r="G53" i="52"/>
  <c r="D53" i="52"/>
  <c r="J52" i="52"/>
  <c r="G52" i="52"/>
  <c r="D52" i="52"/>
  <c r="J51" i="52"/>
  <c r="G51" i="52"/>
  <c r="D51" i="52"/>
  <c r="J50" i="52"/>
  <c r="G50" i="52"/>
  <c r="D50" i="52"/>
  <c r="J49" i="52"/>
  <c r="G49" i="52"/>
  <c r="D49" i="52"/>
  <c r="J48" i="52"/>
  <c r="G48" i="52"/>
  <c r="D48" i="52"/>
  <c r="J47" i="52"/>
  <c r="G47" i="52"/>
  <c r="D47" i="52"/>
  <c r="J46" i="52"/>
  <c r="G46" i="52"/>
  <c r="D46" i="52"/>
  <c r="J45" i="52"/>
  <c r="G45" i="52"/>
  <c r="D45" i="52"/>
  <c r="J44" i="52"/>
  <c r="G44" i="52"/>
  <c r="D44" i="52"/>
  <c r="J43" i="52"/>
  <c r="G43" i="52"/>
  <c r="D43" i="52"/>
  <c r="J42" i="52"/>
  <c r="G42" i="52"/>
  <c r="D42" i="52"/>
  <c r="J41" i="52"/>
  <c r="G41" i="52"/>
  <c r="D41" i="52"/>
  <c r="J40" i="52"/>
  <c r="G40" i="52"/>
  <c r="D40" i="52"/>
  <c r="J39" i="52"/>
  <c r="G39" i="52"/>
  <c r="D39" i="52"/>
  <c r="J38" i="52"/>
  <c r="G38" i="52"/>
  <c r="D38" i="52"/>
  <c r="J37" i="52"/>
  <c r="G37" i="52"/>
  <c r="D37" i="52"/>
  <c r="J36" i="52"/>
  <c r="G36" i="52"/>
  <c r="D36" i="52"/>
  <c r="J35" i="52"/>
  <c r="G35" i="52"/>
  <c r="D35" i="52"/>
  <c r="J34" i="52"/>
  <c r="G34" i="52"/>
  <c r="D34" i="52"/>
  <c r="J33" i="52"/>
  <c r="G33" i="52"/>
  <c r="D33" i="52"/>
  <c r="J32" i="52"/>
  <c r="G32" i="52"/>
  <c r="D32" i="52"/>
  <c r="J31" i="52"/>
  <c r="G31" i="52"/>
  <c r="D31" i="52"/>
  <c r="J30" i="52"/>
  <c r="G30" i="52"/>
  <c r="D30" i="52"/>
  <c r="J29" i="52"/>
  <c r="G29" i="52"/>
  <c r="D29" i="52"/>
  <c r="J28" i="52"/>
  <c r="G28" i="52"/>
  <c r="D28" i="52"/>
  <c r="J27" i="52"/>
  <c r="G27" i="52"/>
  <c r="D27" i="52"/>
  <c r="J26" i="52"/>
  <c r="G26" i="52"/>
  <c r="D26" i="52"/>
  <c r="J25" i="52"/>
  <c r="G25" i="52"/>
  <c r="D25" i="52"/>
  <c r="J24" i="52"/>
  <c r="G24" i="52"/>
  <c r="D24" i="52"/>
  <c r="J23" i="52"/>
  <c r="G23" i="52"/>
  <c r="H23" i="52" s="1"/>
  <c r="D23" i="52"/>
  <c r="J22" i="52"/>
  <c r="G22" i="52"/>
  <c r="D22" i="52"/>
  <c r="J21" i="52"/>
  <c r="G21" i="52"/>
  <c r="D21" i="52"/>
  <c r="J20" i="52"/>
  <c r="G20" i="52"/>
  <c r="D20" i="52"/>
  <c r="E20" i="52" s="1"/>
  <c r="J19" i="52"/>
  <c r="K19" i="52" s="1"/>
  <c r="G19" i="52"/>
  <c r="H19" i="52" s="1"/>
  <c r="D19" i="52"/>
  <c r="E19" i="52" s="1"/>
  <c r="B9" i="52"/>
  <c r="B8" i="52"/>
  <c r="G28" i="51"/>
  <c r="H28" i="51" s="1"/>
  <c r="D28" i="51"/>
  <c r="E28" i="51" s="1"/>
  <c r="G27" i="51"/>
  <c r="H27" i="51" s="1"/>
  <c r="D27" i="51"/>
  <c r="E27" i="51" s="1"/>
  <c r="H26" i="51"/>
  <c r="G26" i="51"/>
  <c r="D26" i="51"/>
  <c r="E26" i="51" s="1"/>
  <c r="G25" i="51"/>
  <c r="H25" i="51" s="1"/>
  <c r="D25" i="51"/>
  <c r="E25" i="51" s="1"/>
  <c r="G24" i="51"/>
  <c r="H24" i="51" s="1"/>
  <c r="D24" i="51"/>
  <c r="E24" i="51" s="1"/>
  <c r="H23" i="51"/>
  <c r="G23" i="51"/>
  <c r="D23" i="51"/>
  <c r="E23" i="51" s="1"/>
  <c r="G22" i="51"/>
  <c r="H22" i="51" s="1"/>
  <c r="D22" i="51"/>
  <c r="E22" i="51" s="1"/>
  <c r="G21" i="51"/>
  <c r="H21" i="51" s="1"/>
  <c r="D21" i="51"/>
  <c r="E21" i="51" s="1"/>
  <c r="H20" i="51"/>
  <c r="G20" i="51"/>
  <c r="D20" i="51"/>
  <c r="E20" i="51" s="1"/>
  <c r="G19" i="51"/>
  <c r="H19" i="51" s="1"/>
  <c r="D19" i="51"/>
  <c r="E19" i="51" s="1"/>
  <c r="G18" i="51"/>
  <c r="H18" i="51" s="1"/>
  <c r="D18" i="51"/>
  <c r="E18" i="51" s="1"/>
  <c r="H17" i="51"/>
  <c r="G17" i="51"/>
  <c r="D17" i="51"/>
  <c r="E17" i="51" s="1"/>
  <c r="G16" i="51"/>
  <c r="H16" i="51" s="1"/>
  <c r="D16" i="51"/>
  <c r="E16" i="51" s="1"/>
  <c r="G15" i="51"/>
  <c r="H15" i="51" s="1"/>
  <c r="D15" i="51"/>
  <c r="E15" i="51" s="1"/>
  <c r="H31" i="52" l="1"/>
  <c r="E24" i="52"/>
  <c r="E28" i="52"/>
  <c r="K19" i="53"/>
  <c r="K23" i="53"/>
  <c r="K27" i="53"/>
  <c r="K31" i="53"/>
  <c r="H19" i="55"/>
  <c r="K47" i="59"/>
  <c r="K51" i="59"/>
  <c r="K55" i="59"/>
  <c r="K59" i="59"/>
  <c r="K63" i="59"/>
  <c r="K67" i="59"/>
  <c r="K71" i="59"/>
  <c r="H27" i="52"/>
  <c r="K23" i="52"/>
  <c r="H27" i="53"/>
  <c r="H20" i="52"/>
  <c r="H24" i="52"/>
  <c r="H28" i="52"/>
  <c r="E16" i="53"/>
  <c r="E20" i="53"/>
  <c r="E24" i="53"/>
  <c r="E28" i="53"/>
  <c r="E20" i="55"/>
  <c r="K20" i="52"/>
  <c r="K24" i="52"/>
  <c r="K28" i="52"/>
  <c r="H16" i="53"/>
  <c r="H20" i="53"/>
  <c r="H24" i="53"/>
  <c r="H28" i="53"/>
  <c r="E16" i="55"/>
  <c r="H20" i="55"/>
  <c r="H58" i="58"/>
  <c r="H61" i="58"/>
  <c r="H64" i="58"/>
  <c r="H67" i="58"/>
  <c r="H70" i="58"/>
  <c r="H89" i="58"/>
  <c r="E29" i="56"/>
  <c r="E32" i="56"/>
  <c r="E35" i="56"/>
  <c r="E38" i="56"/>
  <c r="E41" i="56"/>
  <c r="E44" i="56"/>
  <c r="E47" i="56"/>
  <c r="E50" i="56"/>
  <c r="E53" i="56"/>
  <c r="E56" i="56"/>
  <c r="E59" i="56"/>
  <c r="E62" i="56"/>
  <c r="E65" i="56"/>
  <c r="E68" i="56"/>
  <c r="E71" i="56"/>
  <c r="E90" i="56"/>
  <c r="H23" i="59"/>
  <c r="H25" i="59"/>
  <c r="H27" i="59"/>
  <c r="H29" i="59"/>
  <c r="H31" i="59"/>
  <c r="H33" i="59"/>
  <c r="H35" i="59"/>
  <c r="H37" i="59"/>
  <c r="H39" i="59"/>
  <c r="H41" i="59"/>
  <c r="H43" i="59"/>
  <c r="H45" i="59"/>
  <c r="H48" i="59"/>
  <c r="H52" i="59"/>
  <c r="H56" i="59"/>
  <c r="H60" i="59"/>
  <c r="H64" i="59"/>
  <c r="H68" i="59"/>
  <c r="H88" i="59"/>
  <c r="E31" i="53"/>
  <c r="E21" i="52"/>
  <c r="E25" i="52"/>
  <c r="E29" i="52"/>
  <c r="K16" i="53"/>
  <c r="K20" i="53"/>
  <c r="K24" i="53"/>
  <c r="K28" i="53"/>
  <c r="E21" i="55"/>
  <c r="H21" i="52"/>
  <c r="H25" i="52"/>
  <c r="H29" i="52"/>
  <c r="E17" i="53"/>
  <c r="E21" i="53"/>
  <c r="E25" i="53"/>
  <c r="E29" i="53"/>
  <c r="K16" i="55"/>
  <c r="H21" i="55"/>
  <c r="H26" i="56"/>
  <c r="N48" i="59"/>
  <c r="N52" i="59"/>
  <c r="N56" i="59"/>
  <c r="N60" i="59"/>
  <c r="N64" i="59"/>
  <c r="N68" i="59"/>
  <c r="H89" i="59"/>
  <c r="E27" i="53"/>
  <c r="K21" i="52"/>
  <c r="K25" i="52"/>
  <c r="K29" i="52"/>
  <c r="H17" i="53"/>
  <c r="H21" i="53"/>
  <c r="H25" i="53"/>
  <c r="H29" i="53"/>
  <c r="E17" i="55"/>
  <c r="E22" i="55"/>
  <c r="E22" i="52"/>
  <c r="E26" i="52"/>
  <c r="E30" i="52"/>
  <c r="K17" i="53"/>
  <c r="K21" i="53"/>
  <c r="K25" i="53"/>
  <c r="K29" i="53"/>
  <c r="H22" i="55"/>
  <c r="E88" i="56"/>
  <c r="N25" i="59"/>
  <c r="N29" i="59"/>
  <c r="N31" i="59"/>
  <c r="N33" i="59"/>
  <c r="N35" i="59"/>
  <c r="N37" i="59"/>
  <c r="N39" i="59"/>
  <c r="N41" i="59"/>
  <c r="N43" i="59"/>
  <c r="K49" i="59"/>
  <c r="K53" i="59"/>
  <c r="K57" i="59"/>
  <c r="K61" i="59"/>
  <c r="K65" i="59"/>
  <c r="K69" i="59"/>
  <c r="H90" i="59"/>
  <c r="H22" i="52"/>
  <c r="H26" i="52"/>
  <c r="H30" i="52"/>
  <c r="E18" i="53"/>
  <c r="E22" i="53"/>
  <c r="E26" i="53"/>
  <c r="E30" i="53"/>
  <c r="E23" i="55"/>
  <c r="E23" i="53"/>
  <c r="K31" i="52"/>
  <c r="K22" i="52"/>
  <c r="K26" i="52"/>
  <c r="K30" i="52"/>
  <c r="H18" i="53"/>
  <c r="H22" i="53"/>
  <c r="H26" i="53"/>
  <c r="H30" i="53"/>
  <c r="E18" i="55"/>
  <c r="H66" i="56"/>
  <c r="H69" i="56"/>
  <c r="H88" i="56"/>
  <c r="H16" i="59"/>
  <c r="H18" i="59"/>
  <c r="H38" i="59"/>
  <c r="H40" i="59"/>
  <c r="H42" i="59"/>
  <c r="H44" i="59"/>
  <c r="H50" i="59"/>
  <c r="H54" i="59"/>
  <c r="H58" i="59"/>
  <c r="H62" i="59"/>
  <c r="H66" i="59"/>
  <c r="H70" i="59"/>
  <c r="H91" i="59"/>
  <c r="K27" i="52"/>
  <c r="H23" i="53"/>
  <c r="E19" i="55"/>
  <c r="E23" i="52"/>
  <c r="E27" i="52"/>
  <c r="E31" i="52"/>
  <c r="K18" i="53"/>
  <c r="K22" i="53"/>
  <c r="K26" i="53"/>
  <c r="K30" i="53"/>
  <c r="E24" i="55"/>
  <c r="K46" i="59"/>
  <c r="H47" i="59"/>
  <c r="N47" i="59"/>
  <c r="K48" i="59"/>
  <c r="H49" i="59"/>
  <c r="N49" i="59"/>
  <c r="K50" i="59"/>
  <c r="H51" i="59"/>
  <c r="N51" i="59"/>
  <c r="K52" i="59"/>
  <c r="H53" i="59"/>
  <c r="N53" i="59"/>
  <c r="K54" i="59"/>
  <c r="H55" i="59"/>
  <c r="N55" i="59"/>
  <c r="K56" i="59"/>
  <c r="H57" i="59"/>
  <c r="N57" i="59"/>
  <c r="K58" i="59"/>
  <c r="H59" i="59"/>
  <c r="N59" i="59"/>
  <c r="K60" i="59"/>
  <c r="H61" i="59"/>
  <c r="N61" i="59"/>
  <c r="K62" i="59"/>
  <c r="H63" i="59"/>
  <c r="N63" i="59"/>
  <c r="K64" i="59"/>
  <c r="H65" i="59"/>
  <c r="N65" i="59"/>
  <c r="K66" i="59"/>
  <c r="H67" i="59"/>
  <c r="N67" i="59"/>
  <c r="K68" i="59"/>
  <c r="H69" i="59"/>
  <c r="N69" i="59"/>
  <c r="K70" i="59"/>
  <c r="H71" i="59"/>
  <c r="N71" i="59"/>
  <c r="K88" i="59"/>
  <c r="K89" i="59"/>
  <c r="K90" i="59"/>
  <c r="K91" i="59"/>
  <c r="E32" i="53"/>
  <c r="K32" i="53"/>
  <c r="H33" i="53"/>
  <c r="E34" i="53"/>
  <c r="K34" i="53"/>
  <c r="H35" i="53"/>
  <c r="E36" i="53"/>
  <c r="K36" i="53"/>
  <c r="H37" i="53"/>
  <c r="E38" i="53"/>
  <c r="K38" i="53"/>
  <c r="H39" i="53"/>
  <c r="E40" i="53"/>
  <c r="K40" i="53"/>
  <c r="H41" i="53"/>
  <c r="E42" i="53"/>
  <c r="K42" i="53"/>
  <c r="H43" i="53"/>
  <c r="E44" i="53"/>
  <c r="K44" i="53"/>
  <c r="H45" i="53"/>
  <c r="E46" i="53"/>
  <c r="H32" i="53"/>
  <c r="E33" i="53"/>
  <c r="K33" i="53"/>
  <c r="H34" i="53"/>
  <c r="E35" i="53"/>
  <c r="K35" i="53"/>
  <c r="H36" i="53"/>
  <c r="E37" i="53"/>
  <c r="K37" i="53"/>
  <c r="H38" i="53"/>
  <c r="E39" i="53"/>
  <c r="K39" i="53"/>
  <c r="H40" i="53"/>
  <c r="E41" i="53"/>
  <c r="K41" i="53"/>
  <c r="H42" i="53"/>
  <c r="E43" i="53"/>
  <c r="K43" i="53"/>
  <c r="H44" i="53"/>
  <c r="E45" i="53"/>
  <c r="K45" i="53"/>
  <c r="K46" i="53"/>
  <c r="H47" i="53"/>
  <c r="E48" i="53"/>
  <c r="K48" i="53"/>
  <c r="H49" i="53"/>
  <c r="E50" i="53"/>
  <c r="K50" i="53"/>
  <c r="H51" i="53"/>
  <c r="E52" i="53"/>
  <c r="K52" i="53"/>
  <c r="H53" i="53"/>
  <c r="E54" i="53"/>
  <c r="K54" i="53"/>
  <c r="H55" i="53"/>
  <c r="E56" i="53"/>
  <c r="K56" i="53"/>
  <c r="H57" i="53"/>
  <c r="E58" i="53"/>
  <c r="K58" i="53"/>
  <c r="H59" i="53"/>
  <c r="E60" i="53"/>
  <c r="K60" i="53"/>
  <c r="H61" i="53"/>
  <c r="E62" i="53"/>
  <c r="K62" i="53"/>
  <c r="H63" i="53"/>
  <c r="E64" i="53"/>
  <c r="K64" i="53"/>
  <c r="H65" i="53"/>
  <c r="E66" i="53"/>
  <c r="K66" i="53"/>
  <c r="H67" i="53"/>
  <c r="E68" i="53"/>
  <c r="K68" i="53"/>
  <c r="H69" i="53"/>
  <c r="E70" i="53"/>
  <c r="K70" i="53"/>
  <c r="H71" i="53"/>
  <c r="E88" i="53"/>
  <c r="E89" i="53"/>
  <c r="E90" i="53"/>
  <c r="E91" i="53"/>
  <c r="H46" i="53"/>
  <c r="E47" i="53"/>
  <c r="K47" i="53"/>
  <c r="H48" i="53"/>
  <c r="E49" i="53"/>
  <c r="K49" i="53"/>
  <c r="H50" i="53"/>
  <c r="E51" i="53"/>
  <c r="K51" i="53"/>
  <c r="H52" i="53"/>
  <c r="E53" i="53"/>
  <c r="K53" i="53"/>
  <c r="H54" i="53"/>
  <c r="E55" i="53"/>
  <c r="K55" i="53"/>
  <c r="H56" i="53"/>
  <c r="E57" i="53"/>
  <c r="K57" i="53"/>
  <c r="H58" i="53"/>
  <c r="E59" i="53"/>
  <c r="K59" i="53"/>
  <c r="H60" i="53"/>
  <c r="E61" i="53"/>
  <c r="K61" i="53"/>
  <c r="H62" i="53"/>
  <c r="E63" i="53"/>
  <c r="K63" i="53"/>
  <c r="H64" i="53"/>
  <c r="E65" i="53"/>
  <c r="K65" i="53"/>
  <c r="H66" i="53"/>
  <c r="E67" i="53"/>
  <c r="K67" i="53"/>
  <c r="H68" i="53"/>
  <c r="E69" i="53"/>
  <c r="K69" i="53"/>
  <c r="H70" i="53"/>
  <c r="E71" i="53"/>
  <c r="K71" i="53"/>
  <c r="H88" i="53"/>
  <c r="H89" i="53"/>
  <c r="H90" i="53"/>
  <c r="H91" i="53"/>
  <c r="E32" i="52"/>
  <c r="K32" i="52"/>
  <c r="H33" i="52"/>
  <c r="E34" i="52"/>
  <c r="K34" i="52"/>
  <c r="H35" i="52"/>
  <c r="E36" i="52"/>
  <c r="K36" i="52"/>
  <c r="H37" i="52"/>
  <c r="E38" i="52"/>
  <c r="K38" i="52"/>
  <c r="H39" i="52"/>
  <c r="E40" i="52"/>
  <c r="K40" i="52"/>
  <c r="H41" i="52"/>
  <c r="E42" i="52"/>
  <c r="K42" i="52"/>
  <c r="H43" i="52"/>
  <c r="E44" i="52"/>
  <c r="K44" i="52"/>
  <c r="H45" i="52"/>
  <c r="E46" i="52"/>
  <c r="H32" i="52"/>
  <c r="E33" i="52"/>
  <c r="K33" i="52"/>
  <c r="H34" i="52"/>
  <c r="E35" i="52"/>
  <c r="K35" i="52"/>
  <c r="H36" i="52"/>
  <c r="E37" i="52"/>
  <c r="K37" i="52"/>
  <c r="H38" i="52"/>
  <c r="E39" i="52"/>
  <c r="K39" i="52"/>
  <c r="H40" i="52"/>
  <c r="E41" i="52"/>
  <c r="K41" i="52"/>
  <c r="H42" i="52"/>
  <c r="E43" i="52"/>
  <c r="K43" i="52"/>
  <c r="H44" i="52"/>
  <c r="E45" i="52"/>
  <c r="K45" i="52"/>
  <c r="H46" i="52"/>
  <c r="E47" i="52"/>
  <c r="K47" i="52"/>
  <c r="H48" i="52"/>
  <c r="E49" i="52"/>
  <c r="K49" i="52"/>
  <c r="H50" i="52"/>
  <c r="E51" i="52"/>
  <c r="K51" i="52"/>
  <c r="H52" i="52"/>
  <c r="E53" i="52"/>
  <c r="K53" i="52"/>
  <c r="H54" i="52"/>
  <c r="E55" i="52"/>
  <c r="K55" i="52"/>
  <c r="H56" i="52"/>
  <c r="E57" i="52"/>
  <c r="K57" i="52"/>
  <c r="H58" i="52"/>
  <c r="E59" i="52"/>
  <c r="K59" i="52"/>
  <c r="H60" i="52"/>
  <c r="E61" i="52"/>
  <c r="K61" i="52"/>
  <c r="H62" i="52"/>
  <c r="E63" i="52"/>
  <c r="K63" i="52"/>
  <c r="H64" i="52"/>
  <c r="E65" i="52"/>
  <c r="K65" i="52"/>
  <c r="H66" i="52"/>
  <c r="E67" i="52"/>
  <c r="K67" i="52"/>
  <c r="H68" i="52"/>
  <c r="E69" i="52"/>
  <c r="K69" i="52"/>
  <c r="H70" i="52"/>
  <c r="E71" i="52"/>
  <c r="K71" i="52"/>
  <c r="H88" i="52"/>
  <c r="H89" i="52"/>
  <c r="H90" i="52"/>
  <c r="H91" i="52"/>
  <c r="K46" i="52"/>
  <c r="H47" i="52"/>
  <c r="E48" i="52"/>
  <c r="K48" i="52"/>
  <c r="H49" i="52"/>
  <c r="E50" i="52"/>
  <c r="K50" i="52"/>
  <c r="H51" i="52"/>
  <c r="E52" i="52"/>
  <c r="K52" i="52"/>
  <c r="H53" i="52"/>
  <c r="E54" i="52"/>
  <c r="K54" i="52"/>
  <c r="H55" i="52"/>
  <c r="E56" i="52"/>
  <c r="K56" i="52"/>
  <c r="H57" i="52"/>
  <c r="E58" i="52"/>
  <c r="K58" i="52"/>
  <c r="H59" i="52"/>
  <c r="E60" i="52"/>
  <c r="K60" i="52"/>
  <c r="H61" i="52"/>
  <c r="E62" i="52"/>
  <c r="K62" i="52"/>
  <c r="H63" i="52"/>
  <c r="E64" i="52"/>
  <c r="K64" i="52"/>
  <c r="H65" i="52"/>
  <c r="E66" i="52"/>
  <c r="K66" i="52"/>
  <c r="H67" i="52"/>
  <c r="E68" i="52"/>
  <c r="K68" i="52"/>
  <c r="H69" i="52"/>
  <c r="E70" i="52"/>
  <c r="K70" i="52"/>
  <c r="H71" i="52"/>
  <c r="E88" i="52"/>
  <c r="E89" i="52"/>
  <c r="E90" i="52"/>
  <c r="E91" i="52"/>
  <c r="C97" i="17" l="1"/>
  <c r="D97" i="17"/>
  <c r="C97" i="16"/>
  <c r="D97" i="16"/>
  <c r="G97" i="16"/>
  <c r="H97" i="16"/>
  <c r="I97" i="16"/>
  <c r="E97" i="15"/>
  <c r="C97" i="13"/>
  <c r="D97" i="13"/>
  <c r="E97" i="13"/>
  <c r="F97" i="13"/>
  <c r="G97" i="13"/>
  <c r="H97" i="13"/>
  <c r="C97" i="14"/>
  <c r="D97" i="14"/>
  <c r="E97" i="14"/>
  <c r="C97" i="9"/>
  <c r="D97" i="9"/>
  <c r="E97" i="9"/>
  <c r="C97" i="8"/>
  <c r="D97" i="8"/>
  <c r="C97" i="7"/>
  <c r="D97" i="7"/>
  <c r="E97" i="7"/>
  <c r="C97" i="6"/>
  <c r="D97" i="6"/>
  <c r="E97" i="6"/>
  <c r="C97" i="5"/>
  <c r="D97" i="5"/>
  <c r="E97" i="5"/>
  <c r="F97" i="5"/>
  <c r="G97" i="5"/>
  <c r="H97" i="5"/>
  <c r="C97" i="4"/>
  <c r="D97" i="4"/>
  <c r="C97" i="3"/>
  <c r="D97" i="3"/>
  <c r="C97" i="2"/>
  <c r="D97" i="2"/>
  <c r="G97" i="2"/>
  <c r="H97" i="2"/>
  <c r="I97" i="2"/>
  <c r="C96" i="17" l="1"/>
  <c r="D96" i="17"/>
  <c r="C96" i="16"/>
  <c r="D96" i="16"/>
  <c r="G96" i="16"/>
  <c r="H96" i="16"/>
  <c r="I96" i="16"/>
  <c r="E96" i="15"/>
  <c r="C96" i="13"/>
  <c r="D96" i="13"/>
  <c r="E96" i="13"/>
  <c r="F96" i="13"/>
  <c r="G96" i="13"/>
  <c r="H96" i="13"/>
  <c r="C96" i="14"/>
  <c r="D96" i="14"/>
  <c r="E96" i="14"/>
  <c r="C96" i="9"/>
  <c r="D96" i="9"/>
  <c r="E96" i="9"/>
  <c r="C96" i="8"/>
  <c r="D96" i="8"/>
  <c r="C96" i="7"/>
  <c r="D96" i="7"/>
  <c r="E96" i="7"/>
  <c r="C96" i="6"/>
  <c r="D96" i="6"/>
  <c r="E96" i="6"/>
  <c r="C96" i="5"/>
  <c r="D96" i="5"/>
  <c r="E96" i="5"/>
  <c r="F96" i="5"/>
  <c r="G96" i="5"/>
  <c r="H96" i="5"/>
  <c r="C96" i="4"/>
  <c r="D96" i="4"/>
  <c r="C96" i="3"/>
  <c r="D96" i="3"/>
  <c r="C96" i="2"/>
  <c r="D96" i="2"/>
  <c r="G96" i="2"/>
  <c r="H96" i="2"/>
  <c r="I96" i="2"/>
  <c r="C95" i="17" l="1"/>
  <c r="D95" i="17"/>
  <c r="C95" i="16"/>
  <c r="D95" i="16"/>
  <c r="G95" i="16"/>
  <c r="H95" i="16"/>
  <c r="I95" i="16"/>
  <c r="E95" i="15"/>
  <c r="C95" i="13"/>
  <c r="D95" i="13"/>
  <c r="E95" i="13"/>
  <c r="F95" i="13"/>
  <c r="G95" i="13"/>
  <c r="H95" i="13"/>
  <c r="C95" i="14"/>
  <c r="D95" i="14"/>
  <c r="E95" i="14"/>
  <c r="C95" i="9"/>
  <c r="D95" i="9"/>
  <c r="E95" i="9"/>
  <c r="C95" i="8"/>
  <c r="D95" i="8"/>
  <c r="C95" i="7"/>
  <c r="D95" i="7"/>
  <c r="E95" i="7"/>
  <c r="C95" i="6"/>
  <c r="D95" i="6"/>
  <c r="E95" i="6"/>
  <c r="C95" i="5"/>
  <c r="D95" i="5"/>
  <c r="E95" i="5"/>
  <c r="F95" i="5"/>
  <c r="G95" i="5"/>
  <c r="H95" i="5"/>
  <c r="C95" i="4"/>
  <c r="D95" i="4"/>
  <c r="C95" i="3"/>
  <c r="D95" i="3"/>
  <c r="C95" i="2"/>
  <c r="D95" i="2"/>
  <c r="G95" i="2"/>
  <c r="H95" i="2"/>
  <c r="I95" i="2"/>
  <c r="C94" i="17"/>
  <c r="D94" i="17"/>
  <c r="C94" i="16"/>
  <c r="D94" i="16"/>
  <c r="G94" i="16"/>
  <c r="H94" i="16"/>
  <c r="I94" i="16"/>
  <c r="E94" i="15"/>
  <c r="C94" i="13"/>
  <c r="D94" i="13"/>
  <c r="E94" i="13"/>
  <c r="F94" i="13"/>
  <c r="G94" i="13"/>
  <c r="H94" i="13"/>
  <c r="C94" i="14"/>
  <c r="D94" i="14"/>
  <c r="E94" i="14"/>
  <c r="C94" i="9"/>
  <c r="D94" i="9"/>
  <c r="E94" i="9"/>
  <c r="C94" i="8"/>
  <c r="D94" i="8"/>
  <c r="C94" i="7"/>
  <c r="D94" i="7"/>
  <c r="E94" i="7"/>
  <c r="C94" i="6"/>
  <c r="D94" i="6"/>
  <c r="E94" i="6"/>
  <c r="C94" i="5"/>
  <c r="D94" i="5"/>
  <c r="E94" i="5"/>
  <c r="F94" i="5"/>
  <c r="G94" i="5"/>
  <c r="H94" i="5"/>
  <c r="C94" i="4"/>
  <c r="D94" i="4"/>
  <c r="C94" i="3"/>
  <c r="D94" i="3"/>
  <c r="C94" i="2"/>
  <c r="D94" i="2"/>
  <c r="G94" i="2"/>
  <c r="H94" i="2"/>
  <c r="I94" i="2"/>
  <c r="C93" i="17" l="1"/>
  <c r="D93" i="17"/>
  <c r="C93" i="16"/>
  <c r="D93" i="16"/>
  <c r="G93" i="16"/>
  <c r="H93" i="16"/>
  <c r="I93" i="16"/>
  <c r="E93" i="15"/>
  <c r="C93" i="13"/>
  <c r="D93" i="13"/>
  <c r="E93" i="13"/>
  <c r="F93" i="13"/>
  <c r="G93" i="13"/>
  <c r="H93" i="13"/>
  <c r="C93" i="14"/>
  <c r="D93" i="14"/>
  <c r="E93" i="14"/>
  <c r="C93" i="9"/>
  <c r="D93" i="9"/>
  <c r="E93" i="9"/>
  <c r="C93" i="8"/>
  <c r="D93" i="8"/>
  <c r="C93" i="7"/>
  <c r="D93" i="7"/>
  <c r="E93" i="7"/>
  <c r="C93" i="6"/>
  <c r="D93" i="6"/>
  <c r="E93" i="6"/>
  <c r="C93" i="5"/>
  <c r="D93" i="5"/>
  <c r="E93" i="5"/>
  <c r="F93" i="5"/>
  <c r="G93" i="5"/>
  <c r="H93" i="5"/>
  <c r="C93" i="4"/>
  <c r="D93" i="4"/>
  <c r="C93" i="3"/>
  <c r="D93" i="3"/>
  <c r="C93" i="2"/>
  <c r="D93" i="2"/>
  <c r="G93" i="2"/>
  <c r="H93" i="2"/>
  <c r="I93" i="2"/>
  <c r="C92" i="17" l="1"/>
  <c r="D92" i="17"/>
  <c r="C92" i="16"/>
  <c r="D92" i="16"/>
  <c r="G92" i="16"/>
  <c r="H92" i="16"/>
  <c r="I92" i="16"/>
  <c r="E92" i="15"/>
  <c r="C92" i="13"/>
  <c r="D92" i="13"/>
  <c r="E92" i="13"/>
  <c r="F92" i="13"/>
  <c r="G92" i="13"/>
  <c r="H92" i="13"/>
  <c r="C92" i="14"/>
  <c r="D92" i="14"/>
  <c r="E92" i="14"/>
  <c r="C92" i="9"/>
  <c r="D92" i="9"/>
  <c r="E92" i="9"/>
  <c r="C92" i="8"/>
  <c r="D92" i="8"/>
  <c r="C92" i="7"/>
  <c r="D92" i="7"/>
  <c r="E92" i="7"/>
  <c r="C92" i="6"/>
  <c r="D92" i="6"/>
  <c r="E92" i="6"/>
  <c r="C92" i="5"/>
  <c r="D92" i="5"/>
  <c r="E92" i="5"/>
  <c r="F92" i="5"/>
  <c r="G92" i="5"/>
  <c r="H92" i="5"/>
  <c r="C92" i="4"/>
  <c r="D92" i="4"/>
  <c r="C92" i="3"/>
  <c r="D92" i="3"/>
  <c r="C92" i="2"/>
  <c r="D92" i="2"/>
  <c r="G92" i="2"/>
  <c r="H92" i="2"/>
  <c r="I92" i="2"/>
  <c r="C91" i="17" l="1"/>
  <c r="D91" i="17"/>
  <c r="C91" i="16"/>
  <c r="D91" i="16"/>
  <c r="G91" i="16"/>
  <c r="H91" i="16"/>
  <c r="I91" i="16"/>
  <c r="E91" i="15"/>
  <c r="C91" i="13"/>
  <c r="D91" i="13"/>
  <c r="E91" i="13"/>
  <c r="F91" i="13"/>
  <c r="G91" i="13"/>
  <c r="H91" i="13"/>
  <c r="C91" i="14"/>
  <c r="D91" i="14"/>
  <c r="E91" i="14"/>
  <c r="C91" i="9"/>
  <c r="D91" i="9"/>
  <c r="E91" i="9"/>
  <c r="C91" i="8"/>
  <c r="D91" i="8"/>
  <c r="C91" i="7"/>
  <c r="D91" i="7"/>
  <c r="E91" i="7"/>
  <c r="C91" i="6"/>
  <c r="D91" i="6"/>
  <c r="E91" i="6"/>
  <c r="C91" i="5"/>
  <c r="D91" i="5"/>
  <c r="E91" i="5"/>
  <c r="F91" i="5"/>
  <c r="G91" i="5"/>
  <c r="H91" i="5"/>
  <c r="C91" i="4"/>
  <c r="D91" i="4"/>
  <c r="C91" i="3"/>
  <c r="D91" i="3"/>
  <c r="C91" i="2"/>
  <c r="D91" i="2"/>
  <c r="G91" i="2"/>
  <c r="H91" i="2"/>
  <c r="I91" i="2"/>
  <c r="C90" i="17" l="1"/>
  <c r="D90" i="17"/>
  <c r="C90" i="16"/>
  <c r="D90" i="16"/>
  <c r="G90" i="16"/>
  <c r="H90" i="16"/>
  <c r="I90" i="16"/>
  <c r="E90" i="15"/>
  <c r="C90" i="13"/>
  <c r="D90" i="13"/>
  <c r="E90" i="13"/>
  <c r="F90" i="13"/>
  <c r="G90" i="13"/>
  <c r="H90" i="13"/>
  <c r="C90" i="14"/>
  <c r="D90" i="14"/>
  <c r="E90" i="14"/>
  <c r="C90" i="9"/>
  <c r="D90" i="9"/>
  <c r="E90" i="9"/>
  <c r="C90" i="8"/>
  <c r="D90" i="8"/>
  <c r="C90" i="7"/>
  <c r="D90" i="7"/>
  <c r="E90" i="7"/>
  <c r="C90" i="6"/>
  <c r="D90" i="6"/>
  <c r="E90" i="6"/>
  <c r="C90" i="5"/>
  <c r="D90" i="5"/>
  <c r="E90" i="5"/>
  <c r="F90" i="5"/>
  <c r="G90" i="5"/>
  <c r="H90" i="5"/>
  <c r="C90" i="4"/>
  <c r="D90" i="4"/>
  <c r="C90" i="3"/>
  <c r="D90" i="3"/>
  <c r="C90" i="2"/>
  <c r="D90" i="2"/>
  <c r="G90" i="2"/>
  <c r="H90" i="2"/>
  <c r="I90" i="2"/>
  <c r="C89" i="17" l="1"/>
  <c r="D89" i="17"/>
  <c r="C89" i="16"/>
  <c r="D89" i="16"/>
  <c r="G89" i="16"/>
  <c r="H89" i="16"/>
  <c r="I89" i="16"/>
  <c r="E89" i="15"/>
  <c r="C89" i="13"/>
  <c r="D89" i="13"/>
  <c r="E89" i="13"/>
  <c r="F89" i="13"/>
  <c r="G89" i="13"/>
  <c r="H89" i="13"/>
  <c r="C89" i="14"/>
  <c r="D89" i="14"/>
  <c r="E89" i="14"/>
  <c r="C89" i="9"/>
  <c r="D89" i="9"/>
  <c r="E89" i="9"/>
  <c r="C89" i="8"/>
  <c r="D89" i="8"/>
  <c r="C89" i="7"/>
  <c r="D89" i="7"/>
  <c r="E89" i="7"/>
  <c r="C89" i="6"/>
  <c r="D89" i="6"/>
  <c r="E89" i="6"/>
  <c r="C89" i="5"/>
  <c r="D89" i="5"/>
  <c r="E89" i="5"/>
  <c r="F89" i="5"/>
  <c r="G89" i="5"/>
  <c r="H89" i="5"/>
  <c r="C89" i="4"/>
  <c r="D89" i="4"/>
  <c r="C89" i="3"/>
  <c r="D89" i="3"/>
  <c r="C89" i="2"/>
  <c r="D89" i="2"/>
  <c r="G89" i="2"/>
  <c r="H89" i="2"/>
  <c r="I89" i="2"/>
  <c r="C88" i="17" l="1"/>
  <c r="D88" i="17"/>
  <c r="C88" i="16"/>
  <c r="D88" i="16"/>
  <c r="G88" i="16"/>
  <c r="H88" i="16"/>
  <c r="I88" i="16"/>
  <c r="E88" i="15"/>
  <c r="C88" i="13"/>
  <c r="D88" i="13"/>
  <c r="E88" i="13"/>
  <c r="F88" i="13"/>
  <c r="G88" i="13"/>
  <c r="H88" i="13"/>
  <c r="C88" i="14"/>
  <c r="D88" i="14"/>
  <c r="E88" i="14"/>
  <c r="C88" i="9"/>
  <c r="D88" i="9"/>
  <c r="E88" i="9"/>
  <c r="C88" i="8"/>
  <c r="D88" i="8"/>
  <c r="C88" i="7"/>
  <c r="D88" i="7"/>
  <c r="E88" i="7"/>
  <c r="C88" i="6"/>
  <c r="D88" i="6"/>
  <c r="E88" i="6"/>
  <c r="C88" i="5"/>
  <c r="D88" i="5"/>
  <c r="E88" i="5"/>
  <c r="F88" i="5"/>
  <c r="G88" i="5"/>
  <c r="H88" i="5"/>
  <c r="C88" i="4"/>
  <c r="D88" i="4"/>
  <c r="C88" i="3"/>
  <c r="D88" i="3"/>
  <c r="C88" i="2"/>
  <c r="D88" i="2"/>
  <c r="G88" i="2"/>
  <c r="H88" i="2"/>
  <c r="I88" i="2"/>
  <c r="C87" i="17" l="1"/>
  <c r="D87" i="17"/>
  <c r="C87" i="16"/>
  <c r="D87" i="16"/>
  <c r="G87" i="16"/>
  <c r="H87" i="16"/>
  <c r="I87" i="16"/>
  <c r="E87" i="15"/>
  <c r="C87" i="13"/>
  <c r="D87" i="13"/>
  <c r="E87" i="13"/>
  <c r="F87" i="13"/>
  <c r="G87" i="13"/>
  <c r="H87" i="13"/>
  <c r="C87" i="14"/>
  <c r="D87" i="14"/>
  <c r="E87" i="14"/>
  <c r="C87" i="9"/>
  <c r="D87" i="9"/>
  <c r="E87" i="9"/>
  <c r="C87" i="8"/>
  <c r="D87" i="8"/>
  <c r="C87" i="7"/>
  <c r="D87" i="7"/>
  <c r="E87" i="7"/>
  <c r="C87" i="6"/>
  <c r="D87" i="6"/>
  <c r="E87" i="6"/>
  <c r="C87" i="5"/>
  <c r="D87" i="5"/>
  <c r="E87" i="5"/>
  <c r="F87" i="5"/>
  <c r="G87" i="5"/>
  <c r="H87" i="5"/>
  <c r="C87" i="4"/>
  <c r="D87" i="4"/>
  <c r="C87" i="3"/>
  <c r="D87" i="3"/>
  <c r="C87" i="2"/>
  <c r="D87" i="2"/>
  <c r="G87" i="2"/>
  <c r="H87" i="2"/>
  <c r="I87" i="2"/>
  <c r="E64" i="17" l="1"/>
  <c r="D75" i="15"/>
  <c r="D77" i="15"/>
  <c r="D78" i="15"/>
  <c r="D79" i="15"/>
  <c r="E78" i="15"/>
  <c r="E80" i="15"/>
  <c r="E81" i="15"/>
  <c r="E82" i="15"/>
  <c r="E83" i="15"/>
  <c r="E84" i="15"/>
  <c r="E85" i="15"/>
  <c r="E86" i="15"/>
  <c r="C86" i="17" l="1"/>
  <c r="D86" i="17"/>
  <c r="C86" i="16"/>
  <c r="D86" i="16"/>
  <c r="G86" i="16"/>
  <c r="H86" i="16"/>
  <c r="I86" i="16"/>
  <c r="C86" i="13"/>
  <c r="D86" i="13"/>
  <c r="E86" i="13"/>
  <c r="F86" i="13"/>
  <c r="G86" i="13"/>
  <c r="H86" i="13"/>
  <c r="C86" i="14"/>
  <c r="D86" i="14"/>
  <c r="E86" i="14"/>
  <c r="C86" i="9"/>
  <c r="D86" i="9"/>
  <c r="E86" i="9"/>
  <c r="C86" i="8"/>
  <c r="D86" i="8"/>
  <c r="C86" i="7"/>
  <c r="D86" i="7"/>
  <c r="E86" i="7"/>
  <c r="C86" i="6"/>
  <c r="D86" i="6"/>
  <c r="E86" i="6"/>
  <c r="C86" i="5"/>
  <c r="D86" i="5"/>
  <c r="E86" i="5"/>
  <c r="F86" i="5"/>
  <c r="G86" i="5"/>
  <c r="H86" i="5"/>
  <c r="C86" i="4"/>
  <c r="D86" i="4"/>
  <c r="C86" i="3"/>
  <c r="D86" i="3"/>
  <c r="C86" i="2"/>
  <c r="D86" i="2"/>
  <c r="G86" i="2"/>
  <c r="H86" i="2"/>
  <c r="I86" i="2"/>
  <c r="C85" i="17" l="1"/>
  <c r="D85" i="17"/>
  <c r="C85" i="16"/>
  <c r="D85" i="16"/>
  <c r="G85" i="16"/>
  <c r="H85" i="16"/>
  <c r="I85" i="16"/>
  <c r="C85" i="13"/>
  <c r="D85" i="13"/>
  <c r="E85" i="13"/>
  <c r="F85" i="13"/>
  <c r="G85" i="13"/>
  <c r="H85" i="13"/>
  <c r="C85" i="14"/>
  <c r="D85" i="14"/>
  <c r="E85" i="14"/>
  <c r="C85" i="9"/>
  <c r="D85" i="9"/>
  <c r="E85" i="9"/>
  <c r="C85" i="8"/>
  <c r="D85" i="8"/>
  <c r="C85" i="7"/>
  <c r="D85" i="7"/>
  <c r="E85" i="7"/>
  <c r="C85" i="6"/>
  <c r="D85" i="6"/>
  <c r="E85" i="6"/>
  <c r="C85" i="5"/>
  <c r="D85" i="5"/>
  <c r="E85" i="5"/>
  <c r="F85" i="5"/>
  <c r="G85" i="5"/>
  <c r="H85" i="5"/>
  <c r="C85" i="4"/>
  <c r="D85" i="4"/>
  <c r="C85" i="3"/>
  <c r="D85" i="3"/>
  <c r="C85" i="2"/>
  <c r="D85" i="2"/>
  <c r="G85" i="2"/>
  <c r="H85" i="2"/>
  <c r="I85" i="2"/>
  <c r="C84" i="17" l="1"/>
  <c r="D84" i="17"/>
  <c r="C84" i="16"/>
  <c r="D84" i="16"/>
  <c r="G84" i="16"/>
  <c r="H84" i="16"/>
  <c r="I84" i="16"/>
  <c r="C84" i="13"/>
  <c r="D84" i="13"/>
  <c r="E84" i="13"/>
  <c r="F84" i="13"/>
  <c r="G84" i="13"/>
  <c r="H84" i="13"/>
  <c r="C84" i="14"/>
  <c r="D84" i="14"/>
  <c r="E84" i="14"/>
  <c r="C84" i="9"/>
  <c r="D84" i="9"/>
  <c r="E84" i="9"/>
  <c r="C84" i="8"/>
  <c r="D84" i="8"/>
  <c r="C84" i="7"/>
  <c r="D84" i="7"/>
  <c r="C84" i="6"/>
  <c r="D84" i="6"/>
  <c r="E84" i="6"/>
  <c r="C84" i="5"/>
  <c r="D84" i="5"/>
  <c r="E84" i="5"/>
  <c r="F84" i="5"/>
  <c r="G84" i="5"/>
  <c r="H84" i="5"/>
  <c r="C84" i="4"/>
  <c r="D84" i="4"/>
  <c r="C84" i="3"/>
  <c r="D84" i="3"/>
  <c r="C84" i="2"/>
  <c r="D84" i="2"/>
  <c r="G84" i="2"/>
  <c r="H84" i="2"/>
  <c r="I84" i="2"/>
  <c r="C83" i="17" l="1"/>
  <c r="D83" i="17"/>
  <c r="C83" i="16"/>
  <c r="D83" i="16"/>
  <c r="G83" i="16"/>
  <c r="H83" i="16"/>
  <c r="I83" i="16"/>
  <c r="C83" i="13"/>
  <c r="D83" i="13"/>
  <c r="E83" i="13"/>
  <c r="F83" i="13"/>
  <c r="G83" i="13"/>
  <c r="H83" i="13"/>
  <c r="C83" i="14"/>
  <c r="D83" i="14"/>
  <c r="E83" i="14"/>
  <c r="C83" i="9"/>
  <c r="D83" i="9"/>
  <c r="E83" i="9"/>
  <c r="C83" i="8"/>
  <c r="D83" i="8"/>
  <c r="C83" i="7"/>
  <c r="D83" i="7"/>
  <c r="C83" i="6"/>
  <c r="D83" i="6"/>
  <c r="E83" i="6"/>
  <c r="C83" i="5"/>
  <c r="D83" i="5"/>
  <c r="E83" i="5"/>
  <c r="F83" i="5"/>
  <c r="G83" i="5"/>
  <c r="H83" i="5"/>
  <c r="C83" i="4"/>
  <c r="D83" i="4"/>
  <c r="C83" i="3"/>
  <c r="D83" i="3"/>
  <c r="C83" i="2"/>
  <c r="D83" i="2"/>
  <c r="G83" i="2"/>
  <c r="H83" i="2"/>
  <c r="I83" i="2"/>
  <c r="C82" i="17" l="1"/>
  <c r="D82" i="17"/>
  <c r="C82" i="16"/>
  <c r="D82" i="16"/>
  <c r="G82" i="16"/>
  <c r="H82" i="16"/>
  <c r="I82" i="16"/>
  <c r="C82" i="13"/>
  <c r="D82" i="13"/>
  <c r="E82" i="13"/>
  <c r="F82" i="13"/>
  <c r="G82" i="13"/>
  <c r="H82" i="13"/>
  <c r="C82" i="14"/>
  <c r="D82" i="14"/>
  <c r="E82" i="14"/>
  <c r="C82" i="9"/>
  <c r="D82" i="9"/>
  <c r="E82" i="9"/>
  <c r="C82" i="8"/>
  <c r="D82" i="8"/>
  <c r="C82" i="7"/>
  <c r="D82" i="7"/>
  <c r="E82" i="7"/>
  <c r="C82" i="6"/>
  <c r="D82" i="6"/>
  <c r="E82" i="6"/>
  <c r="C82" i="5"/>
  <c r="D82" i="5"/>
  <c r="E82" i="5"/>
  <c r="F82" i="5"/>
  <c r="G82" i="5"/>
  <c r="H82" i="5"/>
  <c r="C82" i="4"/>
  <c r="D82" i="4"/>
  <c r="C82" i="3"/>
  <c r="D82" i="3"/>
  <c r="C82" i="2"/>
  <c r="D82" i="2"/>
  <c r="G82" i="2"/>
  <c r="H82" i="2"/>
  <c r="I82" i="2"/>
  <c r="C81" i="17" l="1"/>
  <c r="D81" i="17"/>
  <c r="C81" i="16"/>
  <c r="D81" i="16"/>
  <c r="G81" i="16"/>
  <c r="H81" i="16"/>
  <c r="I81" i="16"/>
  <c r="C81" i="13"/>
  <c r="D81" i="13"/>
  <c r="E81" i="13"/>
  <c r="F81" i="13"/>
  <c r="G81" i="13"/>
  <c r="H81" i="13"/>
  <c r="C81" i="14"/>
  <c r="D81" i="14"/>
  <c r="E81" i="14"/>
  <c r="C81" i="9"/>
  <c r="D81" i="9"/>
  <c r="E81" i="9"/>
  <c r="C81" i="8"/>
  <c r="D81" i="8"/>
  <c r="C81" i="7"/>
  <c r="D81" i="7"/>
  <c r="E81" i="7"/>
  <c r="C81" i="6"/>
  <c r="D81" i="6"/>
  <c r="E81" i="6"/>
  <c r="C81" i="5"/>
  <c r="D81" i="5"/>
  <c r="E81" i="5"/>
  <c r="F81" i="5"/>
  <c r="G81" i="5"/>
  <c r="H81" i="5"/>
  <c r="C81" i="4"/>
  <c r="D81" i="4"/>
  <c r="C81" i="3"/>
  <c r="D81" i="3"/>
  <c r="C81" i="2"/>
  <c r="D81" i="2"/>
  <c r="G81" i="2"/>
  <c r="H81" i="2"/>
  <c r="I81" i="2"/>
  <c r="C80" i="17" l="1"/>
  <c r="D80" i="17"/>
  <c r="C80" i="16"/>
  <c r="D80" i="16"/>
  <c r="G80" i="16"/>
  <c r="H80" i="16"/>
  <c r="I80" i="16"/>
  <c r="C80" i="13"/>
  <c r="D80" i="13"/>
  <c r="E80" i="13"/>
  <c r="F80" i="13"/>
  <c r="G80" i="13"/>
  <c r="H80" i="13"/>
  <c r="C80" i="14"/>
  <c r="D80" i="14"/>
  <c r="E80" i="14"/>
  <c r="C80" i="9"/>
  <c r="D80" i="9"/>
  <c r="E80" i="9"/>
  <c r="C80" i="8"/>
  <c r="D80" i="8"/>
  <c r="C80" i="7"/>
  <c r="D80" i="7"/>
  <c r="E80" i="7"/>
  <c r="C80" i="6"/>
  <c r="D80" i="6"/>
  <c r="E80" i="6"/>
  <c r="C80" i="5"/>
  <c r="D80" i="5"/>
  <c r="E80" i="5"/>
  <c r="F80" i="5"/>
  <c r="G80" i="5"/>
  <c r="H80" i="5"/>
  <c r="C80" i="4"/>
  <c r="D80" i="4"/>
  <c r="C80" i="3"/>
  <c r="D80" i="3"/>
  <c r="C80" i="2"/>
  <c r="D80" i="2"/>
  <c r="G80" i="2"/>
  <c r="H80" i="2"/>
  <c r="I80" i="2"/>
  <c r="C79" i="17" l="1"/>
  <c r="D79" i="17"/>
  <c r="C79" i="16"/>
  <c r="D79" i="16"/>
  <c r="E79" i="16"/>
  <c r="G79" i="16"/>
  <c r="H79" i="16"/>
  <c r="I79" i="16"/>
  <c r="E79" i="15"/>
  <c r="C79" i="13"/>
  <c r="D79" i="13"/>
  <c r="E79" i="13"/>
  <c r="F79" i="13"/>
  <c r="G79" i="13"/>
  <c r="H79" i="13"/>
  <c r="C79" i="14"/>
  <c r="D79" i="14"/>
  <c r="E79" i="14"/>
  <c r="C79" i="9"/>
  <c r="D79" i="9"/>
  <c r="E79" i="9"/>
  <c r="C79" i="8"/>
  <c r="D79" i="8"/>
  <c r="C79" i="7"/>
  <c r="D79" i="7"/>
  <c r="E79" i="7"/>
  <c r="C79" i="6"/>
  <c r="D79" i="6"/>
  <c r="E79" i="6"/>
  <c r="C79" i="5"/>
  <c r="D79" i="5"/>
  <c r="E79" i="5"/>
  <c r="F79" i="5"/>
  <c r="G79" i="5"/>
  <c r="H79" i="5"/>
  <c r="C79" i="4"/>
  <c r="D79" i="4"/>
  <c r="C79" i="3"/>
  <c r="D79" i="3"/>
  <c r="C79" i="2"/>
  <c r="D79" i="2"/>
  <c r="G79" i="2"/>
  <c r="H79" i="2"/>
  <c r="I79" i="2"/>
  <c r="C78" i="17"/>
  <c r="D78" i="17"/>
  <c r="C78" i="16"/>
  <c r="D78" i="16"/>
  <c r="E78" i="16"/>
  <c r="G78" i="16"/>
  <c r="H78" i="16"/>
  <c r="I78" i="16"/>
  <c r="C78" i="13"/>
  <c r="D78" i="13"/>
  <c r="E78" i="13"/>
  <c r="F78" i="13"/>
  <c r="G78" i="13"/>
  <c r="H78" i="13"/>
  <c r="C78" i="14"/>
  <c r="D78" i="14"/>
  <c r="E78" i="14"/>
  <c r="C78" i="9"/>
  <c r="D78" i="9"/>
  <c r="E78" i="9"/>
  <c r="C78" i="8"/>
  <c r="D78" i="8"/>
  <c r="C78" i="7"/>
  <c r="D78" i="7"/>
  <c r="E78" i="7"/>
  <c r="C78" i="6"/>
  <c r="D78" i="6"/>
  <c r="E78" i="6"/>
  <c r="C78" i="5"/>
  <c r="D78" i="5"/>
  <c r="E78" i="5"/>
  <c r="F78" i="5"/>
  <c r="G78" i="5"/>
  <c r="H78" i="5"/>
  <c r="C78" i="4"/>
  <c r="D78" i="4"/>
  <c r="C78" i="3"/>
  <c r="D78" i="3"/>
  <c r="C78" i="2"/>
  <c r="D78" i="2"/>
  <c r="G78" i="2"/>
  <c r="H78" i="2"/>
  <c r="I78" i="2"/>
  <c r="C77" i="17" l="1"/>
  <c r="D77" i="17"/>
  <c r="C77" i="16"/>
  <c r="D77" i="16"/>
  <c r="E77" i="16"/>
  <c r="G77" i="16"/>
  <c r="H77" i="16"/>
  <c r="I77" i="16"/>
  <c r="E77" i="15"/>
  <c r="C77" i="13"/>
  <c r="D77" i="13"/>
  <c r="E77" i="13"/>
  <c r="F77" i="13"/>
  <c r="G77" i="13"/>
  <c r="H77" i="13"/>
  <c r="C77" i="14"/>
  <c r="D77" i="14"/>
  <c r="E77" i="14"/>
  <c r="C77" i="9"/>
  <c r="D77" i="9"/>
  <c r="E77" i="9"/>
  <c r="C77" i="8"/>
  <c r="D77" i="8"/>
  <c r="C77" i="7"/>
  <c r="D77" i="7"/>
  <c r="E77" i="7"/>
  <c r="C77" i="6"/>
  <c r="D77" i="6"/>
  <c r="E77" i="6"/>
  <c r="C77" i="5"/>
  <c r="D77" i="5"/>
  <c r="E77" i="5"/>
  <c r="F77" i="5"/>
  <c r="G77" i="5"/>
  <c r="H77" i="5"/>
  <c r="C77" i="4"/>
  <c r="D77" i="4"/>
  <c r="C77" i="3"/>
  <c r="D77" i="3"/>
  <c r="C77" i="2"/>
  <c r="D77" i="2"/>
  <c r="G77" i="2"/>
  <c r="H77" i="2"/>
  <c r="I77" i="2"/>
  <c r="G76" i="16" l="1"/>
  <c r="H76" i="16"/>
  <c r="I76" i="16"/>
  <c r="D76" i="16"/>
  <c r="E76" i="16"/>
  <c r="C76" i="16"/>
  <c r="C76" i="17"/>
  <c r="D76" i="17"/>
  <c r="C76" i="13"/>
  <c r="D76" i="13"/>
  <c r="E76" i="13"/>
  <c r="F76" i="13"/>
  <c r="G76" i="13"/>
  <c r="H76" i="13"/>
  <c r="C76" i="14"/>
  <c r="D76" i="14"/>
  <c r="E76" i="14"/>
  <c r="C76" i="9"/>
  <c r="D76" i="9"/>
  <c r="E76" i="9"/>
  <c r="C76" i="8"/>
  <c r="D76" i="8"/>
  <c r="C76" i="7"/>
  <c r="D76" i="7"/>
  <c r="E76" i="7"/>
  <c r="C76" i="6"/>
  <c r="D76" i="6"/>
  <c r="E76" i="6"/>
  <c r="C76" i="5"/>
  <c r="D76" i="5"/>
  <c r="E76" i="5"/>
  <c r="F76" i="5"/>
  <c r="G76" i="5"/>
  <c r="H76" i="5"/>
  <c r="C76" i="4"/>
  <c r="D76" i="4"/>
  <c r="C76" i="3"/>
  <c r="D76" i="3"/>
  <c r="C76" i="2"/>
  <c r="D76" i="2"/>
  <c r="G76" i="2"/>
  <c r="H76" i="2"/>
  <c r="I76" i="2"/>
  <c r="C75" i="17" l="1"/>
  <c r="D75" i="17"/>
  <c r="C75" i="16"/>
  <c r="D75" i="16"/>
  <c r="E75" i="16"/>
  <c r="G75" i="16"/>
  <c r="H75" i="16"/>
  <c r="I75" i="16"/>
  <c r="E75" i="15"/>
  <c r="C75" i="13"/>
  <c r="D75" i="13"/>
  <c r="E75" i="13"/>
  <c r="F75" i="13"/>
  <c r="G75" i="13"/>
  <c r="H75" i="13"/>
  <c r="C75" i="14"/>
  <c r="D75" i="14"/>
  <c r="E75" i="14"/>
  <c r="C75" i="9"/>
  <c r="D75" i="9"/>
  <c r="E75" i="9"/>
  <c r="C75" i="8"/>
  <c r="D75" i="8"/>
  <c r="C75" i="7"/>
  <c r="D75" i="7"/>
  <c r="E75" i="7"/>
  <c r="C75" i="6"/>
  <c r="D75" i="6"/>
  <c r="E75" i="6"/>
  <c r="C75" i="5"/>
  <c r="D75" i="5"/>
  <c r="E75" i="5"/>
  <c r="F75" i="5"/>
  <c r="G75" i="5"/>
  <c r="H75" i="5"/>
  <c r="C75" i="4"/>
  <c r="D75" i="4"/>
  <c r="C75" i="3"/>
  <c r="D75" i="3"/>
  <c r="C75" i="2"/>
  <c r="D75" i="2"/>
  <c r="G75" i="2"/>
  <c r="H75" i="2"/>
  <c r="I75" i="2"/>
  <c r="C74" i="17" l="1"/>
  <c r="D74" i="17"/>
  <c r="D74" i="15"/>
  <c r="E74" i="15"/>
  <c r="C74" i="13"/>
  <c r="D74" i="13"/>
  <c r="E74" i="13"/>
  <c r="F74" i="13"/>
  <c r="G74" i="13"/>
  <c r="H74" i="13"/>
  <c r="C74" i="14"/>
  <c r="D74" i="14"/>
  <c r="E74" i="14"/>
  <c r="C74" i="9"/>
  <c r="D74" i="9"/>
  <c r="E74" i="9"/>
  <c r="C74" i="8"/>
  <c r="D74" i="8"/>
  <c r="C74" i="7"/>
  <c r="D74" i="7"/>
  <c r="E74" i="7"/>
  <c r="C74" i="6"/>
  <c r="D74" i="6"/>
  <c r="E74" i="6"/>
  <c r="C74" i="5"/>
  <c r="D74" i="5"/>
  <c r="E74" i="5"/>
  <c r="F74" i="5"/>
  <c r="G74" i="5"/>
  <c r="H74" i="5"/>
  <c r="C74" i="4"/>
  <c r="D74" i="4"/>
  <c r="C74" i="3"/>
  <c r="D74" i="3"/>
  <c r="C74" i="2"/>
  <c r="D74" i="2"/>
  <c r="G74" i="2"/>
  <c r="H74" i="2"/>
  <c r="I74" i="2"/>
  <c r="C73" i="17" l="1"/>
  <c r="D73" i="17"/>
  <c r="C73" i="16"/>
  <c r="D73" i="16"/>
  <c r="E73" i="16"/>
  <c r="G73" i="16"/>
  <c r="H73" i="16"/>
  <c r="I73" i="16"/>
  <c r="E73" i="15"/>
  <c r="C73" i="13"/>
  <c r="D73" i="13"/>
  <c r="E73" i="13"/>
  <c r="F73" i="13"/>
  <c r="G73" i="13"/>
  <c r="H73" i="13"/>
  <c r="C73" i="14"/>
  <c r="D73" i="14"/>
  <c r="E73" i="14"/>
  <c r="C73" i="9"/>
  <c r="D73" i="9"/>
  <c r="E73" i="9"/>
  <c r="C73" i="8"/>
  <c r="D73" i="8"/>
  <c r="C73" i="7"/>
  <c r="D73" i="7"/>
  <c r="E73" i="7"/>
  <c r="C73" i="6"/>
  <c r="D73" i="6"/>
  <c r="E73" i="6"/>
  <c r="C73" i="5"/>
  <c r="D73" i="5"/>
  <c r="E73" i="5"/>
  <c r="F73" i="5"/>
  <c r="G73" i="5"/>
  <c r="H73" i="5"/>
  <c r="C73" i="4"/>
  <c r="D73" i="4"/>
  <c r="C73" i="3"/>
  <c r="D73" i="3"/>
  <c r="C73" i="2"/>
  <c r="D73" i="2"/>
  <c r="G73" i="2"/>
  <c r="H73" i="2"/>
  <c r="I73" i="2"/>
  <c r="C72" i="17" l="1"/>
  <c r="D72" i="17"/>
  <c r="D72" i="15"/>
  <c r="E72" i="15"/>
  <c r="C72" i="13"/>
  <c r="D72" i="13"/>
  <c r="E72" i="13"/>
  <c r="F72" i="13"/>
  <c r="G72" i="13"/>
  <c r="H72" i="13"/>
  <c r="C72" i="14"/>
  <c r="D72" i="14"/>
  <c r="E72" i="14"/>
  <c r="C72" i="9"/>
  <c r="D72" i="9"/>
  <c r="E72" i="9"/>
  <c r="C72" i="8"/>
  <c r="D72" i="8"/>
  <c r="C72" i="7"/>
  <c r="D72" i="7"/>
  <c r="E72" i="7"/>
  <c r="C72" i="6"/>
  <c r="D72" i="6"/>
  <c r="E72" i="6"/>
  <c r="C72" i="5"/>
  <c r="D72" i="5"/>
  <c r="E72" i="5"/>
  <c r="F72" i="5"/>
  <c r="G72" i="5"/>
  <c r="H72" i="5"/>
  <c r="C72" i="4"/>
  <c r="D72" i="4"/>
  <c r="C72" i="3"/>
  <c r="D72" i="3"/>
  <c r="C72" i="2"/>
  <c r="D72" i="2"/>
  <c r="G72" i="2"/>
  <c r="H72" i="2"/>
  <c r="I72" i="2"/>
  <c r="C71" i="17" l="1"/>
  <c r="D71" i="17"/>
  <c r="C71" i="16"/>
  <c r="D71" i="16"/>
  <c r="E71" i="16"/>
  <c r="G71" i="16"/>
  <c r="H71" i="16"/>
  <c r="I71" i="16"/>
  <c r="E71" i="15"/>
  <c r="C71" i="13"/>
  <c r="D71" i="13"/>
  <c r="E71" i="13"/>
  <c r="F71" i="13"/>
  <c r="G71" i="13"/>
  <c r="H71" i="13"/>
  <c r="C71" i="14"/>
  <c r="D71" i="14"/>
  <c r="E71" i="14"/>
  <c r="C71" i="9"/>
  <c r="D71" i="9"/>
  <c r="E71" i="9"/>
  <c r="C71" i="8"/>
  <c r="D71" i="8"/>
  <c r="C71" i="7"/>
  <c r="D71" i="7"/>
  <c r="E71" i="7"/>
  <c r="C71" i="6"/>
  <c r="D71" i="6"/>
  <c r="E71" i="6"/>
  <c r="C71" i="5"/>
  <c r="D71" i="5"/>
  <c r="E71" i="5"/>
  <c r="F71" i="5"/>
  <c r="G71" i="5"/>
  <c r="H71" i="5"/>
  <c r="C71" i="4"/>
  <c r="D71" i="4"/>
  <c r="C71" i="3"/>
  <c r="D71" i="3"/>
  <c r="C71" i="2"/>
  <c r="D71" i="2"/>
  <c r="G71" i="2"/>
  <c r="H71" i="2"/>
  <c r="I71" i="2"/>
  <c r="C70" i="17" l="1"/>
  <c r="D70" i="17"/>
  <c r="D70" i="15"/>
  <c r="E70" i="15"/>
  <c r="C70" i="13"/>
  <c r="D70" i="13"/>
  <c r="E70" i="13"/>
  <c r="F70" i="13"/>
  <c r="G70" i="13"/>
  <c r="H70" i="13"/>
  <c r="C70" i="14"/>
  <c r="D70" i="14"/>
  <c r="E70" i="14"/>
  <c r="C70" i="9"/>
  <c r="D70" i="9"/>
  <c r="E70" i="9"/>
  <c r="C70" i="8"/>
  <c r="D70" i="8"/>
  <c r="E70" i="8"/>
  <c r="C70" i="7"/>
  <c r="D70" i="7"/>
  <c r="E70" i="7"/>
  <c r="C70" i="6"/>
  <c r="D70" i="6"/>
  <c r="E70" i="6"/>
  <c r="C70" i="5"/>
  <c r="D70" i="5"/>
  <c r="E70" i="5"/>
  <c r="F70" i="5"/>
  <c r="G70" i="5"/>
  <c r="H70" i="5"/>
  <c r="C70" i="4"/>
  <c r="D70" i="4"/>
  <c r="C70" i="3"/>
  <c r="D70" i="3"/>
  <c r="C70" i="2"/>
  <c r="D70" i="2"/>
  <c r="G70" i="2"/>
  <c r="H70" i="2"/>
  <c r="I70" i="2"/>
  <c r="I69" i="16" l="1"/>
  <c r="H69" i="16"/>
  <c r="G69" i="16"/>
  <c r="E69" i="16"/>
  <c r="D69" i="16"/>
  <c r="C69" i="16"/>
  <c r="C69" i="2"/>
  <c r="D69" i="2"/>
  <c r="G69" i="2"/>
  <c r="H69" i="2"/>
  <c r="I69" i="2"/>
  <c r="C69" i="17"/>
  <c r="D69" i="17"/>
  <c r="D69" i="15"/>
  <c r="E69" i="15"/>
  <c r="C69" i="13"/>
  <c r="D69" i="13"/>
  <c r="E69" i="13"/>
  <c r="F69" i="13"/>
  <c r="G69" i="13"/>
  <c r="H69" i="13"/>
  <c r="C69" i="14"/>
  <c r="D69" i="14"/>
  <c r="E69" i="14"/>
  <c r="C69" i="9"/>
  <c r="D69" i="9"/>
  <c r="E69" i="9"/>
  <c r="C69" i="8"/>
  <c r="D69" i="8"/>
  <c r="E69" i="8"/>
  <c r="C69" i="7"/>
  <c r="D69" i="7"/>
  <c r="E69" i="7"/>
  <c r="C69" i="6"/>
  <c r="D69" i="6"/>
  <c r="E69" i="6"/>
  <c r="C69" i="5"/>
  <c r="D69" i="5"/>
  <c r="E69" i="5"/>
  <c r="F69" i="5"/>
  <c r="G69" i="5"/>
  <c r="H69" i="5"/>
  <c r="C69" i="4"/>
  <c r="D69" i="4"/>
  <c r="C69" i="3"/>
  <c r="D69" i="3"/>
  <c r="E68" i="4" l="1"/>
  <c r="C68" i="17" l="1"/>
  <c r="D68" i="17"/>
  <c r="D68" i="15"/>
  <c r="E68" i="15"/>
  <c r="C68" i="13"/>
  <c r="D68" i="13"/>
  <c r="E68" i="13"/>
  <c r="F68" i="13"/>
  <c r="G68" i="13"/>
  <c r="H68" i="13"/>
  <c r="C68" i="14"/>
  <c r="D68" i="14"/>
  <c r="E68" i="14"/>
  <c r="C68" i="9"/>
  <c r="D68" i="9"/>
  <c r="E68" i="9"/>
  <c r="C68" i="8"/>
  <c r="D68" i="8"/>
  <c r="E68" i="8"/>
  <c r="C68" i="7"/>
  <c r="D68" i="7"/>
  <c r="E68" i="7"/>
  <c r="C68" i="6"/>
  <c r="D68" i="6"/>
  <c r="E68" i="6"/>
  <c r="C68" i="5"/>
  <c r="D68" i="5"/>
  <c r="E68" i="5"/>
  <c r="F68" i="5"/>
  <c r="G68" i="5"/>
  <c r="H68" i="5"/>
  <c r="C68" i="4"/>
  <c r="D68" i="4"/>
  <c r="C68" i="3"/>
  <c r="D68" i="3"/>
  <c r="C68" i="2"/>
  <c r="D68" i="2"/>
  <c r="G68" i="2"/>
  <c r="H68" i="2"/>
  <c r="I68" i="2"/>
  <c r="E60" i="17" l="1"/>
  <c r="C67" i="17" l="1"/>
  <c r="D67" i="17"/>
  <c r="D67" i="15"/>
  <c r="E67" i="15"/>
  <c r="C67" i="13"/>
  <c r="D67" i="13"/>
  <c r="E67" i="13"/>
  <c r="F67" i="13"/>
  <c r="G67" i="13"/>
  <c r="H67" i="13"/>
  <c r="C67" i="14"/>
  <c r="D67" i="14"/>
  <c r="E67" i="14"/>
  <c r="C67" i="9"/>
  <c r="D67" i="9"/>
  <c r="E67" i="9"/>
  <c r="C67" i="8"/>
  <c r="D67" i="8"/>
  <c r="E67" i="8"/>
  <c r="C67" i="7"/>
  <c r="D67" i="7"/>
  <c r="E67" i="7"/>
  <c r="C67" i="6"/>
  <c r="D67" i="6"/>
  <c r="E67" i="6"/>
  <c r="C67" i="5"/>
  <c r="D67" i="5"/>
  <c r="E67" i="5"/>
  <c r="F67" i="5"/>
  <c r="G67" i="5"/>
  <c r="H67" i="5"/>
  <c r="C67" i="4"/>
  <c r="D67" i="4"/>
  <c r="E67" i="4"/>
  <c r="C67" i="3"/>
  <c r="D67" i="3"/>
  <c r="C67" i="2"/>
  <c r="D67" i="2"/>
  <c r="G67" i="2"/>
  <c r="H67" i="2"/>
  <c r="I67" i="2"/>
  <c r="C66" i="17" l="1"/>
  <c r="D66" i="17"/>
  <c r="D66" i="15"/>
  <c r="E66" i="15"/>
  <c r="C66" i="13"/>
  <c r="D66" i="13"/>
  <c r="E66" i="13"/>
  <c r="F66" i="13"/>
  <c r="G66" i="13"/>
  <c r="H66" i="13"/>
  <c r="C66" i="14"/>
  <c r="D66" i="14"/>
  <c r="E66" i="14"/>
  <c r="C66" i="9"/>
  <c r="D66" i="9"/>
  <c r="E66" i="9"/>
  <c r="C66" i="8"/>
  <c r="D66" i="8"/>
  <c r="E66" i="8"/>
  <c r="C66" i="7"/>
  <c r="D66" i="7"/>
  <c r="E66" i="7"/>
  <c r="C66" i="6"/>
  <c r="D66" i="6"/>
  <c r="E66" i="6"/>
  <c r="C66" i="5"/>
  <c r="D66" i="5"/>
  <c r="E66" i="5"/>
  <c r="F66" i="5"/>
  <c r="G66" i="5"/>
  <c r="H66" i="5"/>
  <c r="C66" i="4"/>
  <c r="D66" i="4"/>
  <c r="C66" i="3"/>
  <c r="D66" i="3"/>
  <c r="C66" i="2"/>
  <c r="D66" i="2"/>
  <c r="G66" i="2"/>
  <c r="H66" i="2"/>
  <c r="I66" i="2"/>
  <c r="C65" i="17"/>
  <c r="D65" i="17"/>
  <c r="C65" i="16"/>
  <c r="D65" i="16"/>
  <c r="E65" i="16"/>
  <c r="G65" i="16"/>
  <c r="H65" i="16"/>
  <c r="I65" i="16"/>
  <c r="D65" i="15"/>
  <c r="E65" i="15"/>
  <c r="C65" i="13"/>
  <c r="D65" i="13"/>
  <c r="E65" i="13"/>
  <c r="F65" i="13"/>
  <c r="G65" i="13"/>
  <c r="H65" i="13"/>
  <c r="C65" i="14"/>
  <c r="D65" i="14"/>
  <c r="E65" i="14"/>
  <c r="C65" i="9"/>
  <c r="D65" i="9"/>
  <c r="E65" i="9"/>
  <c r="C65" i="8"/>
  <c r="D65" i="8"/>
  <c r="E65" i="8"/>
  <c r="C65" i="7"/>
  <c r="D65" i="7"/>
  <c r="E65" i="7"/>
  <c r="C65" i="6"/>
  <c r="D65" i="6"/>
  <c r="E65" i="6"/>
  <c r="C65" i="5"/>
  <c r="D65" i="5"/>
  <c r="E65" i="5"/>
  <c r="F65" i="5"/>
  <c r="G65" i="5"/>
  <c r="H65" i="5"/>
  <c r="C65" i="4"/>
  <c r="D65" i="4"/>
  <c r="E65" i="4"/>
  <c r="C65" i="3"/>
  <c r="D65" i="3"/>
  <c r="C65" i="2"/>
  <c r="D65" i="2"/>
  <c r="G65" i="2"/>
  <c r="H65" i="2"/>
  <c r="I65" i="2"/>
  <c r="C64" i="17"/>
  <c r="D64" i="17"/>
  <c r="C64" i="16"/>
  <c r="D64" i="16"/>
  <c r="E64" i="16"/>
  <c r="G64" i="16"/>
  <c r="H64" i="16"/>
  <c r="I64" i="16"/>
  <c r="D64" i="15"/>
  <c r="E64" i="15"/>
  <c r="C64" i="13"/>
  <c r="D64" i="13"/>
  <c r="E64" i="13"/>
  <c r="F64" i="13"/>
  <c r="G64" i="13"/>
  <c r="H64" i="13"/>
  <c r="C64" i="14"/>
  <c r="D64" i="14"/>
  <c r="E64" i="14"/>
  <c r="C64" i="9"/>
  <c r="D64" i="9"/>
  <c r="E64" i="9"/>
  <c r="C64" i="8"/>
  <c r="D64" i="8"/>
  <c r="E64" i="8"/>
  <c r="C64" i="7"/>
  <c r="D64" i="7"/>
  <c r="E64" i="7"/>
  <c r="C64" i="6"/>
  <c r="D64" i="6"/>
  <c r="E64" i="6"/>
  <c r="C64" i="5"/>
  <c r="D64" i="5"/>
  <c r="E64" i="5"/>
  <c r="F64" i="5"/>
  <c r="G64" i="5"/>
  <c r="H64" i="5"/>
  <c r="C64" i="4"/>
  <c r="D64" i="4"/>
  <c r="E64" i="4"/>
  <c r="C64" i="3"/>
  <c r="D64" i="3"/>
  <c r="C64" i="2"/>
  <c r="D64" i="2"/>
  <c r="G64" i="2"/>
  <c r="H64" i="2"/>
  <c r="I64" i="2"/>
  <c r="C63" i="17" l="1"/>
  <c r="D63" i="17"/>
  <c r="E63" i="17"/>
  <c r="C63" i="16"/>
  <c r="D63" i="16"/>
  <c r="E63" i="16"/>
  <c r="G63" i="16"/>
  <c r="H63" i="16"/>
  <c r="I63" i="16"/>
  <c r="D63" i="15"/>
  <c r="E63" i="15"/>
  <c r="C63" i="13"/>
  <c r="D63" i="13"/>
  <c r="E63" i="13"/>
  <c r="F63" i="13"/>
  <c r="G63" i="13"/>
  <c r="H63" i="13"/>
  <c r="C63" i="14"/>
  <c r="D63" i="14"/>
  <c r="E63" i="14"/>
  <c r="C63" i="9"/>
  <c r="D63" i="9"/>
  <c r="E63" i="9"/>
  <c r="C63" i="8"/>
  <c r="D63" i="8"/>
  <c r="E63" i="8"/>
  <c r="C63" i="7"/>
  <c r="D63" i="7"/>
  <c r="E63" i="7"/>
  <c r="C63" i="6"/>
  <c r="D63" i="6"/>
  <c r="E63" i="6"/>
  <c r="C63" i="5"/>
  <c r="D63" i="5"/>
  <c r="E63" i="5"/>
  <c r="F63" i="5"/>
  <c r="G63" i="5"/>
  <c r="H63" i="5"/>
  <c r="C63" i="4"/>
  <c r="D63" i="4"/>
  <c r="E63" i="4"/>
  <c r="C63" i="3"/>
  <c r="D63" i="3"/>
  <c r="C63" i="2"/>
  <c r="D63" i="2"/>
  <c r="G63" i="2"/>
  <c r="H63" i="2"/>
  <c r="I63" i="2"/>
  <c r="C61" i="4" l="1"/>
  <c r="D61" i="4"/>
  <c r="E61" i="4"/>
  <c r="C62" i="4"/>
  <c r="D62" i="4"/>
  <c r="E62" i="4"/>
  <c r="E62" i="7"/>
  <c r="D62" i="7"/>
  <c r="C62" i="7"/>
  <c r="E61" i="7"/>
  <c r="D61" i="7"/>
  <c r="C61" i="7"/>
  <c r="E60" i="7"/>
  <c r="D60" i="7"/>
  <c r="C60" i="7"/>
  <c r="E62" i="8"/>
  <c r="E61" i="8"/>
  <c r="G60" i="16"/>
  <c r="G61" i="16"/>
  <c r="E62" i="17"/>
  <c r="E61" i="17"/>
  <c r="E56" i="17"/>
  <c r="D61" i="17"/>
  <c r="D62" i="17"/>
  <c r="D60" i="17"/>
  <c r="C60" i="17"/>
  <c r="C61" i="17"/>
  <c r="C62" i="17"/>
  <c r="I62" i="16" l="1"/>
  <c r="H62" i="16"/>
  <c r="G62" i="16"/>
  <c r="E62" i="16"/>
  <c r="D62" i="16"/>
  <c r="C62" i="16"/>
  <c r="E62" i="15"/>
  <c r="D62" i="15"/>
  <c r="C62" i="15"/>
  <c r="H62" i="13"/>
  <c r="G62" i="13"/>
  <c r="F62" i="13"/>
  <c r="E62" i="13"/>
  <c r="D62" i="13"/>
  <c r="C62" i="13"/>
  <c r="E62" i="14"/>
  <c r="D62" i="14"/>
  <c r="C62" i="14"/>
  <c r="E62" i="9"/>
  <c r="D62" i="9"/>
  <c r="C62" i="9"/>
  <c r="D62" i="8"/>
  <c r="C62" i="8"/>
  <c r="E62" i="6"/>
  <c r="D62" i="6"/>
  <c r="C62" i="6"/>
  <c r="H62" i="5"/>
  <c r="G62" i="5"/>
  <c r="F62" i="5"/>
  <c r="E62" i="5"/>
  <c r="D62" i="5"/>
  <c r="C62" i="5"/>
  <c r="D62" i="3"/>
  <c r="C62" i="3"/>
  <c r="I62" i="2"/>
  <c r="H62" i="2"/>
  <c r="G62" i="2"/>
  <c r="D62" i="2"/>
  <c r="C62" i="2"/>
  <c r="I61" i="16" l="1"/>
  <c r="H61" i="16"/>
  <c r="E61" i="16"/>
  <c r="D61" i="16"/>
  <c r="C61" i="16"/>
  <c r="E61" i="15"/>
  <c r="D61" i="15"/>
  <c r="C61" i="15"/>
  <c r="H61" i="13"/>
  <c r="G61" i="13"/>
  <c r="F61" i="13"/>
  <c r="E61" i="13"/>
  <c r="D61" i="13"/>
  <c r="C61" i="13"/>
  <c r="E61" i="14"/>
  <c r="D61" i="14"/>
  <c r="C61" i="14"/>
  <c r="E61" i="9"/>
  <c r="D61" i="9"/>
  <c r="C61" i="9"/>
  <c r="D61" i="8"/>
  <c r="C61" i="8"/>
  <c r="E61" i="6"/>
  <c r="D61" i="6"/>
  <c r="C61" i="6"/>
  <c r="H61" i="5"/>
  <c r="G61" i="5"/>
  <c r="F61" i="5"/>
  <c r="E61" i="5"/>
  <c r="D61" i="5"/>
  <c r="C61" i="5"/>
  <c r="D61" i="3"/>
  <c r="C61" i="3"/>
  <c r="I61" i="2"/>
  <c r="H61" i="2"/>
  <c r="G61" i="2"/>
  <c r="D61" i="2"/>
  <c r="C61" i="2"/>
  <c r="I60" i="16" l="1"/>
  <c r="H60" i="16"/>
  <c r="E60" i="16"/>
  <c r="D60" i="16"/>
  <c r="C60" i="16"/>
  <c r="E60" i="15"/>
  <c r="D60" i="15"/>
  <c r="C60" i="15"/>
  <c r="H60" i="13"/>
  <c r="G60" i="13"/>
  <c r="F60" i="13"/>
  <c r="E60" i="13"/>
  <c r="D60" i="13"/>
  <c r="C60" i="13"/>
  <c r="E60" i="14"/>
  <c r="D60" i="14"/>
  <c r="C60" i="14"/>
  <c r="E60" i="9"/>
  <c r="D60" i="9"/>
  <c r="C60" i="9"/>
  <c r="D60" i="8"/>
  <c r="C60" i="8"/>
  <c r="E60" i="6"/>
  <c r="D60" i="6"/>
  <c r="C60" i="6"/>
  <c r="H60" i="5"/>
  <c r="G60" i="5"/>
  <c r="F60" i="5"/>
  <c r="E60" i="5"/>
  <c r="D60" i="5"/>
  <c r="C60" i="5"/>
  <c r="E60" i="4"/>
  <c r="D60" i="4"/>
  <c r="C60" i="4"/>
  <c r="D60" i="3"/>
  <c r="C60" i="3"/>
  <c r="I60" i="2"/>
  <c r="H60" i="2"/>
  <c r="G60" i="2"/>
  <c r="D60" i="2"/>
  <c r="C60" i="2"/>
  <c r="I59" i="16" l="1"/>
  <c r="H59" i="16"/>
  <c r="G59" i="16"/>
  <c r="E59" i="16"/>
  <c r="D59" i="16"/>
  <c r="C59" i="16"/>
  <c r="E59" i="15"/>
  <c r="D59" i="15"/>
  <c r="C59" i="15"/>
  <c r="H59" i="13"/>
  <c r="G59" i="13"/>
  <c r="F59" i="13"/>
  <c r="E59" i="13"/>
  <c r="D59" i="13"/>
  <c r="C59" i="13"/>
  <c r="E59" i="14"/>
  <c r="D59" i="14"/>
  <c r="C59" i="14"/>
  <c r="E59" i="9"/>
  <c r="D59" i="9"/>
  <c r="C59" i="9"/>
  <c r="D59" i="8"/>
  <c r="C59" i="8"/>
  <c r="E59" i="6"/>
  <c r="D59" i="6"/>
  <c r="C59" i="6"/>
  <c r="H59" i="5"/>
  <c r="G59" i="5"/>
  <c r="F59" i="5"/>
  <c r="E59" i="5"/>
  <c r="D59" i="5"/>
  <c r="C59" i="5"/>
  <c r="E59" i="4"/>
  <c r="D59" i="4"/>
  <c r="C59" i="4"/>
  <c r="D59" i="3"/>
  <c r="C59" i="3"/>
  <c r="I59" i="2"/>
  <c r="H59" i="2"/>
  <c r="G59" i="2"/>
  <c r="D59" i="2"/>
  <c r="C59" i="2"/>
  <c r="I58" i="16" l="1"/>
  <c r="H58" i="16"/>
  <c r="G58" i="16"/>
  <c r="E58" i="16"/>
  <c r="D58" i="16"/>
  <c r="C58" i="16"/>
  <c r="E58" i="15"/>
  <c r="D58" i="15"/>
  <c r="C58" i="15"/>
  <c r="H58" i="13"/>
  <c r="G58" i="13"/>
  <c r="F58" i="13"/>
  <c r="E58" i="13"/>
  <c r="D58" i="13"/>
  <c r="C58" i="13"/>
  <c r="E58" i="14"/>
  <c r="D58" i="14"/>
  <c r="C58" i="14"/>
  <c r="E58" i="9"/>
  <c r="D58" i="9"/>
  <c r="C58" i="9"/>
  <c r="E58" i="8"/>
  <c r="D58" i="8"/>
  <c r="C58" i="8"/>
  <c r="E58" i="6"/>
  <c r="D58" i="6"/>
  <c r="C58" i="6"/>
  <c r="H58" i="5"/>
  <c r="G58" i="5"/>
  <c r="F58" i="5"/>
  <c r="E58" i="5"/>
  <c r="D58" i="5"/>
  <c r="C58" i="5"/>
  <c r="I58" i="2"/>
  <c r="H58" i="2"/>
  <c r="G58" i="2"/>
  <c r="D58" i="2"/>
  <c r="C58" i="2"/>
  <c r="E58" i="4"/>
  <c r="D58" i="4"/>
  <c r="C58" i="4"/>
  <c r="D58" i="3"/>
  <c r="C58" i="3"/>
  <c r="E57" i="4" l="1"/>
  <c r="C57" i="16" l="1"/>
  <c r="D57" i="16"/>
  <c r="E57" i="16"/>
  <c r="G57" i="16"/>
  <c r="H57" i="16"/>
  <c r="I57" i="16"/>
  <c r="C57" i="15"/>
  <c r="D57" i="15"/>
  <c r="E57" i="15"/>
  <c r="C57" i="13"/>
  <c r="D57" i="13"/>
  <c r="E57" i="13"/>
  <c r="F57" i="13"/>
  <c r="G57" i="13"/>
  <c r="H57" i="13"/>
  <c r="C57" i="14"/>
  <c r="D57" i="14"/>
  <c r="E57" i="14"/>
  <c r="C57" i="9"/>
  <c r="D57" i="9"/>
  <c r="E57" i="9"/>
  <c r="C57" i="8"/>
  <c r="D57" i="8"/>
  <c r="E57" i="8"/>
  <c r="C57" i="6"/>
  <c r="D57" i="6"/>
  <c r="E57" i="6"/>
  <c r="C57" i="5"/>
  <c r="D57" i="5"/>
  <c r="E57" i="5"/>
  <c r="F57" i="5"/>
  <c r="G57" i="5"/>
  <c r="H57" i="5"/>
  <c r="C57" i="4"/>
  <c r="D57" i="4"/>
  <c r="C57" i="3"/>
  <c r="D57" i="3"/>
  <c r="C57" i="2"/>
  <c r="D57" i="2"/>
  <c r="G57" i="2"/>
  <c r="H57" i="2"/>
  <c r="I57" i="2"/>
  <c r="G42" i="16" l="1"/>
  <c r="H42" i="16"/>
  <c r="I42" i="16"/>
  <c r="G43" i="16"/>
  <c r="H43" i="16"/>
  <c r="I43" i="16"/>
  <c r="G44" i="16"/>
  <c r="H44" i="16"/>
  <c r="I44" i="16"/>
  <c r="G45" i="16"/>
  <c r="H45" i="16"/>
  <c r="I45" i="16"/>
  <c r="G46" i="16"/>
  <c r="H46" i="16"/>
  <c r="I46" i="16"/>
  <c r="G47" i="16"/>
  <c r="H47" i="16"/>
  <c r="I47" i="16"/>
  <c r="G48" i="16"/>
  <c r="H48" i="16"/>
  <c r="I48" i="16"/>
  <c r="G49" i="16"/>
  <c r="H49" i="16"/>
  <c r="I49" i="16"/>
  <c r="G50" i="16"/>
  <c r="H50" i="16"/>
  <c r="I50" i="16"/>
  <c r="G51" i="16"/>
  <c r="H51" i="16"/>
  <c r="I51" i="16"/>
  <c r="G52" i="16"/>
  <c r="H52" i="16"/>
  <c r="I52" i="16"/>
  <c r="G53" i="16"/>
  <c r="H53" i="16"/>
  <c r="I53" i="16"/>
  <c r="G54" i="16"/>
  <c r="H54" i="16"/>
  <c r="I54" i="16"/>
  <c r="G55" i="16"/>
  <c r="H55" i="16"/>
  <c r="I55" i="16"/>
  <c r="G56" i="16"/>
  <c r="H56" i="16"/>
  <c r="I56" i="16"/>
  <c r="I41" i="16"/>
  <c r="H41" i="16"/>
  <c r="G41" i="16"/>
  <c r="F41" i="16"/>
  <c r="E42" i="13"/>
  <c r="G42" i="13"/>
  <c r="E43" i="13"/>
  <c r="G43" i="13"/>
  <c r="E44" i="13"/>
  <c r="G44" i="13"/>
  <c r="E45" i="13"/>
  <c r="G45" i="13"/>
  <c r="E46" i="13"/>
  <c r="G46" i="13"/>
  <c r="E47" i="13"/>
  <c r="G47" i="13"/>
  <c r="E48" i="13"/>
  <c r="G48" i="13"/>
  <c r="E49" i="13"/>
  <c r="G49" i="13"/>
  <c r="E50" i="13"/>
  <c r="G50" i="13"/>
  <c r="E51" i="13"/>
  <c r="G51" i="13"/>
  <c r="E52" i="13"/>
  <c r="F52" i="13"/>
  <c r="G52" i="13"/>
  <c r="H52" i="13"/>
  <c r="E53" i="13"/>
  <c r="F53" i="13"/>
  <c r="G53" i="13"/>
  <c r="H53" i="13"/>
  <c r="E54" i="13"/>
  <c r="F54" i="13"/>
  <c r="G54" i="13"/>
  <c r="H54" i="13"/>
  <c r="E55" i="13"/>
  <c r="F55" i="13"/>
  <c r="G55" i="13"/>
  <c r="H55" i="13"/>
  <c r="E56" i="13"/>
  <c r="F56" i="13"/>
  <c r="G56" i="13"/>
  <c r="H56" i="13"/>
  <c r="G41" i="13"/>
  <c r="E41" i="13"/>
  <c r="F42" i="6" l="1"/>
  <c r="G42" i="6"/>
  <c r="H42" i="6"/>
  <c r="I42" i="6"/>
  <c r="J42" i="6"/>
  <c r="F43" i="6"/>
  <c r="G43" i="6"/>
  <c r="H43" i="6"/>
  <c r="I43" i="6"/>
  <c r="J43" i="6"/>
  <c r="F44" i="6"/>
  <c r="H44" i="6"/>
  <c r="J44" i="6"/>
  <c r="F45" i="6"/>
  <c r="H45" i="6"/>
  <c r="F46" i="6"/>
  <c r="H46" i="6"/>
  <c r="F47" i="6"/>
  <c r="H47" i="6"/>
  <c r="F48" i="6"/>
  <c r="H48" i="6"/>
  <c r="F49" i="6"/>
  <c r="H49" i="6"/>
  <c r="F50" i="6"/>
  <c r="H50" i="6"/>
  <c r="J41" i="6"/>
  <c r="I41" i="6"/>
  <c r="H41" i="6"/>
  <c r="G41" i="6"/>
  <c r="F41" i="6"/>
  <c r="F42" i="5"/>
  <c r="G42" i="5"/>
  <c r="H42" i="5"/>
  <c r="F43" i="5"/>
  <c r="G43" i="5"/>
  <c r="H43" i="5"/>
  <c r="F44" i="5"/>
  <c r="G44" i="5"/>
  <c r="H44" i="5"/>
  <c r="F45" i="5"/>
  <c r="G45" i="5"/>
  <c r="H45" i="5"/>
  <c r="F46" i="5"/>
  <c r="G46" i="5"/>
  <c r="H46" i="5"/>
  <c r="F47" i="5"/>
  <c r="G47" i="5"/>
  <c r="H47" i="5"/>
  <c r="F48" i="5"/>
  <c r="G48" i="5"/>
  <c r="H48" i="5"/>
  <c r="F49" i="5"/>
  <c r="G49" i="5"/>
  <c r="H49" i="5"/>
  <c r="F50" i="5"/>
  <c r="G50" i="5"/>
  <c r="H50" i="5"/>
  <c r="F51" i="5"/>
  <c r="G51" i="5"/>
  <c r="H51" i="5"/>
  <c r="F52" i="5"/>
  <c r="G52" i="5"/>
  <c r="H52" i="5"/>
  <c r="F53" i="5"/>
  <c r="G53" i="5"/>
  <c r="H53" i="5"/>
  <c r="F54" i="5"/>
  <c r="G54" i="5"/>
  <c r="H54" i="5"/>
  <c r="F55" i="5"/>
  <c r="G55" i="5"/>
  <c r="H55" i="5"/>
  <c r="F56" i="5"/>
  <c r="G56" i="5"/>
  <c r="H56" i="5"/>
  <c r="H41" i="5"/>
  <c r="G41" i="5"/>
  <c r="F41" i="5"/>
  <c r="G46" i="2"/>
  <c r="H46" i="2"/>
  <c r="I46" i="2"/>
  <c r="G47" i="2"/>
  <c r="H47" i="2"/>
  <c r="I47" i="2"/>
  <c r="G48" i="2"/>
  <c r="H48" i="2"/>
  <c r="I48" i="2"/>
  <c r="G49" i="2"/>
  <c r="H49" i="2"/>
  <c r="I49" i="2"/>
  <c r="G50" i="2"/>
  <c r="H50" i="2"/>
  <c r="I50" i="2"/>
  <c r="G51" i="2"/>
  <c r="H51" i="2"/>
  <c r="I51" i="2"/>
  <c r="G52" i="2"/>
  <c r="H52" i="2"/>
  <c r="I52" i="2"/>
  <c r="G53" i="2"/>
  <c r="H53" i="2"/>
  <c r="I53" i="2"/>
  <c r="G54" i="2"/>
  <c r="H54" i="2"/>
  <c r="I54" i="2"/>
  <c r="G55" i="2"/>
  <c r="H55" i="2"/>
  <c r="I55" i="2"/>
  <c r="G56" i="2"/>
  <c r="H56" i="2"/>
  <c r="I56" i="2"/>
  <c r="I45" i="2"/>
  <c r="H45" i="2"/>
  <c r="G45" i="2"/>
  <c r="C49" i="2"/>
  <c r="E42" i="2"/>
  <c r="E43" i="2"/>
  <c r="E44" i="2"/>
  <c r="E45" i="2"/>
  <c r="E46" i="2"/>
  <c r="E47" i="2"/>
  <c r="E48" i="2"/>
  <c r="E49" i="2"/>
  <c r="E50" i="2"/>
  <c r="E51" i="2"/>
  <c r="E52" i="2"/>
  <c r="E53" i="2"/>
  <c r="E54" i="2"/>
  <c r="E41" i="2"/>
  <c r="F41" i="2"/>
  <c r="F42" i="2"/>
  <c r="F43" i="2"/>
  <c r="F44" i="2"/>
  <c r="F45" i="2"/>
  <c r="F46" i="2"/>
  <c r="F47" i="2"/>
  <c r="F48" i="2"/>
  <c r="F49" i="2"/>
  <c r="F50" i="2"/>
  <c r="F51" i="2"/>
  <c r="F52" i="2"/>
  <c r="F53" i="2"/>
  <c r="F54" i="2"/>
  <c r="E56" i="15" l="1"/>
  <c r="D56" i="15"/>
  <c r="C56" i="15"/>
  <c r="C56" i="17"/>
  <c r="D56" i="17"/>
  <c r="C56" i="16"/>
  <c r="D56" i="16"/>
  <c r="E56" i="16"/>
  <c r="C56" i="13"/>
  <c r="D56" i="13"/>
  <c r="C56" i="14"/>
  <c r="D56" i="14"/>
  <c r="E56" i="14"/>
  <c r="C56" i="9"/>
  <c r="D56" i="9"/>
  <c r="E56" i="9"/>
  <c r="C55" i="8"/>
  <c r="D55" i="8"/>
  <c r="C56" i="8"/>
  <c r="D56" i="8"/>
  <c r="E56" i="8"/>
  <c r="C56" i="7"/>
  <c r="D56" i="7"/>
  <c r="E56" i="7"/>
  <c r="C56" i="6"/>
  <c r="D56" i="6"/>
  <c r="E56" i="6"/>
  <c r="C56" i="5"/>
  <c r="D56" i="5"/>
  <c r="E56" i="5"/>
  <c r="E56" i="4"/>
  <c r="C56" i="4"/>
  <c r="D56" i="4"/>
  <c r="C56" i="3"/>
  <c r="D56" i="3"/>
  <c r="C56" i="2"/>
  <c r="D56" i="2"/>
  <c r="D53" i="15"/>
  <c r="E53" i="15"/>
  <c r="D54" i="15"/>
  <c r="E54" i="15"/>
  <c r="E55" i="15"/>
  <c r="C54" i="17"/>
  <c r="D54" i="17"/>
  <c r="C55" i="17"/>
  <c r="D55" i="17"/>
  <c r="D28" i="6"/>
  <c r="C55" i="16"/>
  <c r="D55" i="16"/>
  <c r="E55" i="16"/>
  <c r="C55" i="13"/>
  <c r="D55" i="13"/>
  <c r="C55" i="14"/>
  <c r="D55" i="14"/>
  <c r="E55" i="14"/>
  <c r="C55" i="9"/>
  <c r="D55" i="9"/>
  <c r="E55" i="9"/>
  <c r="C55" i="7"/>
  <c r="D55" i="7"/>
  <c r="E55" i="7"/>
  <c r="C55" i="6"/>
  <c r="D55" i="6"/>
  <c r="E55" i="6"/>
  <c r="C55" i="5"/>
  <c r="D55" i="5"/>
  <c r="E55" i="5"/>
  <c r="C55" i="4"/>
  <c r="D55" i="4"/>
  <c r="C55" i="3"/>
  <c r="D55" i="3"/>
  <c r="C55" i="2"/>
  <c r="D55" i="2"/>
  <c r="C54" i="4"/>
  <c r="D54" i="4"/>
  <c r="C54" i="5"/>
  <c r="D54" i="5"/>
  <c r="E54" i="5"/>
  <c r="C54" i="6"/>
  <c r="D54" i="6"/>
  <c r="E54" i="6"/>
  <c r="C54" i="7"/>
  <c r="D54" i="7"/>
  <c r="E54" i="7"/>
  <c r="C54" i="8"/>
  <c r="D54" i="8"/>
  <c r="E54" i="8"/>
  <c r="C54" i="9"/>
  <c r="D54" i="9"/>
  <c r="E54" i="9"/>
  <c r="C54" i="14"/>
  <c r="D54" i="14"/>
  <c r="E54" i="14"/>
  <c r="C54" i="13"/>
  <c r="D54" i="13"/>
  <c r="C54" i="16"/>
  <c r="D54" i="16"/>
  <c r="E54" i="16"/>
  <c r="C54" i="3"/>
  <c r="D54" i="3"/>
  <c r="C54" i="2"/>
  <c r="D54" i="2"/>
  <c r="C53" i="13"/>
  <c r="D53" i="13"/>
  <c r="C53" i="14"/>
  <c r="D53" i="14"/>
  <c r="E53" i="14"/>
  <c r="C53" i="9"/>
  <c r="D53" i="9"/>
  <c r="E53" i="9"/>
  <c r="C53" i="8"/>
  <c r="D53" i="8"/>
  <c r="E53" i="8"/>
  <c r="C53" i="7"/>
  <c r="D53" i="7"/>
  <c r="E53" i="7"/>
  <c r="C53" i="6"/>
  <c r="D53" i="6"/>
  <c r="E53" i="6"/>
  <c r="C53" i="5"/>
  <c r="D53" i="5"/>
  <c r="E53" i="5"/>
  <c r="C53" i="4"/>
  <c r="D53" i="4"/>
  <c r="C53" i="3"/>
  <c r="D53" i="3"/>
  <c r="C53" i="2"/>
  <c r="D53" i="2"/>
  <c r="C53" i="16"/>
  <c r="D53" i="16"/>
  <c r="E53" i="16"/>
  <c r="C53" i="17"/>
  <c r="D53" i="17"/>
  <c r="E53" i="17"/>
  <c r="C52" i="17"/>
  <c r="D52" i="17"/>
  <c r="E52" i="17"/>
  <c r="C52" i="16"/>
  <c r="D52" i="16"/>
  <c r="E52" i="16"/>
  <c r="C52" i="15"/>
  <c r="D52" i="15"/>
  <c r="E52" i="15"/>
  <c r="C52" i="13"/>
  <c r="D52" i="13"/>
  <c r="C52" i="14"/>
  <c r="D52" i="14"/>
  <c r="E52" i="14"/>
  <c r="C52" i="9"/>
  <c r="D52" i="9"/>
  <c r="E52" i="9"/>
  <c r="C52" i="8"/>
  <c r="D52" i="8"/>
  <c r="E52" i="8"/>
  <c r="C52" i="7"/>
  <c r="D52" i="7"/>
  <c r="E52" i="7"/>
  <c r="C52" i="6"/>
  <c r="D52" i="6"/>
  <c r="E52" i="6"/>
  <c r="C52" i="5"/>
  <c r="D52" i="5"/>
  <c r="E52" i="5"/>
  <c r="C52" i="4"/>
  <c r="D52" i="4"/>
  <c r="E52" i="4"/>
  <c r="C52" i="3"/>
  <c r="D52" i="3"/>
  <c r="C43" i="2"/>
  <c r="C52" i="2"/>
  <c r="D52" i="2"/>
  <c r="C49" i="5"/>
  <c r="C50" i="5"/>
  <c r="C51" i="5"/>
  <c r="C50" i="2"/>
  <c r="D50" i="2"/>
  <c r="C51" i="2"/>
  <c r="D51" i="2"/>
  <c r="C50" i="3"/>
  <c r="D50" i="3"/>
  <c r="C51" i="3"/>
  <c r="D51" i="3"/>
  <c r="C50" i="4"/>
  <c r="D50" i="4"/>
  <c r="E50" i="4"/>
  <c r="C51" i="4"/>
  <c r="D51" i="4"/>
  <c r="E51" i="4"/>
  <c r="D50" i="5"/>
  <c r="E50" i="5"/>
  <c r="D51" i="5"/>
  <c r="E51" i="5"/>
  <c r="C50" i="6"/>
  <c r="D50" i="6"/>
  <c r="E50" i="6"/>
  <c r="C51" i="6"/>
  <c r="D51" i="6"/>
  <c r="E51" i="6"/>
  <c r="C50" i="7"/>
  <c r="D50" i="7"/>
  <c r="E50" i="7"/>
  <c r="C51" i="7"/>
  <c r="D51" i="7"/>
  <c r="E51" i="7"/>
  <c r="C50" i="8"/>
  <c r="D50" i="8"/>
  <c r="C51" i="8"/>
  <c r="D51" i="8"/>
  <c r="E47" i="8"/>
  <c r="E50" i="8"/>
  <c r="E51" i="8"/>
  <c r="C50" i="9"/>
  <c r="D50" i="9"/>
  <c r="E50" i="9"/>
  <c r="C51" i="9"/>
  <c r="D51" i="9"/>
  <c r="E51" i="9"/>
  <c r="C50" i="14"/>
  <c r="D50" i="14"/>
  <c r="E50" i="14"/>
  <c r="C51" i="14"/>
  <c r="D51" i="14"/>
  <c r="E51" i="14"/>
  <c r="C50" i="13"/>
  <c r="D50" i="13"/>
  <c r="C51" i="13"/>
  <c r="D51" i="13"/>
  <c r="C50" i="15"/>
  <c r="D50" i="15"/>
  <c r="E50" i="15"/>
  <c r="C51" i="15"/>
  <c r="D51" i="15"/>
  <c r="E51" i="15"/>
  <c r="C50" i="16"/>
  <c r="D50" i="16"/>
  <c r="E50" i="16"/>
  <c r="C51" i="16"/>
  <c r="D51" i="16"/>
  <c r="E51" i="16"/>
  <c r="C50" i="17"/>
  <c r="D50" i="17"/>
  <c r="E50" i="17"/>
  <c r="C51" i="17"/>
  <c r="D51" i="17"/>
  <c r="E51" i="17"/>
  <c r="C44" i="17"/>
  <c r="D44" i="17"/>
  <c r="E44" i="17"/>
  <c r="C45" i="17"/>
  <c r="D45" i="17"/>
  <c r="E45" i="17"/>
  <c r="C46" i="17"/>
  <c r="D46" i="17"/>
  <c r="E46" i="17"/>
  <c r="C47" i="17"/>
  <c r="D47" i="17"/>
  <c r="E47" i="17"/>
  <c r="C48" i="17"/>
  <c r="D48" i="17"/>
  <c r="E48" i="17"/>
  <c r="C49" i="17"/>
  <c r="D49" i="17"/>
  <c r="E49" i="17"/>
  <c r="C43" i="16"/>
  <c r="D43" i="16"/>
  <c r="E43" i="16"/>
  <c r="C44" i="16"/>
  <c r="D44" i="16"/>
  <c r="E44" i="16"/>
  <c r="C45" i="16"/>
  <c r="D45" i="16"/>
  <c r="E45" i="16"/>
  <c r="C46" i="16"/>
  <c r="D46" i="16"/>
  <c r="E46" i="16"/>
  <c r="C47" i="16"/>
  <c r="D47" i="16"/>
  <c r="E47" i="16"/>
  <c r="C48" i="16"/>
  <c r="D48" i="16"/>
  <c r="E48" i="16"/>
  <c r="C49" i="16"/>
  <c r="D49" i="16"/>
  <c r="E49" i="16"/>
  <c r="C44" i="15"/>
  <c r="D44" i="15"/>
  <c r="E44" i="15"/>
  <c r="C45" i="15"/>
  <c r="D45" i="15"/>
  <c r="E45" i="15"/>
  <c r="C46" i="15"/>
  <c r="D46" i="15"/>
  <c r="E46" i="15"/>
  <c r="C47" i="15"/>
  <c r="D47" i="15"/>
  <c r="E47" i="15"/>
  <c r="C48" i="15"/>
  <c r="D48" i="15"/>
  <c r="E48" i="15"/>
  <c r="C49" i="15"/>
  <c r="D49" i="15"/>
  <c r="E49" i="15"/>
  <c r="C44" i="13"/>
  <c r="D44" i="13"/>
  <c r="C45" i="13"/>
  <c r="D45" i="13"/>
  <c r="C46" i="13"/>
  <c r="D46" i="13"/>
  <c r="C47" i="13"/>
  <c r="D47" i="13"/>
  <c r="C48" i="13"/>
  <c r="D48" i="13"/>
  <c r="C49" i="13"/>
  <c r="D49" i="13"/>
  <c r="C42" i="14"/>
  <c r="D42" i="14"/>
  <c r="E42" i="14"/>
  <c r="C43" i="14"/>
  <c r="D43" i="14"/>
  <c r="E43" i="14"/>
  <c r="C44" i="14"/>
  <c r="D44" i="14"/>
  <c r="E44" i="14"/>
  <c r="C45" i="14"/>
  <c r="D45" i="14"/>
  <c r="E45" i="14"/>
  <c r="C46" i="14"/>
  <c r="D46" i="14"/>
  <c r="E46" i="14"/>
  <c r="C47" i="14"/>
  <c r="D47" i="14"/>
  <c r="E47" i="14"/>
  <c r="C48" i="14"/>
  <c r="D48" i="14"/>
  <c r="E48" i="14"/>
  <c r="C49" i="14"/>
  <c r="D49" i="14"/>
  <c r="E49" i="14"/>
  <c r="C44" i="9"/>
  <c r="D44" i="9"/>
  <c r="E44" i="9"/>
  <c r="C45" i="9"/>
  <c r="D45" i="9"/>
  <c r="E45" i="9"/>
  <c r="C46" i="9"/>
  <c r="D46" i="9"/>
  <c r="E46" i="9"/>
  <c r="C47" i="9"/>
  <c r="D47" i="9"/>
  <c r="E47" i="9"/>
  <c r="C48" i="9"/>
  <c r="D48" i="9"/>
  <c r="E48" i="9"/>
  <c r="C49" i="9"/>
  <c r="D49" i="9"/>
  <c r="E49" i="9"/>
  <c r="E46" i="8"/>
  <c r="C44" i="8"/>
  <c r="D44" i="8"/>
  <c r="C45" i="8"/>
  <c r="D45" i="8"/>
  <c r="C46" i="8"/>
  <c r="D46" i="8"/>
  <c r="C47" i="8"/>
  <c r="D47" i="8"/>
  <c r="C48" i="8"/>
  <c r="D48" i="8"/>
  <c r="C49" i="8"/>
  <c r="D49" i="8"/>
  <c r="C41" i="7"/>
  <c r="D41" i="7"/>
  <c r="E41" i="7"/>
  <c r="C42" i="7"/>
  <c r="D42" i="7"/>
  <c r="E42" i="7"/>
  <c r="C43" i="7"/>
  <c r="D43" i="7"/>
  <c r="E43" i="7"/>
  <c r="C44" i="7"/>
  <c r="D44" i="7"/>
  <c r="E44" i="7"/>
  <c r="C45" i="7"/>
  <c r="D45" i="7"/>
  <c r="E45" i="7"/>
  <c r="C46" i="7"/>
  <c r="D46" i="7"/>
  <c r="E46" i="7"/>
  <c r="C47" i="7"/>
  <c r="D47" i="7"/>
  <c r="E47" i="7"/>
  <c r="C48" i="7"/>
  <c r="D48" i="7"/>
  <c r="E48" i="7"/>
  <c r="C49" i="7"/>
  <c r="D49" i="7"/>
  <c r="E49" i="7"/>
  <c r="C49" i="6"/>
  <c r="D49" i="6"/>
  <c r="E49" i="6"/>
  <c r="C44" i="6"/>
  <c r="D44" i="6"/>
  <c r="E44" i="6"/>
  <c r="C45" i="6"/>
  <c r="D45" i="6"/>
  <c r="E45" i="6"/>
  <c r="C46" i="6"/>
  <c r="D46" i="6"/>
  <c r="E46" i="6"/>
  <c r="C47" i="6"/>
  <c r="D47" i="6"/>
  <c r="E47" i="6"/>
  <c r="C48" i="6"/>
  <c r="D48" i="6"/>
  <c r="E48" i="6"/>
  <c r="C45" i="5"/>
  <c r="D45" i="5"/>
  <c r="E45" i="5"/>
  <c r="C46" i="5"/>
  <c r="D46" i="5"/>
  <c r="E46" i="5"/>
  <c r="C47" i="5"/>
  <c r="D47" i="5"/>
  <c r="E47" i="5"/>
  <c r="C48" i="5"/>
  <c r="D48" i="5"/>
  <c r="E48" i="5"/>
  <c r="D49" i="5"/>
  <c r="E49" i="5"/>
  <c r="C45" i="4"/>
  <c r="D45" i="4"/>
  <c r="E45" i="4"/>
  <c r="C46" i="4"/>
  <c r="D46" i="4"/>
  <c r="E46" i="4"/>
  <c r="C47" i="4"/>
  <c r="D47" i="4"/>
  <c r="C48" i="4"/>
  <c r="D48" i="4"/>
  <c r="E48" i="4"/>
  <c r="C49" i="4"/>
  <c r="D49" i="4"/>
  <c r="E49" i="4"/>
  <c r="C39" i="3"/>
  <c r="D39" i="3"/>
  <c r="C40" i="3"/>
  <c r="D40" i="3"/>
  <c r="C41" i="3"/>
  <c r="D41" i="3"/>
  <c r="C42" i="3"/>
  <c r="D42" i="3"/>
  <c r="C43" i="3"/>
  <c r="D43" i="3"/>
  <c r="C44" i="3"/>
  <c r="D44" i="3"/>
  <c r="C45" i="3"/>
  <c r="D45" i="3"/>
  <c r="C46" i="3"/>
  <c r="D46" i="3"/>
  <c r="C47" i="3"/>
  <c r="D47" i="3"/>
  <c r="C48" i="3"/>
  <c r="D48" i="3"/>
  <c r="C49" i="3"/>
  <c r="D49" i="3"/>
  <c r="D49" i="2"/>
  <c r="C48" i="2"/>
  <c r="D48" i="2"/>
  <c r="C45" i="2"/>
  <c r="D45" i="2"/>
  <c r="C46" i="2"/>
  <c r="D46" i="2"/>
  <c r="C47" i="2"/>
  <c r="D47" i="2"/>
  <c r="C44" i="5"/>
  <c r="D44" i="5"/>
  <c r="E44" i="5"/>
  <c r="C44" i="4"/>
  <c r="D44" i="4"/>
  <c r="E44" i="4"/>
  <c r="C44" i="2"/>
  <c r="D44" i="2"/>
  <c r="C43" i="17"/>
  <c r="D43" i="17"/>
  <c r="E43" i="17"/>
  <c r="C43" i="15"/>
  <c r="D43" i="15"/>
  <c r="E43" i="15"/>
  <c r="C43" i="13"/>
  <c r="D43" i="13"/>
  <c r="C43" i="9"/>
  <c r="D43" i="9"/>
  <c r="E43" i="9"/>
  <c r="C43" i="8"/>
  <c r="D43" i="8"/>
  <c r="C43" i="6"/>
  <c r="D43" i="6"/>
  <c r="E43" i="6"/>
  <c r="C43" i="5"/>
  <c r="D43" i="5"/>
  <c r="E43" i="5"/>
  <c r="C43" i="4"/>
  <c r="D43" i="4"/>
  <c r="E43" i="4"/>
  <c r="D43" i="2"/>
  <c r="C42" i="17"/>
  <c r="D42" i="17"/>
  <c r="E42" i="17"/>
  <c r="C42" i="16"/>
  <c r="D42" i="16"/>
  <c r="E42" i="16"/>
  <c r="C42" i="15"/>
  <c r="D42" i="15"/>
  <c r="E42" i="15"/>
  <c r="C42" i="13"/>
  <c r="D42" i="13"/>
  <c r="C42" i="9"/>
  <c r="D42" i="9"/>
  <c r="E42" i="9"/>
  <c r="C42" i="8"/>
  <c r="D42" i="8"/>
  <c r="E42" i="8"/>
  <c r="C42" i="6"/>
  <c r="D42" i="6"/>
  <c r="E42" i="6"/>
  <c r="C42" i="5"/>
  <c r="D42" i="5"/>
  <c r="E42" i="5"/>
  <c r="C42" i="4"/>
  <c r="D42" i="4"/>
  <c r="E42" i="4"/>
  <c r="C42" i="2"/>
  <c r="D42" i="2"/>
  <c r="C41" i="17"/>
  <c r="D41" i="17"/>
  <c r="E41" i="17"/>
  <c r="C41" i="16"/>
  <c r="D41" i="16"/>
  <c r="E41" i="16"/>
  <c r="C41" i="15"/>
  <c r="D41" i="15"/>
  <c r="E41" i="15"/>
  <c r="C41" i="13"/>
  <c r="D41" i="13"/>
  <c r="C41" i="14"/>
  <c r="D41" i="14"/>
  <c r="E41" i="14"/>
  <c r="C41" i="9"/>
  <c r="D41" i="9"/>
  <c r="E41" i="9"/>
  <c r="C41" i="8"/>
  <c r="D41" i="8"/>
  <c r="E41" i="8"/>
  <c r="C41" i="6"/>
  <c r="D41" i="6"/>
  <c r="E41" i="6"/>
  <c r="C41" i="5"/>
  <c r="D41" i="5"/>
  <c r="E41" i="5"/>
  <c r="C41" i="4"/>
  <c r="D41" i="4"/>
  <c r="E41" i="4"/>
  <c r="C41" i="2"/>
  <c r="D41" i="2"/>
  <c r="C40" i="17"/>
  <c r="D40" i="17"/>
  <c r="E40" i="17"/>
  <c r="C40" i="16"/>
  <c r="D40" i="16"/>
  <c r="E40" i="16"/>
  <c r="C40" i="15"/>
  <c r="D40" i="15"/>
  <c r="E40" i="15"/>
  <c r="C40" i="13"/>
  <c r="D40" i="13"/>
  <c r="C40" i="14"/>
  <c r="D40" i="14"/>
  <c r="E40" i="14"/>
  <c r="C40" i="9"/>
  <c r="D40" i="9"/>
  <c r="E40" i="9"/>
  <c r="C40" i="8"/>
  <c r="D40" i="8"/>
  <c r="E40" i="8"/>
  <c r="C40" i="7"/>
  <c r="D40" i="7"/>
  <c r="E40" i="7"/>
  <c r="C40" i="6"/>
  <c r="D40" i="6"/>
  <c r="E40" i="6"/>
  <c r="C40" i="5"/>
  <c r="D40" i="5"/>
  <c r="E40" i="5"/>
  <c r="C40" i="4"/>
  <c r="D40" i="4"/>
  <c r="E40" i="4"/>
  <c r="C40" i="2"/>
  <c r="D40" i="2"/>
  <c r="C37" i="17"/>
  <c r="D37" i="17"/>
  <c r="E37" i="17"/>
  <c r="C38" i="17"/>
  <c r="D38" i="17"/>
  <c r="E38" i="17"/>
  <c r="C39" i="17"/>
  <c r="D39" i="17"/>
  <c r="E39" i="17"/>
  <c r="C37" i="16"/>
  <c r="D37" i="16"/>
  <c r="E37" i="16"/>
  <c r="C38" i="16"/>
  <c r="D38" i="16"/>
  <c r="E38" i="16"/>
  <c r="C39" i="16"/>
  <c r="D39" i="16"/>
  <c r="E39" i="16"/>
  <c r="C37" i="15"/>
  <c r="D37" i="15"/>
  <c r="E37" i="15"/>
  <c r="C38" i="15"/>
  <c r="D38" i="15"/>
  <c r="E38" i="15"/>
  <c r="C39" i="15"/>
  <c r="D39" i="15"/>
  <c r="E39" i="15"/>
  <c r="C37" i="13"/>
  <c r="D37" i="13"/>
  <c r="C38" i="13"/>
  <c r="D38" i="13"/>
  <c r="C39" i="13"/>
  <c r="D39" i="13"/>
  <c r="C37" i="14"/>
  <c r="D37" i="14"/>
  <c r="E37" i="14"/>
  <c r="C38" i="14"/>
  <c r="D38" i="14"/>
  <c r="E38" i="14"/>
  <c r="C39" i="14"/>
  <c r="D39" i="14"/>
  <c r="E39" i="14"/>
  <c r="C37" i="9"/>
  <c r="D37" i="9"/>
  <c r="E37" i="9"/>
  <c r="C38" i="9"/>
  <c r="D38" i="9"/>
  <c r="E38" i="9"/>
  <c r="C39" i="9"/>
  <c r="D39" i="9"/>
  <c r="E39" i="9"/>
  <c r="E39" i="8"/>
  <c r="D39" i="8"/>
  <c r="C39" i="8"/>
  <c r="C37" i="7"/>
  <c r="D37" i="7"/>
  <c r="E37" i="7"/>
  <c r="C38" i="7"/>
  <c r="D38" i="7"/>
  <c r="E38" i="7"/>
  <c r="C39" i="7"/>
  <c r="D39" i="7"/>
  <c r="E39" i="7"/>
  <c r="C39" i="6"/>
  <c r="D39" i="6"/>
  <c r="E39" i="6"/>
  <c r="C39" i="5"/>
  <c r="D39" i="5"/>
  <c r="E39" i="5"/>
  <c r="C38" i="4"/>
  <c r="C39" i="4"/>
  <c r="D39" i="4"/>
  <c r="E39" i="4"/>
  <c r="D37" i="2"/>
  <c r="C37" i="2"/>
  <c r="C39" i="2"/>
  <c r="D39" i="2"/>
  <c r="C38" i="8"/>
  <c r="D38" i="8"/>
  <c r="C38" i="6"/>
  <c r="D38" i="6"/>
  <c r="E38" i="6"/>
  <c r="C38" i="5"/>
  <c r="D38" i="5"/>
  <c r="E38" i="5"/>
  <c r="D38" i="4"/>
  <c r="E38" i="4"/>
  <c r="C38" i="3"/>
  <c r="D38" i="3"/>
  <c r="C38" i="2"/>
  <c r="D38" i="2"/>
  <c r="D37" i="3"/>
  <c r="C37" i="3"/>
  <c r="E37" i="4"/>
  <c r="D37" i="4"/>
  <c r="C37" i="4"/>
  <c r="E37" i="5"/>
  <c r="D37" i="5"/>
  <c r="C37" i="5"/>
  <c r="E37" i="6"/>
  <c r="D37" i="6"/>
  <c r="C37" i="6"/>
  <c r="D37" i="8"/>
  <c r="C37" i="8"/>
  <c r="C35" i="17"/>
  <c r="D35" i="17"/>
  <c r="E35" i="17"/>
  <c r="C36" i="17"/>
  <c r="D36" i="17"/>
  <c r="E36" i="17"/>
  <c r="C35" i="16"/>
  <c r="D35" i="16"/>
  <c r="E35" i="16"/>
  <c r="C36" i="16"/>
  <c r="D36" i="16"/>
  <c r="E36" i="16"/>
  <c r="C36" i="15"/>
  <c r="D36" i="15"/>
  <c r="E36" i="15"/>
  <c r="C36" i="13"/>
  <c r="D36" i="13"/>
  <c r="C36" i="14"/>
  <c r="D36" i="14"/>
  <c r="E36" i="14"/>
  <c r="C36" i="9"/>
  <c r="D36" i="9"/>
  <c r="E36" i="9"/>
  <c r="C36" i="8"/>
  <c r="D36" i="8"/>
  <c r="C36" i="7"/>
  <c r="D36" i="7"/>
  <c r="E36" i="7"/>
  <c r="C36" i="6"/>
  <c r="D36" i="6"/>
  <c r="E36" i="6"/>
  <c r="C36" i="5"/>
  <c r="D36" i="5"/>
  <c r="E36" i="5"/>
  <c r="C36" i="4"/>
  <c r="D36" i="4"/>
  <c r="E36" i="4"/>
  <c r="C36" i="3"/>
  <c r="D36" i="3"/>
  <c r="C36" i="2"/>
  <c r="D36" i="2"/>
  <c r="C35" i="15"/>
  <c r="D35" i="15"/>
  <c r="E35" i="15"/>
  <c r="C35" i="13"/>
  <c r="D35" i="13"/>
  <c r="C35" i="14"/>
  <c r="D35" i="14"/>
  <c r="E35" i="14"/>
  <c r="C35" i="9"/>
  <c r="D35" i="9"/>
  <c r="E35" i="9"/>
  <c r="D35" i="8"/>
  <c r="C35" i="8"/>
  <c r="C33" i="8"/>
  <c r="D33" i="8"/>
  <c r="E33" i="8"/>
  <c r="C35" i="7"/>
  <c r="D35" i="7"/>
  <c r="E35" i="7"/>
  <c r="C35" i="6"/>
  <c r="D35" i="6"/>
  <c r="E35" i="6"/>
  <c r="C35" i="5"/>
  <c r="D35" i="5"/>
  <c r="E35" i="5"/>
  <c r="C35" i="4"/>
  <c r="E35" i="4"/>
  <c r="D35" i="4"/>
  <c r="C35" i="3"/>
  <c r="D35" i="3"/>
  <c r="C34" i="2"/>
  <c r="D34" i="2"/>
  <c r="C35" i="2"/>
  <c r="D35" i="2"/>
  <c r="C34" i="17"/>
  <c r="D34" i="17"/>
  <c r="E34" i="17"/>
  <c r="C34" i="16"/>
  <c r="D34" i="16"/>
  <c r="E34" i="16"/>
  <c r="C34" i="15"/>
  <c r="D34" i="15"/>
  <c r="E34" i="15"/>
  <c r="C34" i="13"/>
  <c r="D34" i="13"/>
  <c r="C33" i="14"/>
  <c r="D33" i="14"/>
  <c r="E33" i="14"/>
  <c r="C34" i="14"/>
  <c r="D34" i="14"/>
  <c r="E34" i="14"/>
  <c r="C34" i="9"/>
  <c r="D34" i="9"/>
  <c r="E34" i="9"/>
  <c r="C34" i="8"/>
  <c r="D34" i="8"/>
  <c r="C34" i="7"/>
  <c r="D34" i="7"/>
  <c r="E34" i="7"/>
  <c r="C34" i="6"/>
  <c r="D34" i="6"/>
  <c r="E34" i="6"/>
  <c r="C34" i="5"/>
  <c r="D34" i="5"/>
  <c r="E34" i="5"/>
  <c r="C34" i="3"/>
  <c r="D34" i="3"/>
  <c r="C28" i="14"/>
  <c r="E33" i="4"/>
  <c r="E32" i="4"/>
  <c r="C33" i="17"/>
  <c r="D33" i="17"/>
  <c r="E33" i="17"/>
  <c r="C33" i="16"/>
  <c r="D33" i="16"/>
  <c r="E33" i="16"/>
  <c r="C33" i="15"/>
  <c r="D33" i="15"/>
  <c r="E33" i="15"/>
  <c r="C33" i="13"/>
  <c r="D33" i="13"/>
  <c r="C33" i="9"/>
  <c r="D33" i="9"/>
  <c r="E33" i="9"/>
  <c r="C33" i="7"/>
  <c r="D33" i="7"/>
  <c r="E33" i="7"/>
  <c r="C33" i="6"/>
  <c r="D33" i="6"/>
  <c r="E33" i="6"/>
  <c r="C33" i="5"/>
  <c r="D33" i="5"/>
  <c r="E33" i="5"/>
  <c r="C33" i="4"/>
  <c r="D33" i="4"/>
  <c r="C33" i="3"/>
  <c r="D33" i="3"/>
  <c r="C33" i="2"/>
  <c r="D33" i="2"/>
  <c r="C32" i="17"/>
  <c r="D32" i="17"/>
  <c r="E32" i="17"/>
  <c r="C32" i="16"/>
  <c r="D32" i="16"/>
  <c r="E32" i="16"/>
  <c r="C32" i="15"/>
  <c r="D32" i="15"/>
  <c r="E32" i="15"/>
  <c r="C32" i="13"/>
  <c r="D32" i="13"/>
  <c r="C31" i="14"/>
  <c r="D31" i="14"/>
  <c r="E31" i="14"/>
  <c r="C32" i="14"/>
  <c r="D32" i="14"/>
  <c r="E32" i="14"/>
  <c r="C32" i="9"/>
  <c r="D32" i="9"/>
  <c r="E32" i="9"/>
  <c r="D32" i="8"/>
  <c r="C32" i="8"/>
  <c r="C31" i="7"/>
  <c r="D31" i="7"/>
  <c r="E31" i="7"/>
  <c r="C32" i="7"/>
  <c r="D32" i="7"/>
  <c r="E32" i="7"/>
  <c r="C31" i="6"/>
  <c r="D31" i="6"/>
  <c r="E31" i="6"/>
  <c r="C32" i="6"/>
  <c r="D32" i="6"/>
  <c r="E32" i="6"/>
  <c r="C32" i="5"/>
  <c r="D32" i="5"/>
  <c r="E32" i="5"/>
  <c r="C32" i="4"/>
  <c r="D32" i="4"/>
  <c r="C32" i="3"/>
  <c r="D32" i="3"/>
  <c r="C32" i="2"/>
  <c r="D32" i="2"/>
  <c r="C30" i="17"/>
  <c r="D30" i="17"/>
  <c r="E30" i="17"/>
  <c r="C31" i="17"/>
  <c r="D31" i="17"/>
  <c r="E31" i="17"/>
  <c r="C30" i="16"/>
  <c r="D30" i="16"/>
  <c r="E30" i="16"/>
  <c r="C31" i="16"/>
  <c r="D31" i="16"/>
  <c r="E31" i="16"/>
  <c r="C30" i="15"/>
  <c r="D30" i="15"/>
  <c r="E30" i="15"/>
  <c r="C31" i="15"/>
  <c r="D31" i="15"/>
  <c r="E31" i="15"/>
  <c r="C30" i="13"/>
  <c r="D30" i="13"/>
  <c r="C31" i="13"/>
  <c r="D31" i="13"/>
  <c r="C30" i="14"/>
  <c r="D30" i="14"/>
  <c r="E30" i="14"/>
  <c r="C31" i="9"/>
  <c r="D31" i="9"/>
  <c r="E31" i="9"/>
  <c r="C31" i="8"/>
  <c r="D31" i="8"/>
  <c r="C31" i="5"/>
  <c r="D31" i="5"/>
  <c r="E31" i="5"/>
  <c r="E31" i="4"/>
  <c r="D31" i="4"/>
  <c r="C31" i="4"/>
  <c r="D31" i="3"/>
  <c r="C31" i="3"/>
  <c r="C31" i="2"/>
  <c r="D31" i="2"/>
  <c r="C30" i="4"/>
  <c r="C30" i="9"/>
  <c r="D30" i="9"/>
  <c r="E30" i="9"/>
  <c r="C30" i="8"/>
  <c r="D30" i="8"/>
  <c r="C30" i="7"/>
  <c r="D30" i="7"/>
  <c r="E30" i="7"/>
  <c r="C30" i="6"/>
  <c r="D30" i="6"/>
  <c r="E30" i="6"/>
  <c r="C30" i="5"/>
  <c r="D30" i="5"/>
  <c r="E30" i="5"/>
  <c r="D30" i="4"/>
  <c r="C30" i="3"/>
  <c r="C30" i="2"/>
  <c r="D30" i="2"/>
  <c r="C28" i="17"/>
  <c r="D28" i="17"/>
  <c r="E28" i="17"/>
  <c r="C29" i="17"/>
  <c r="D29" i="17"/>
  <c r="E29" i="17"/>
  <c r="C28" i="16"/>
  <c r="D28" i="16"/>
  <c r="E28" i="16"/>
  <c r="C29" i="16"/>
  <c r="D29" i="16"/>
  <c r="E29" i="16"/>
  <c r="C28" i="15"/>
  <c r="D28" i="15"/>
  <c r="E28" i="15"/>
  <c r="C29" i="15"/>
  <c r="D29" i="15"/>
  <c r="E29" i="15"/>
  <c r="C28" i="13"/>
  <c r="D28" i="13"/>
  <c r="C29" i="13"/>
  <c r="D29" i="13"/>
  <c r="C29" i="14"/>
  <c r="D29" i="14"/>
  <c r="E29" i="14"/>
  <c r="C28" i="9"/>
  <c r="D28" i="9"/>
  <c r="E28" i="9"/>
  <c r="C29" i="9"/>
  <c r="D29" i="9"/>
  <c r="E29" i="9"/>
  <c r="C28" i="8"/>
  <c r="D28" i="8"/>
  <c r="E28" i="8"/>
  <c r="C29" i="8"/>
  <c r="D29" i="8"/>
  <c r="E29" i="8"/>
  <c r="E28" i="7"/>
  <c r="C29" i="7"/>
  <c r="D29" i="7"/>
  <c r="E29" i="7"/>
  <c r="C28" i="6"/>
  <c r="E28" i="6"/>
  <c r="C29" i="6"/>
  <c r="D29" i="6"/>
  <c r="E29" i="6"/>
  <c r="C28" i="5"/>
  <c r="D28" i="5"/>
  <c r="E28" i="5"/>
  <c r="C29" i="5"/>
  <c r="D29" i="5"/>
  <c r="E29" i="5"/>
  <c r="C28" i="4"/>
  <c r="C29" i="4"/>
  <c r="D29" i="4"/>
  <c r="E29" i="4"/>
  <c r="C28" i="3"/>
  <c r="D28" i="3"/>
  <c r="C29" i="3"/>
  <c r="D29" i="3"/>
  <c r="C28" i="2"/>
  <c r="D28" i="2"/>
  <c r="C29" i="2"/>
  <c r="D29" i="2"/>
  <c r="C27" i="17"/>
  <c r="D27" i="17"/>
  <c r="E27" i="17"/>
  <c r="C27" i="16"/>
  <c r="D27" i="16"/>
  <c r="E27" i="16"/>
  <c r="C27" i="15"/>
  <c r="D27" i="15"/>
  <c r="E27" i="15"/>
  <c r="C27" i="13"/>
  <c r="D27" i="13"/>
  <c r="C27" i="9"/>
  <c r="D27" i="9"/>
  <c r="E27" i="9"/>
  <c r="C27" i="14"/>
  <c r="D27" i="14"/>
  <c r="E27" i="14"/>
  <c r="C27" i="8"/>
  <c r="E27" i="8"/>
  <c r="C27" i="7"/>
  <c r="D27" i="7"/>
  <c r="E27" i="7"/>
  <c r="C27" i="6"/>
  <c r="D27" i="6"/>
  <c r="E27" i="6"/>
  <c r="C27" i="5"/>
  <c r="D27" i="5"/>
  <c r="E27" i="5"/>
  <c r="C26" i="4"/>
  <c r="D26" i="4"/>
  <c r="E26" i="4"/>
  <c r="C27" i="4"/>
  <c r="D27" i="4"/>
  <c r="E27" i="4"/>
  <c r="C27" i="3"/>
  <c r="D27" i="3"/>
  <c r="C27" i="2"/>
  <c r="D27" i="2"/>
  <c r="C26" i="17"/>
  <c r="D26" i="17"/>
  <c r="E26" i="17"/>
  <c r="C26" i="16"/>
  <c r="D26" i="16"/>
  <c r="E26" i="16"/>
  <c r="C26" i="15"/>
  <c r="D26" i="15"/>
  <c r="E26" i="15"/>
  <c r="C26" i="13"/>
  <c r="D26" i="13"/>
  <c r="C26" i="14"/>
  <c r="D26" i="14"/>
  <c r="E26" i="14"/>
  <c r="C26" i="8"/>
  <c r="D26" i="8"/>
  <c r="E26" i="8"/>
  <c r="C26" i="9"/>
  <c r="D26" i="9"/>
  <c r="E26" i="9"/>
  <c r="C26" i="7"/>
  <c r="D26" i="7"/>
  <c r="E26" i="7"/>
  <c r="C26" i="6"/>
  <c r="D26" i="6"/>
  <c r="E26" i="6"/>
  <c r="C26" i="5"/>
  <c r="D26" i="5"/>
  <c r="E26" i="5"/>
  <c r="C26" i="3"/>
  <c r="D26" i="3"/>
  <c r="D26" i="2"/>
  <c r="C26" i="2"/>
  <c r="C23" i="17"/>
  <c r="D23" i="17"/>
  <c r="E23" i="17"/>
  <c r="C24" i="17"/>
  <c r="D24" i="17"/>
  <c r="E24" i="17"/>
  <c r="C25" i="17"/>
  <c r="D25" i="17"/>
  <c r="E25" i="17"/>
  <c r="C23" i="16"/>
  <c r="D23" i="16"/>
  <c r="E23" i="16"/>
  <c r="C24" i="16"/>
  <c r="D24" i="16"/>
  <c r="E24" i="16"/>
  <c r="C25" i="16"/>
  <c r="D25" i="16"/>
  <c r="E25" i="16"/>
  <c r="C23" i="15"/>
  <c r="D23" i="15"/>
  <c r="E23" i="15"/>
  <c r="C24" i="15"/>
  <c r="D24" i="15"/>
  <c r="E24" i="15"/>
  <c r="C25" i="15"/>
  <c r="D25" i="15"/>
  <c r="E25" i="15"/>
  <c r="C23" i="13"/>
  <c r="D23" i="13"/>
  <c r="C24" i="13"/>
  <c r="D24" i="13"/>
  <c r="C25" i="13"/>
  <c r="D25" i="13"/>
  <c r="C23" i="14"/>
  <c r="D23" i="14"/>
  <c r="E23" i="14"/>
  <c r="C24" i="14"/>
  <c r="D24" i="14"/>
  <c r="E24" i="14"/>
  <c r="C25" i="14"/>
  <c r="D25" i="14"/>
  <c r="E25" i="14"/>
  <c r="C23" i="9"/>
  <c r="D23" i="9"/>
  <c r="E23" i="9"/>
  <c r="C24" i="9"/>
  <c r="D24" i="9"/>
  <c r="E24" i="9"/>
  <c r="C25" i="9"/>
  <c r="D25" i="9"/>
  <c r="E25" i="9"/>
  <c r="C23" i="8"/>
  <c r="D23" i="8"/>
  <c r="E23" i="8"/>
  <c r="C24" i="8"/>
  <c r="D24" i="8"/>
  <c r="E24" i="8"/>
  <c r="C25" i="8"/>
  <c r="D25" i="8"/>
  <c r="E25" i="8"/>
  <c r="C23" i="7"/>
  <c r="D23" i="7"/>
  <c r="E23" i="7"/>
  <c r="C24" i="7"/>
  <c r="D24" i="7"/>
  <c r="E24" i="7"/>
  <c r="C25" i="7"/>
  <c r="D25" i="7"/>
  <c r="E25" i="7"/>
  <c r="C23" i="6"/>
  <c r="D23" i="6"/>
  <c r="E23" i="6"/>
  <c r="C24" i="6"/>
  <c r="D24" i="6"/>
  <c r="E24" i="6"/>
  <c r="C25" i="6"/>
  <c r="D25" i="6"/>
  <c r="E25" i="6"/>
  <c r="C23" i="5"/>
  <c r="D23" i="5"/>
  <c r="E23" i="5"/>
  <c r="C24" i="5"/>
  <c r="D24" i="5"/>
  <c r="E24" i="5"/>
  <c r="C25" i="5"/>
  <c r="D25" i="5"/>
  <c r="E25" i="5"/>
  <c r="C23" i="4"/>
  <c r="D23" i="4"/>
  <c r="E23" i="4"/>
  <c r="C24" i="4"/>
  <c r="D24" i="4"/>
  <c r="E24" i="4"/>
  <c r="C25" i="4"/>
  <c r="D25" i="4"/>
  <c r="E25" i="4"/>
  <c r="C23" i="3"/>
  <c r="D23" i="3"/>
  <c r="C24" i="3"/>
  <c r="D24" i="3"/>
  <c r="C25" i="3"/>
  <c r="D25" i="3"/>
  <c r="C23" i="2"/>
  <c r="D23" i="2"/>
  <c r="C24" i="2"/>
  <c r="D24" i="2"/>
  <c r="C25" i="2"/>
  <c r="D25" i="2"/>
  <c r="C15" i="17"/>
  <c r="C16" i="17"/>
  <c r="C17" i="17"/>
  <c r="C18" i="17"/>
  <c r="C19" i="17"/>
  <c r="C20" i="17"/>
  <c r="C21" i="17"/>
  <c r="C22" i="17"/>
  <c r="D15" i="17"/>
  <c r="D16" i="17"/>
  <c r="D17" i="17"/>
  <c r="D18" i="17"/>
  <c r="D19" i="17"/>
  <c r="D20" i="17"/>
  <c r="D21" i="17"/>
  <c r="D22" i="17"/>
  <c r="E15" i="17"/>
  <c r="E16" i="17"/>
  <c r="E17" i="17"/>
  <c r="E18" i="17"/>
  <c r="E19" i="17"/>
  <c r="E20" i="17"/>
  <c r="E21" i="17"/>
  <c r="E22" i="17"/>
  <c r="E14" i="17"/>
  <c r="D14" i="17"/>
  <c r="C14" i="17"/>
  <c r="C15" i="16"/>
  <c r="C16" i="16"/>
  <c r="C17" i="16"/>
  <c r="C18" i="16"/>
  <c r="C19" i="16"/>
  <c r="C20" i="16"/>
  <c r="C21" i="16"/>
  <c r="C22" i="16"/>
  <c r="D15" i="16"/>
  <c r="D16" i="16"/>
  <c r="D17" i="16"/>
  <c r="D18" i="16"/>
  <c r="D19" i="16"/>
  <c r="D20" i="16"/>
  <c r="D21" i="16"/>
  <c r="D22" i="16"/>
  <c r="E15" i="16"/>
  <c r="E16" i="16"/>
  <c r="E17" i="16"/>
  <c r="E18" i="16"/>
  <c r="E19" i="16"/>
  <c r="E20" i="16"/>
  <c r="E21" i="16"/>
  <c r="E22" i="16"/>
  <c r="E14" i="16"/>
  <c r="D14" i="16"/>
  <c r="C14" i="16"/>
  <c r="E15" i="15"/>
  <c r="E16" i="15"/>
  <c r="E17" i="15"/>
  <c r="E18" i="15"/>
  <c r="E19" i="15"/>
  <c r="E20" i="15"/>
  <c r="E21" i="15"/>
  <c r="E22" i="15"/>
  <c r="D15" i="15"/>
  <c r="D16" i="15"/>
  <c r="D17" i="15"/>
  <c r="D18" i="15"/>
  <c r="D19" i="15"/>
  <c r="D20" i="15"/>
  <c r="D21" i="15"/>
  <c r="D22" i="15"/>
  <c r="C15" i="15"/>
  <c r="C16" i="15"/>
  <c r="C17" i="15"/>
  <c r="C18" i="15"/>
  <c r="C19" i="15"/>
  <c r="C20" i="15"/>
  <c r="C21" i="15"/>
  <c r="C22" i="15"/>
  <c r="E14" i="15"/>
  <c r="D14" i="15"/>
  <c r="C14" i="15"/>
  <c r="D15" i="13"/>
  <c r="D16" i="13"/>
  <c r="D17" i="13"/>
  <c r="D18" i="13"/>
  <c r="D19" i="13"/>
  <c r="D20" i="13"/>
  <c r="D21" i="13"/>
  <c r="D22" i="13"/>
  <c r="C15" i="13"/>
  <c r="C16" i="13"/>
  <c r="C17" i="13"/>
  <c r="C18" i="13"/>
  <c r="C19" i="13"/>
  <c r="C20" i="13"/>
  <c r="C21" i="13"/>
  <c r="C22" i="13"/>
  <c r="D14" i="13"/>
  <c r="C14" i="13"/>
  <c r="E15" i="14"/>
  <c r="E16" i="14"/>
  <c r="E17" i="14"/>
  <c r="E18" i="14"/>
  <c r="E19" i="14"/>
  <c r="E20" i="14"/>
  <c r="E21" i="14"/>
  <c r="E22" i="14"/>
  <c r="D15" i="14"/>
  <c r="D16" i="14"/>
  <c r="D17" i="14"/>
  <c r="D18" i="14"/>
  <c r="D19" i="14"/>
  <c r="D20" i="14"/>
  <c r="D21" i="14"/>
  <c r="D22" i="14"/>
  <c r="C15" i="14"/>
  <c r="C16" i="14"/>
  <c r="C17" i="14"/>
  <c r="C18" i="14"/>
  <c r="C19" i="14"/>
  <c r="C20" i="14"/>
  <c r="C21" i="14"/>
  <c r="C22" i="14"/>
  <c r="E14" i="14"/>
  <c r="D14" i="14"/>
  <c r="C14" i="14"/>
  <c r="E15" i="9"/>
  <c r="E16" i="9"/>
  <c r="E17" i="9"/>
  <c r="E18" i="9"/>
  <c r="E19" i="9"/>
  <c r="E20" i="9"/>
  <c r="E21" i="9"/>
  <c r="E22" i="9"/>
  <c r="D15" i="9"/>
  <c r="D16" i="9"/>
  <c r="D17" i="9"/>
  <c r="D18" i="9"/>
  <c r="D19" i="9"/>
  <c r="D20" i="9"/>
  <c r="D21" i="9"/>
  <c r="D22" i="9"/>
  <c r="C15" i="9"/>
  <c r="C16" i="9"/>
  <c r="C17" i="9"/>
  <c r="C18" i="9"/>
  <c r="C19" i="9"/>
  <c r="C20" i="9"/>
  <c r="C21" i="9"/>
  <c r="C22" i="9"/>
  <c r="E14" i="9"/>
  <c r="D14" i="9"/>
  <c r="C14" i="9"/>
  <c r="E15" i="8"/>
  <c r="E16" i="8"/>
  <c r="E17" i="8"/>
  <c r="E18" i="8"/>
  <c r="E19" i="8"/>
  <c r="E20" i="8"/>
  <c r="E21" i="8"/>
  <c r="E22" i="8"/>
  <c r="D15" i="8"/>
  <c r="D16" i="8"/>
  <c r="D17" i="8"/>
  <c r="D18" i="8"/>
  <c r="D19" i="8"/>
  <c r="D20" i="8"/>
  <c r="D21" i="8"/>
  <c r="D22" i="8"/>
  <c r="C15" i="8"/>
  <c r="C16" i="8"/>
  <c r="C17" i="8"/>
  <c r="C18" i="8"/>
  <c r="C19" i="8"/>
  <c r="C20" i="8"/>
  <c r="C21" i="8"/>
  <c r="C22" i="8"/>
  <c r="E14" i="8"/>
  <c r="D14" i="8"/>
  <c r="C14" i="8"/>
  <c r="E15" i="7"/>
  <c r="E16" i="7"/>
  <c r="E17" i="7"/>
  <c r="E18" i="7"/>
  <c r="E19" i="7"/>
  <c r="E20" i="7"/>
  <c r="E21" i="7"/>
  <c r="E22" i="7"/>
  <c r="D15" i="7"/>
  <c r="D16" i="7"/>
  <c r="D17" i="7"/>
  <c r="D18" i="7"/>
  <c r="D19" i="7"/>
  <c r="D20" i="7"/>
  <c r="D21" i="7"/>
  <c r="D22" i="7"/>
  <c r="C15" i="7"/>
  <c r="C16" i="7"/>
  <c r="C17" i="7"/>
  <c r="C18" i="7"/>
  <c r="C19" i="7"/>
  <c r="C20" i="7"/>
  <c r="C21" i="7"/>
  <c r="C22" i="7"/>
  <c r="E14" i="7"/>
  <c r="D14" i="7"/>
  <c r="C14" i="7"/>
  <c r="C15" i="6"/>
  <c r="C16" i="6"/>
  <c r="C17" i="6"/>
  <c r="C18" i="6"/>
  <c r="C19" i="6"/>
  <c r="C20" i="6"/>
  <c r="C21" i="6"/>
  <c r="C22" i="6"/>
  <c r="C14" i="6"/>
  <c r="D15" i="6"/>
  <c r="D16" i="6"/>
  <c r="D17" i="6"/>
  <c r="D18" i="6"/>
  <c r="D19" i="6"/>
  <c r="D20" i="6"/>
  <c r="D21" i="6"/>
  <c r="D22" i="6"/>
  <c r="E15" i="6"/>
  <c r="E16" i="6"/>
  <c r="E17" i="6"/>
  <c r="E18" i="6"/>
  <c r="E19" i="6"/>
  <c r="E20" i="6"/>
  <c r="E21" i="6"/>
  <c r="E22" i="6"/>
  <c r="E14" i="6"/>
  <c r="D14" i="6"/>
  <c r="E15" i="5"/>
  <c r="E16" i="5"/>
  <c r="E17" i="5"/>
  <c r="E18" i="5"/>
  <c r="E19" i="5"/>
  <c r="E20" i="5"/>
  <c r="E21" i="5"/>
  <c r="E22" i="5"/>
  <c r="D15" i="5"/>
  <c r="D16" i="5"/>
  <c r="D17" i="5"/>
  <c r="D18" i="5"/>
  <c r="D19" i="5"/>
  <c r="D20" i="5"/>
  <c r="D21" i="5"/>
  <c r="D22" i="5"/>
  <c r="C15" i="5"/>
  <c r="C16" i="5"/>
  <c r="C17" i="5"/>
  <c r="C18" i="5"/>
  <c r="C19" i="5"/>
  <c r="C20" i="5"/>
  <c r="C21" i="5"/>
  <c r="C22" i="5"/>
  <c r="E14" i="5"/>
  <c r="D14" i="5"/>
  <c r="C14" i="5"/>
  <c r="C15" i="4"/>
  <c r="C16" i="4"/>
  <c r="C17" i="4"/>
  <c r="C18" i="4"/>
  <c r="C19" i="4"/>
  <c r="C20" i="4"/>
  <c r="C21" i="4"/>
  <c r="C22" i="4"/>
  <c r="D15" i="4"/>
  <c r="D16" i="4"/>
  <c r="D17" i="4"/>
  <c r="D18" i="4"/>
  <c r="D19" i="4"/>
  <c r="D20" i="4"/>
  <c r="D21" i="4"/>
  <c r="D22" i="4"/>
  <c r="E15" i="4"/>
  <c r="E16" i="4"/>
  <c r="E17" i="4"/>
  <c r="E18" i="4"/>
  <c r="E19" i="4"/>
  <c r="E20" i="4"/>
  <c r="E21" i="4"/>
  <c r="E22" i="4"/>
  <c r="E14" i="4"/>
  <c r="D14" i="4"/>
  <c r="C14" i="4"/>
  <c r="D15" i="3"/>
  <c r="D16" i="3"/>
  <c r="D17" i="3"/>
  <c r="D18" i="3"/>
  <c r="D19" i="3"/>
  <c r="D20" i="3"/>
  <c r="D21" i="3"/>
  <c r="D22" i="3"/>
  <c r="D14" i="3"/>
  <c r="C15" i="3"/>
  <c r="C16" i="3"/>
  <c r="C17" i="3"/>
  <c r="C18" i="3"/>
  <c r="C19" i="3"/>
  <c r="C20" i="3"/>
  <c r="C21" i="3"/>
  <c r="C22" i="3"/>
  <c r="C14" i="3"/>
  <c r="D15" i="2"/>
  <c r="D16" i="2"/>
  <c r="D17" i="2"/>
  <c r="D18" i="2"/>
  <c r="D19" i="2"/>
  <c r="D20" i="2"/>
  <c r="D21" i="2"/>
  <c r="D22" i="2"/>
  <c r="D14" i="2"/>
  <c r="C15" i="2"/>
  <c r="C16" i="2"/>
  <c r="C17" i="2"/>
  <c r="C18" i="2"/>
  <c r="C19" i="2"/>
  <c r="C20" i="2"/>
  <c r="C21" i="2"/>
  <c r="C22" i="2"/>
  <c r="C14" i="2"/>
  <c r="D30" i="3"/>
  <c r="D27" i="8"/>
  <c r="E28" i="14"/>
  <c r="D28" i="14"/>
  <c r="D28" i="7"/>
  <c r="C28" i="7"/>
  <c r="E28" i="4"/>
  <c r="D28" i="4"/>
  <c r="B9" i="3"/>
  <c r="B8" i="3"/>
  <c r="B8" i="4"/>
  <c r="B8" i="2"/>
  <c r="B9" i="4"/>
  <c r="B9" i="2"/>
  <c r="B9" i="6" l="1"/>
  <c r="B9" i="7"/>
  <c r="B9" i="8"/>
  <c r="B9" i="9"/>
  <c r="B9" i="14"/>
  <c r="B9" i="13"/>
  <c r="B9" i="15"/>
  <c r="B9" i="16"/>
  <c r="B9" i="17"/>
  <c r="B9" i="5"/>
  <c r="B8" i="6"/>
  <c r="B8" i="7"/>
  <c r="B8" i="8"/>
  <c r="B8" i="9"/>
  <c r="B8" i="14"/>
  <c r="B8" i="13"/>
  <c r="B8" i="15"/>
  <c r="B8" i="16"/>
  <c r="B8" i="17"/>
  <c r="B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Pinky</author>
  </authors>
  <commentList>
    <comment ref="C16" authorId="0" shapeId="0" xr:uid="{00000000-0006-0000-0100-000001000000}">
      <text>
        <r>
          <rPr>
            <sz val="9"/>
            <color indexed="81"/>
            <rFont val="Tahoma"/>
            <family val="2"/>
          </rPr>
          <t xml:space="preserve">El cálculo incluye un servicio con escala
</t>
        </r>
      </text>
    </comment>
    <comment ref="C17" authorId="0" shapeId="0" xr:uid="{00000000-0006-0000-0100-000002000000}">
      <text>
        <r>
          <rPr>
            <sz val="9"/>
            <color indexed="81"/>
            <rFont val="Tahoma"/>
            <family val="2"/>
          </rPr>
          <t xml:space="preserve">El cálculo incluye un servicio con escala
</t>
        </r>
      </text>
    </comment>
    <comment ref="C99" authorId="1" shapeId="0" xr:uid="{00000000-0006-0000-0100-000003000000}">
      <text>
        <r>
          <rPr>
            <b/>
            <sz val="8"/>
            <color indexed="81"/>
            <rFont val="Tahoma"/>
            <family val="2"/>
          </rPr>
          <t>Producto de la pandemia el sector sufrió diversas modificaciones y se disconinuó la recopilación de información.</t>
        </r>
      </text>
    </comment>
    <comment ref="B119" authorId="0" shapeId="0" xr:uid="{00000000-0006-0000-0100-000004000000}">
      <text>
        <r>
          <rPr>
            <sz val="9"/>
            <color indexed="81"/>
            <rFont val="Tahoma"/>
            <family val="2"/>
          </rPr>
          <t xml:space="preserve">Distancia aproximada a través de un buscador de rutas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Bruno</author>
    <author>Julia fucci</author>
    <author>Pinky</author>
    <author>Julia</author>
    <author>a</author>
  </authors>
  <commentList>
    <comment ref="I31" authorId="0" shapeId="0" xr:uid="{00000000-0006-0000-0A00-000001000000}">
      <text>
        <r>
          <rPr>
            <b/>
            <sz val="9"/>
            <color indexed="81"/>
            <rFont val="Tahoma"/>
            <family val="2"/>
          </rPr>
          <t xml:space="preserve">No figuran servicios de Cama Suite para la fecha correspondiente. </t>
        </r>
      </text>
    </comment>
    <comment ref="C35" authorId="0" shapeId="0" xr:uid="{00000000-0006-0000-0A00-000002000000}">
      <text>
        <r>
          <rPr>
            <b/>
            <sz val="9"/>
            <color indexed="81"/>
            <rFont val="Tahoma"/>
            <family val="2"/>
          </rPr>
          <t>No figuran servicios para la fecha</t>
        </r>
      </text>
    </comment>
    <comment ref="F35" authorId="0" shapeId="0" xr:uid="{00000000-0006-0000-0A00-000003000000}">
      <text>
        <r>
          <rPr>
            <b/>
            <sz val="9"/>
            <color indexed="81"/>
            <rFont val="Tahoma"/>
            <family val="2"/>
          </rPr>
          <t>No figuran servicios para la fecha</t>
        </r>
      </text>
    </comment>
    <comment ref="H35" authorId="0" shapeId="0" xr:uid="{00000000-0006-0000-0A00-000004000000}">
      <text>
        <r>
          <rPr>
            <b/>
            <sz val="9"/>
            <color indexed="81"/>
            <rFont val="Tahoma"/>
            <family val="2"/>
          </rPr>
          <t>No figuran servicios para la fecha</t>
        </r>
      </text>
    </comment>
    <comment ref="I35" authorId="0" shapeId="0" xr:uid="{00000000-0006-0000-0A00-000005000000}">
      <text>
        <r>
          <rPr>
            <b/>
            <sz val="9"/>
            <color indexed="81"/>
            <rFont val="Tahoma"/>
            <family val="2"/>
          </rPr>
          <t>No figuran servicios para la fecha</t>
        </r>
      </text>
    </comment>
    <comment ref="I48" authorId="0" shapeId="0" xr:uid="{00000000-0006-0000-0A00-000006000000}">
      <text>
        <r>
          <rPr>
            <b/>
            <sz val="9"/>
            <color indexed="81"/>
            <rFont val="Tahoma"/>
            <family val="2"/>
          </rPr>
          <t>No figuran servicios para la fecha</t>
        </r>
      </text>
    </comment>
    <comment ref="I54" authorId="0" shapeId="0" xr:uid="{00000000-0006-0000-0A00-000007000000}">
      <text>
        <r>
          <rPr>
            <b/>
            <sz val="9"/>
            <color indexed="81"/>
            <rFont val="Tahoma"/>
            <family val="2"/>
          </rPr>
          <t>No figuran servicios para la fecha</t>
        </r>
      </text>
    </comment>
    <comment ref="I55" authorId="0" shapeId="0" xr:uid="{00000000-0006-0000-0A00-000008000000}">
      <text>
        <r>
          <rPr>
            <b/>
            <sz val="9"/>
            <color indexed="81"/>
            <rFont val="Tahoma"/>
            <family val="2"/>
          </rPr>
          <t>No figuran servicios para la fecha</t>
        </r>
      </text>
    </comment>
    <comment ref="I56" authorId="0" shapeId="0" xr:uid="{00000000-0006-0000-0A00-000009000000}">
      <text>
        <r>
          <rPr>
            <b/>
            <sz val="9"/>
            <color indexed="81"/>
            <rFont val="Tahoma"/>
            <family val="2"/>
          </rPr>
          <t>No figuran servicios para la fecha</t>
        </r>
      </text>
    </comment>
    <comment ref="I67" authorId="0" shapeId="0" xr:uid="{00000000-0006-0000-0A00-00000A000000}">
      <text>
        <r>
          <rPr>
            <b/>
            <sz val="9"/>
            <color indexed="81"/>
            <rFont val="Tahoma"/>
            <family val="2"/>
          </rPr>
          <t>No figuran servicios para la fecha</t>
        </r>
      </text>
    </comment>
    <comment ref="I70" authorId="1" shapeId="0" xr:uid="{00000000-0006-0000-0A00-00000B000000}">
      <text>
        <r>
          <rPr>
            <sz val="9"/>
            <color indexed="81"/>
            <rFont val="Tahoma"/>
            <family val="2"/>
          </rPr>
          <t xml:space="preserve">No se encontraron servicios para la fecha
</t>
        </r>
      </text>
    </comment>
    <comment ref="I71" authorId="1" shapeId="0" xr:uid="{00000000-0006-0000-0A00-00000C000000}">
      <text>
        <r>
          <rPr>
            <b/>
            <sz val="9"/>
            <color indexed="81"/>
            <rFont val="Tahoma"/>
            <family val="2"/>
          </rPr>
          <t xml:space="preserve">No se encontraron servicios para la fecha
</t>
        </r>
        <r>
          <rPr>
            <sz val="9"/>
            <color indexed="81"/>
            <rFont val="Tahoma"/>
            <family val="2"/>
          </rPr>
          <t xml:space="preserve">
</t>
        </r>
      </text>
    </comment>
    <comment ref="I72" authorId="1" shapeId="0" xr:uid="{00000000-0006-0000-0A00-00000D000000}">
      <text>
        <r>
          <rPr>
            <b/>
            <sz val="9"/>
            <color indexed="81"/>
            <rFont val="Tahoma"/>
            <family val="2"/>
          </rPr>
          <t xml:space="preserve">No se encontraron servicios para la fecha
</t>
        </r>
        <r>
          <rPr>
            <sz val="9"/>
            <color indexed="81"/>
            <rFont val="Tahoma"/>
            <family val="2"/>
          </rPr>
          <t xml:space="preserve">
</t>
        </r>
      </text>
    </comment>
    <comment ref="I73" authorId="1" shapeId="0" xr:uid="{00000000-0006-0000-0A00-00000E000000}">
      <text>
        <r>
          <rPr>
            <b/>
            <sz val="9"/>
            <color indexed="81"/>
            <rFont val="Tahoma"/>
            <family val="2"/>
          </rPr>
          <t>No se encontraron servicios para la fecha</t>
        </r>
        <r>
          <rPr>
            <sz val="9"/>
            <color indexed="81"/>
            <rFont val="Tahoma"/>
            <family val="2"/>
          </rPr>
          <t xml:space="preserve">
</t>
        </r>
      </text>
    </comment>
    <comment ref="I74" authorId="1" shapeId="0" xr:uid="{00000000-0006-0000-0A00-00000F000000}">
      <text>
        <r>
          <rPr>
            <b/>
            <sz val="9"/>
            <color indexed="81"/>
            <rFont val="Tahoma"/>
            <family val="2"/>
          </rPr>
          <t>No se encontraron servicios para la fecha</t>
        </r>
        <r>
          <rPr>
            <sz val="9"/>
            <color indexed="81"/>
            <rFont val="Tahoma"/>
            <family val="2"/>
          </rPr>
          <t xml:space="preserve">
</t>
        </r>
      </text>
    </comment>
    <comment ref="I75" authorId="1" shapeId="0" xr:uid="{00000000-0006-0000-0A00-000010000000}">
      <text>
        <r>
          <rPr>
            <b/>
            <sz val="9"/>
            <color indexed="81"/>
            <rFont val="Tahoma"/>
            <family val="2"/>
          </rPr>
          <t>No se encontraron servicios para la fecha</t>
        </r>
        <r>
          <rPr>
            <sz val="9"/>
            <color indexed="81"/>
            <rFont val="Tahoma"/>
            <family val="2"/>
          </rPr>
          <t xml:space="preserve">
</t>
        </r>
      </text>
    </comment>
    <comment ref="I76" authorId="1" shapeId="0" xr:uid="{00000000-0006-0000-0A00-000011000000}">
      <text>
        <r>
          <rPr>
            <b/>
            <sz val="9"/>
            <color indexed="81"/>
            <rFont val="Tahoma"/>
            <family val="2"/>
          </rPr>
          <t>No se encontraron servicios para la fecha</t>
        </r>
        <r>
          <rPr>
            <sz val="9"/>
            <color indexed="81"/>
            <rFont val="Tahoma"/>
            <family val="2"/>
          </rPr>
          <t xml:space="preserve">
</t>
        </r>
      </text>
    </comment>
    <comment ref="I77" authorId="1" shapeId="0" xr:uid="{00000000-0006-0000-0A00-000012000000}">
      <text>
        <r>
          <rPr>
            <b/>
            <sz val="9"/>
            <color indexed="81"/>
            <rFont val="Tahoma"/>
            <family val="2"/>
          </rPr>
          <t>No se encontraron servicios para la fecha</t>
        </r>
        <r>
          <rPr>
            <sz val="9"/>
            <color indexed="81"/>
            <rFont val="Tahoma"/>
            <family val="2"/>
          </rPr>
          <t xml:space="preserve">
</t>
        </r>
      </text>
    </comment>
    <comment ref="I78" authorId="1" shapeId="0" xr:uid="{00000000-0006-0000-0A00-000013000000}">
      <text>
        <r>
          <rPr>
            <b/>
            <sz val="9"/>
            <color indexed="81"/>
            <rFont val="Tahoma"/>
            <family val="2"/>
          </rPr>
          <t>No se encontraron servicios para la fecha</t>
        </r>
      </text>
    </comment>
    <comment ref="I79" authorId="1" shapeId="0" xr:uid="{00000000-0006-0000-0A00-000014000000}">
      <text>
        <r>
          <rPr>
            <b/>
            <sz val="9"/>
            <color indexed="81"/>
            <rFont val="Tahoma"/>
            <family val="2"/>
          </rPr>
          <t>No se encontraron servicios para la fecha</t>
        </r>
        <r>
          <rPr>
            <sz val="9"/>
            <color indexed="81"/>
            <rFont val="Tahoma"/>
            <family val="2"/>
          </rPr>
          <t xml:space="preserve">
</t>
        </r>
      </text>
    </comment>
    <comment ref="I80" authorId="1" shapeId="0" xr:uid="{00000000-0006-0000-0A00-000015000000}">
      <text>
        <r>
          <rPr>
            <b/>
            <sz val="9"/>
            <color indexed="81"/>
            <rFont val="Tahoma"/>
            <family val="2"/>
          </rPr>
          <t>No se encontraron servicios para la fecha</t>
        </r>
        <r>
          <rPr>
            <sz val="9"/>
            <color indexed="81"/>
            <rFont val="Tahoma"/>
            <family val="2"/>
          </rPr>
          <t xml:space="preserve">
</t>
        </r>
      </text>
    </comment>
    <comment ref="I81" authorId="1" shapeId="0" xr:uid="{00000000-0006-0000-0A00-000016000000}">
      <text>
        <r>
          <rPr>
            <b/>
            <sz val="9"/>
            <color indexed="81"/>
            <rFont val="Tahoma"/>
            <family val="2"/>
          </rPr>
          <t xml:space="preserve">No se encontraron servicios para la fecha
</t>
        </r>
        <r>
          <rPr>
            <sz val="9"/>
            <color indexed="81"/>
            <rFont val="Tahoma"/>
            <family val="2"/>
          </rPr>
          <t xml:space="preserve">
</t>
        </r>
      </text>
    </comment>
    <comment ref="I82" authorId="1" shapeId="0" xr:uid="{00000000-0006-0000-0A00-000017000000}">
      <text>
        <r>
          <rPr>
            <b/>
            <sz val="9"/>
            <color indexed="81"/>
            <rFont val="Tahoma"/>
            <family val="2"/>
          </rPr>
          <t xml:space="preserve">No se encontraron servicios para la fecha
</t>
        </r>
      </text>
    </comment>
    <comment ref="I83" authorId="1" shapeId="0" xr:uid="{00000000-0006-0000-0A00-000018000000}">
      <text>
        <r>
          <rPr>
            <b/>
            <sz val="9"/>
            <color indexed="81"/>
            <rFont val="Tahoma"/>
            <family val="2"/>
          </rPr>
          <t>No se encontraron servicios para la fecha</t>
        </r>
        <r>
          <rPr>
            <sz val="9"/>
            <color indexed="81"/>
            <rFont val="Tahoma"/>
            <family val="2"/>
          </rPr>
          <t xml:space="preserve">
</t>
        </r>
      </text>
    </comment>
    <comment ref="I84" authorId="1" shapeId="0" xr:uid="{00000000-0006-0000-0A00-000019000000}">
      <text>
        <r>
          <rPr>
            <b/>
            <sz val="9"/>
            <color indexed="81"/>
            <rFont val="Tahoma"/>
            <family val="2"/>
          </rPr>
          <t xml:space="preserve">No se encontraron servicios para la fecha
</t>
        </r>
        <r>
          <rPr>
            <sz val="9"/>
            <color indexed="81"/>
            <rFont val="Tahoma"/>
            <family val="2"/>
          </rPr>
          <t xml:space="preserve">
</t>
        </r>
      </text>
    </comment>
    <comment ref="I85" authorId="1" shapeId="0" xr:uid="{00000000-0006-0000-0A00-00001A000000}">
      <text>
        <r>
          <rPr>
            <b/>
            <sz val="9"/>
            <color indexed="81"/>
            <rFont val="Tahoma"/>
            <family val="2"/>
          </rPr>
          <t>No se encontraron servicios para la fecha</t>
        </r>
      </text>
    </comment>
    <comment ref="I86" authorId="1" shapeId="0" xr:uid="{00000000-0006-0000-0A00-00001B000000}">
      <text>
        <r>
          <rPr>
            <b/>
            <sz val="9"/>
            <color indexed="81"/>
            <rFont val="Tahoma"/>
            <family val="2"/>
          </rPr>
          <t>No se encontraron servicios para la fecha</t>
        </r>
        <r>
          <rPr>
            <sz val="9"/>
            <color indexed="81"/>
            <rFont val="Tahoma"/>
            <family val="2"/>
          </rPr>
          <t xml:space="preserve">
</t>
        </r>
      </text>
    </comment>
    <comment ref="I87" authorId="1" shapeId="0" xr:uid="{00000000-0006-0000-0A00-00001C000000}">
      <text>
        <r>
          <rPr>
            <b/>
            <sz val="9"/>
            <color indexed="81"/>
            <rFont val="Tahoma"/>
            <family val="2"/>
          </rPr>
          <t xml:space="preserve">No se encontraron servicios para la fecha
</t>
        </r>
        <r>
          <rPr>
            <sz val="9"/>
            <color indexed="81"/>
            <rFont val="Tahoma"/>
            <family val="2"/>
          </rPr>
          <t xml:space="preserve">
</t>
        </r>
      </text>
    </comment>
    <comment ref="I88" authorId="1" shapeId="0" xr:uid="{00000000-0006-0000-0A00-00001D000000}">
      <text>
        <r>
          <rPr>
            <b/>
            <sz val="9"/>
            <color indexed="81"/>
            <rFont val="Tahoma"/>
            <family val="2"/>
          </rPr>
          <t>No se encontraron servicios para la fecha</t>
        </r>
      </text>
    </comment>
    <comment ref="I89" authorId="1" shapeId="0" xr:uid="{00000000-0006-0000-0A00-00001E000000}">
      <text>
        <r>
          <rPr>
            <b/>
            <sz val="9"/>
            <color indexed="81"/>
            <rFont val="Tahoma"/>
            <family val="2"/>
          </rPr>
          <t>No se encontraron servicios para la fecha</t>
        </r>
        <r>
          <rPr>
            <sz val="9"/>
            <color indexed="81"/>
            <rFont val="Tahoma"/>
            <family val="2"/>
          </rPr>
          <t xml:space="preserve">
</t>
        </r>
      </text>
    </comment>
    <comment ref="I90" authorId="1" shapeId="0" xr:uid="{00000000-0006-0000-0A00-00001F000000}">
      <text>
        <r>
          <rPr>
            <b/>
            <sz val="9"/>
            <color indexed="81"/>
            <rFont val="Tahoma"/>
            <family val="2"/>
          </rPr>
          <t>No se encontraron servicios para la fecha</t>
        </r>
        <r>
          <rPr>
            <sz val="9"/>
            <color indexed="81"/>
            <rFont val="Tahoma"/>
            <family val="2"/>
          </rPr>
          <t xml:space="preserve">
</t>
        </r>
      </text>
    </comment>
    <comment ref="I91" authorId="1" shapeId="0" xr:uid="{00000000-0006-0000-0A00-000020000000}">
      <text>
        <r>
          <rPr>
            <b/>
            <sz val="9"/>
            <color indexed="81"/>
            <rFont val="Tahoma"/>
            <family val="2"/>
          </rPr>
          <t>No se encontraron servicios para la fecha</t>
        </r>
        <r>
          <rPr>
            <sz val="9"/>
            <color indexed="81"/>
            <rFont val="Tahoma"/>
            <family val="2"/>
          </rPr>
          <t xml:space="preserve">
</t>
        </r>
      </text>
    </comment>
    <comment ref="I92" authorId="1" shapeId="0" xr:uid="{00000000-0006-0000-0A00-000021000000}">
      <text>
        <r>
          <rPr>
            <b/>
            <sz val="9"/>
            <color indexed="81"/>
            <rFont val="Tahoma"/>
            <family val="2"/>
          </rPr>
          <t>No se encontraron servicios para la fecha</t>
        </r>
      </text>
    </comment>
    <comment ref="I93" authorId="1" shapeId="0" xr:uid="{00000000-0006-0000-0A00-000022000000}">
      <text>
        <r>
          <rPr>
            <b/>
            <sz val="9"/>
            <color indexed="81"/>
            <rFont val="Tahoma"/>
            <family val="2"/>
          </rPr>
          <t>No se encontraron servicios para la fecha</t>
        </r>
      </text>
    </comment>
    <comment ref="I94" authorId="1" shapeId="0" xr:uid="{00000000-0006-0000-0A00-000023000000}">
      <text>
        <r>
          <rPr>
            <b/>
            <sz val="9"/>
            <color indexed="81"/>
            <rFont val="Tahoma"/>
            <family val="2"/>
          </rPr>
          <t>No se encontraron servicios para la fecha</t>
        </r>
      </text>
    </comment>
    <comment ref="I95" authorId="1" shapeId="0" xr:uid="{00000000-0006-0000-0A00-000024000000}">
      <text>
        <r>
          <rPr>
            <b/>
            <sz val="9"/>
            <color indexed="81"/>
            <rFont val="Tahoma"/>
            <family val="2"/>
          </rPr>
          <t>No se encontraron servicios para la fecha</t>
        </r>
      </text>
    </comment>
    <comment ref="I96" authorId="1" shapeId="0" xr:uid="{00000000-0006-0000-0A00-000025000000}">
      <text>
        <r>
          <rPr>
            <b/>
            <sz val="9"/>
            <color indexed="81"/>
            <rFont val="Tahoma"/>
            <family val="2"/>
          </rPr>
          <t>No se encontraron servicios para la fecha</t>
        </r>
      </text>
    </comment>
    <comment ref="I97" authorId="1" shapeId="0" xr:uid="{00000000-0006-0000-0A00-000026000000}">
      <text>
        <r>
          <rPr>
            <b/>
            <sz val="9"/>
            <color indexed="81"/>
            <rFont val="Tahoma"/>
            <family val="2"/>
          </rPr>
          <t>No se encontraron servicios para la fecha</t>
        </r>
      </text>
    </comment>
    <comment ref="I98" authorId="1" shapeId="0" xr:uid="{00000000-0006-0000-0A00-000027000000}">
      <text>
        <r>
          <rPr>
            <b/>
            <sz val="9"/>
            <color indexed="81"/>
            <rFont val="Tahoma"/>
            <family val="2"/>
          </rPr>
          <t>No se encontraron servicios para la fecha</t>
        </r>
      </text>
    </comment>
    <comment ref="I99" authorId="1" shapeId="0" xr:uid="{00000000-0006-0000-0A00-000028000000}">
      <text>
        <r>
          <rPr>
            <b/>
            <sz val="9"/>
            <color indexed="81"/>
            <rFont val="Tahoma"/>
            <family val="2"/>
          </rPr>
          <t>No se encontraron servicios para la fecha</t>
        </r>
      </text>
    </comment>
    <comment ref="I100" authorId="1" shapeId="0" xr:uid="{00000000-0006-0000-0A00-000029000000}">
      <text>
        <r>
          <rPr>
            <b/>
            <sz val="9"/>
            <color indexed="81"/>
            <rFont val="Tahoma"/>
            <family val="2"/>
          </rPr>
          <t>No se encontraron servicios para la fecha</t>
        </r>
      </text>
    </comment>
    <comment ref="C101" authorId="2" shapeId="0" xr:uid="{00000000-0006-0000-0A00-00002A000000}">
      <text>
        <r>
          <rPr>
            <b/>
            <sz val="8"/>
            <color indexed="81"/>
            <rFont val="Tahoma"/>
            <family val="2"/>
          </rPr>
          <t>Producto de la pandemia el sector sufrió diversas modificaciones y se disconinuó la recopilación de información.</t>
        </r>
      </text>
    </comment>
    <comment ref="I115" authorId="3" shapeId="0" xr:uid="{00000000-0006-0000-0A00-00002B000000}">
      <text>
        <r>
          <rPr>
            <b/>
            <sz val="8"/>
            <color indexed="81"/>
            <rFont val="Tahoma"/>
            <family val="2"/>
          </rPr>
          <t>No se encontraron servicios para la fecha</t>
        </r>
        <r>
          <rPr>
            <sz val="8"/>
            <color indexed="81"/>
            <rFont val="Tahoma"/>
            <family val="2"/>
          </rPr>
          <t xml:space="preserve">
</t>
        </r>
      </text>
    </comment>
    <comment ref="I116" authorId="3" shapeId="0" xr:uid="{00000000-0006-0000-0A00-00002C000000}">
      <text>
        <r>
          <rPr>
            <b/>
            <sz val="8"/>
            <color indexed="81"/>
            <rFont val="Tahoma"/>
            <family val="2"/>
          </rPr>
          <t>No se encontraron servicios para la fecha</t>
        </r>
        <r>
          <rPr>
            <sz val="8"/>
            <color indexed="81"/>
            <rFont val="Tahoma"/>
            <family val="2"/>
          </rPr>
          <t xml:space="preserve">
</t>
        </r>
      </text>
    </comment>
    <comment ref="I117" authorId="3" shapeId="0" xr:uid="{00000000-0006-0000-0A00-00002D000000}">
      <text>
        <r>
          <rPr>
            <b/>
            <sz val="8"/>
            <color indexed="81"/>
            <rFont val="Tahoma"/>
            <family val="2"/>
          </rPr>
          <t>No se encontraron servicios para la fecha</t>
        </r>
        <r>
          <rPr>
            <sz val="8"/>
            <color indexed="81"/>
            <rFont val="Tahoma"/>
            <family val="2"/>
          </rPr>
          <t xml:space="preserve">
</t>
        </r>
      </text>
    </comment>
    <comment ref="I118" authorId="3" shapeId="0" xr:uid="{00000000-0006-0000-0A00-00002E000000}">
      <text>
        <r>
          <rPr>
            <b/>
            <sz val="8"/>
            <color indexed="81"/>
            <rFont val="Tahoma"/>
            <family val="2"/>
          </rPr>
          <t>No se encontraron servicios para la fecha</t>
        </r>
        <r>
          <rPr>
            <sz val="8"/>
            <color indexed="81"/>
            <rFont val="Tahoma"/>
            <family val="2"/>
          </rPr>
          <t xml:space="preserve">
</t>
        </r>
      </text>
    </comment>
    <comment ref="B119" authorId="4" shapeId="0" xr:uid="{00000000-0006-0000-0A00-00002F000000}">
      <text>
        <r>
          <rPr>
            <b/>
            <sz val="9"/>
            <color indexed="81"/>
            <rFont val="Tahoma"/>
            <family val="2"/>
          </rPr>
          <t xml:space="preserve">Distancia aproximada a través de un buscador de rutas
</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Bruno</author>
    <author>Julia fucci</author>
    <author>Pinky</author>
  </authors>
  <commentList>
    <comment ref="E30" authorId="0" shapeId="0" xr:uid="{00000000-0006-0000-0B00-000001000000}">
      <text>
        <r>
          <rPr>
            <b/>
            <sz val="9"/>
            <color indexed="81"/>
            <rFont val="Tahoma"/>
            <family val="2"/>
          </rPr>
          <t xml:space="preserve">No figuran servicios de Cama Suite para la fecha correspondiente. </t>
        </r>
      </text>
    </comment>
    <comment ref="C34" authorId="0" shapeId="0" xr:uid="{00000000-0006-0000-0B00-000002000000}">
      <text>
        <r>
          <rPr>
            <b/>
            <sz val="9"/>
            <color indexed="81"/>
            <rFont val="Tahoma"/>
            <family val="2"/>
          </rPr>
          <t>No contamos con valores para los servicios de ómnibus para este mes.</t>
        </r>
      </text>
    </comment>
    <comment ref="D34" authorId="0" shapeId="0" xr:uid="{00000000-0006-0000-0B00-000003000000}">
      <text>
        <r>
          <rPr>
            <b/>
            <sz val="9"/>
            <color indexed="81"/>
            <rFont val="Tahoma"/>
            <family val="2"/>
          </rPr>
          <t>No contamos con valores para los servicios de ómnibus para este mes.</t>
        </r>
      </text>
    </comment>
    <comment ref="E34" authorId="0" shapeId="0" xr:uid="{00000000-0006-0000-0B00-000004000000}">
      <text>
        <r>
          <rPr>
            <b/>
            <sz val="9"/>
            <color indexed="81"/>
            <rFont val="Tahoma"/>
            <family val="2"/>
          </rPr>
          <t>No contamos con valores para los servicios de ómnibus para este mes.</t>
        </r>
      </text>
    </comment>
    <comment ref="E47" authorId="0" shapeId="0" xr:uid="{00000000-0006-0000-0B00-000005000000}">
      <text>
        <r>
          <rPr>
            <b/>
            <sz val="9"/>
            <color indexed="81"/>
            <rFont val="Tahoma"/>
            <family val="2"/>
          </rPr>
          <t>No contamos con valores para los servicios de ómnibus para este mes.</t>
        </r>
      </text>
    </comment>
    <comment ref="E53" authorId="0" shapeId="0" xr:uid="{00000000-0006-0000-0B00-000006000000}">
      <text>
        <r>
          <rPr>
            <b/>
            <sz val="9"/>
            <color indexed="81"/>
            <rFont val="Tahoma"/>
            <family val="2"/>
          </rPr>
          <t>No contamos con valores para los servicios de ómnibus para este mes.</t>
        </r>
      </text>
    </comment>
    <comment ref="E54" authorId="0" shapeId="0" xr:uid="{00000000-0006-0000-0B00-000007000000}">
      <text>
        <r>
          <rPr>
            <b/>
            <sz val="9"/>
            <color indexed="81"/>
            <rFont val="Tahoma"/>
            <family val="2"/>
          </rPr>
          <t>No contamos con valores para los servicios de ómnibus para este mes.</t>
        </r>
      </text>
    </comment>
    <comment ref="E55" authorId="0" shapeId="0" xr:uid="{00000000-0006-0000-0B00-000008000000}">
      <text>
        <r>
          <rPr>
            <b/>
            <sz val="9"/>
            <color indexed="81"/>
            <rFont val="Tahoma"/>
            <family val="2"/>
          </rPr>
          <t>No contamos con valores para los servicios de ómnibus para este mes.</t>
        </r>
      </text>
    </comment>
    <comment ref="E66" authorId="0" shapeId="0" xr:uid="{00000000-0006-0000-0B00-000009000000}">
      <text>
        <r>
          <rPr>
            <b/>
            <sz val="9"/>
            <color indexed="81"/>
            <rFont val="Tahoma"/>
            <family val="2"/>
          </rPr>
          <t>No contamos con valores para los servicios de ómnibus para este mes.</t>
        </r>
      </text>
    </comment>
    <comment ref="E69" authorId="1" shapeId="0" xr:uid="{00000000-0006-0000-0B00-00000A000000}">
      <text>
        <r>
          <rPr>
            <b/>
            <sz val="9"/>
            <color indexed="81"/>
            <rFont val="Tahoma"/>
            <family val="2"/>
          </rPr>
          <t xml:space="preserve">No contamos con valores para los servicios de ómnibus para este mes.
</t>
        </r>
        <r>
          <rPr>
            <sz val="9"/>
            <color indexed="81"/>
            <rFont val="Tahoma"/>
            <family val="2"/>
          </rPr>
          <t xml:space="preserve">
</t>
        </r>
      </text>
    </comment>
    <comment ref="E70" authorId="1" shapeId="0" xr:uid="{00000000-0006-0000-0B00-00000B000000}">
      <text>
        <r>
          <rPr>
            <b/>
            <sz val="9"/>
            <color indexed="81"/>
            <rFont val="Tahoma"/>
            <family val="2"/>
          </rPr>
          <t>No contamos con valores para los servicios de ómnibus para este mes.</t>
        </r>
      </text>
    </comment>
    <comment ref="E71" authorId="1" shapeId="0" xr:uid="{00000000-0006-0000-0B00-00000C000000}">
      <text>
        <r>
          <rPr>
            <b/>
            <sz val="9"/>
            <color indexed="81"/>
            <rFont val="Tahoma"/>
            <family val="2"/>
          </rPr>
          <t>No contamos con valores para los servicios de ómnibus para este mes.</t>
        </r>
        <r>
          <rPr>
            <sz val="9"/>
            <color indexed="81"/>
            <rFont val="Tahoma"/>
            <family val="2"/>
          </rPr>
          <t xml:space="preserve">
</t>
        </r>
      </text>
    </comment>
    <comment ref="E72" authorId="1" shapeId="0" xr:uid="{00000000-0006-0000-0B00-00000D000000}">
      <text>
        <r>
          <rPr>
            <b/>
            <sz val="9"/>
            <color indexed="81"/>
            <rFont val="Tahoma"/>
            <family val="2"/>
          </rPr>
          <t xml:space="preserve">No contamos con valores para los servicios de ómnibus para este mes.
</t>
        </r>
        <r>
          <rPr>
            <sz val="9"/>
            <color indexed="81"/>
            <rFont val="Tahoma"/>
            <family val="2"/>
          </rPr>
          <t xml:space="preserve">
</t>
        </r>
      </text>
    </comment>
    <comment ref="C98" authorId="2" shapeId="0" xr:uid="{00000000-0006-0000-0B00-00000E000000}">
      <text>
        <r>
          <rPr>
            <b/>
            <sz val="8"/>
            <color indexed="81"/>
            <rFont val="Tahoma"/>
            <family val="2"/>
          </rPr>
          <t>Producto de la pandemia el sector sufrió diversas modificaciones y se disconinuó la recopilación de información.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Pinky</author>
    <author>a</author>
  </authors>
  <commentList>
    <comment ref="C99" authorId="0" shapeId="0" xr:uid="{00000000-0006-0000-0C00-000001000000}">
      <text>
        <r>
          <rPr>
            <b/>
            <sz val="8"/>
            <color indexed="81"/>
            <rFont val="Tahoma"/>
            <family val="2"/>
          </rPr>
          <t>Producto de la pandemia el sector sufrió diversas modificaciones y se disconinuó la recopilación de información.</t>
        </r>
      </text>
    </comment>
    <comment ref="B119" authorId="1" shapeId="0" xr:uid="{00000000-0006-0000-0C00-000002000000}">
      <text>
        <r>
          <rPr>
            <sz val="9"/>
            <color indexed="81"/>
            <rFont val="Tahoma"/>
            <family val="2"/>
          </rPr>
          <t xml:space="preserve">Distancia aproximada a través de un buscador de rutas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Pinky</author>
    <author>Julia</author>
    <author>a</author>
  </authors>
  <commentList>
    <comment ref="C101" authorId="0" shapeId="0" xr:uid="{00000000-0006-0000-0D00-000001000000}">
      <text>
        <r>
          <rPr>
            <b/>
            <sz val="8"/>
            <color indexed="81"/>
            <rFont val="Tahoma"/>
            <family val="2"/>
          </rPr>
          <t>Producto de la pandemia el sector sufrió diversas modificaciones y se disconinuó la recopilación de información.</t>
        </r>
      </text>
    </comment>
    <comment ref="I115" authorId="1" shapeId="0" xr:uid="{00000000-0006-0000-0D00-000002000000}">
      <text>
        <r>
          <rPr>
            <b/>
            <sz val="8"/>
            <color indexed="81"/>
            <rFont val="Tahoma"/>
            <family val="2"/>
          </rPr>
          <t>No se encontraron servicios para la fecha</t>
        </r>
        <r>
          <rPr>
            <sz val="8"/>
            <color indexed="81"/>
            <rFont val="Tahoma"/>
            <family val="2"/>
          </rPr>
          <t xml:space="preserve">
</t>
        </r>
      </text>
    </comment>
    <comment ref="I116" authorId="1" shapeId="0" xr:uid="{00000000-0006-0000-0D00-000003000000}">
      <text>
        <r>
          <rPr>
            <b/>
            <sz val="8"/>
            <color indexed="81"/>
            <rFont val="Tahoma"/>
            <family val="2"/>
          </rPr>
          <t>No se encontraron servicios para la fecha</t>
        </r>
        <r>
          <rPr>
            <sz val="8"/>
            <color indexed="81"/>
            <rFont val="Tahoma"/>
            <family val="2"/>
          </rPr>
          <t xml:space="preserve">
</t>
        </r>
      </text>
    </comment>
    <comment ref="I117" authorId="1" shapeId="0" xr:uid="{00000000-0006-0000-0D00-000004000000}">
      <text>
        <r>
          <rPr>
            <b/>
            <sz val="8"/>
            <color indexed="81"/>
            <rFont val="Tahoma"/>
            <family val="2"/>
          </rPr>
          <t>No se encontraron servicios para la fecha</t>
        </r>
        <r>
          <rPr>
            <sz val="8"/>
            <color indexed="81"/>
            <rFont val="Tahoma"/>
            <family val="2"/>
          </rPr>
          <t xml:space="preserve">
</t>
        </r>
      </text>
    </comment>
    <comment ref="I118" authorId="1" shapeId="0" xr:uid="{00000000-0006-0000-0D00-000005000000}">
      <text>
        <r>
          <rPr>
            <b/>
            <sz val="8"/>
            <color indexed="81"/>
            <rFont val="Tahoma"/>
            <family val="2"/>
          </rPr>
          <t>No se encontraron servicios para la fecha</t>
        </r>
        <r>
          <rPr>
            <sz val="8"/>
            <color indexed="81"/>
            <rFont val="Tahoma"/>
            <family val="2"/>
          </rPr>
          <t xml:space="preserve">
</t>
        </r>
      </text>
    </comment>
    <comment ref="B119" authorId="2" shapeId="0" xr:uid="{00000000-0006-0000-0D00-000006000000}">
      <text>
        <r>
          <rPr>
            <b/>
            <sz val="9"/>
            <color indexed="81"/>
            <rFont val="Tahoma"/>
            <family val="2"/>
          </rPr>
          <t xml:space="preserve">Distancia aproximada a través de un buscador de rutas
</t>
        </r>
        <r>
          <rPr>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Pinky</author>
    <author>a</author>
  </authors>
  <commentList>
    <comment ref="C72" authorId="0" shapeId="0" xr:uid="{00000000-0006-0000-0E00-000001000000}">
      <text>
        <r>
          <rPr>
            <b/>
            <sz val="8"/>
            <color indexed="81"/>
            <rFont val="Tahoma"/>
            <family val="2"/>
          </rPr>
          <t>Producto de la pandemia el sector sufrió diversas modificaciones y se disconinuó la recopilación de información.</t>
        </r>
      </text>
    </comment>
    <comment ref="B92" authorId="1" shapeId="0" xr:uid="{00000000-0006-0000-0E00-000002000000}">
      <text>
        <r>
          <rPr>
            <sz val="9"/>
            <color indexed="81"/>
            <rFont val="Tahoma"/>
            <family val="2"/>
          </rPr>
          <t xml:space="preserve">Distancia extraida de Satélitesferroviarios.com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Pinky</author>
  </authors>
  <commentList>
    <comment ref="C98" authorId="0" shapeId="0" xr:uid="{00000000-0006-0000-0F00-000001000000}">
      <text>
        <r>
          <rPr>
            <b/>
            <sz val="8"/>
            <color indexed="81"/>
            <rFont val="Tahoma"/>
            <family val="2"/>
          </rPr>
          <t>Producto de la pandemia el sector sufrió diversas modificaciones y se disconinuó la recopilación de información.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author>
    <author>Pinky</author>
  </authors>
  <commentList>
    <comment ref="C19" authorId="0" shapeId="0" xr:uid="{00000000-0006-0000-1000-000001000000}">
      <text>
        <r>
          <rPr>
            <sz val="9"/>
            <color indexed="81"/>
            <rFont val="Tahoma"/>
            <family val="2"/>
          </rPr>
          <t xml:space="preserve">El cálculo incluye un servicio con escala
</t>
        </r>
      </text>
    </comment>
    <comment ref="C20" authorId="0" shapeId="0" xr:uid="{00000000-0006-0000-1000-000002000000}">
      <text>
        <r>
          <rPr>
            <b/>
            <sz val="9"/>
            <color indexed="81"/>
            <rFont val="Tahoma"/>
            <family val="2"/>
          </rPr>
          <t>a:</t>
        </r>
        <r>
          <rPr>
            <sz val="9"/>
            <color indexed="81"/>
            <rFont val="Tahoma"/>
            <family val="2"/>
          </rPr>
          <t xml:space="preserve">
El cálculo incluye un servicio con escala</t>
        </r>
      </text>
    </comment>
    <comment ref="C21" authorId="0" shapeId="0" xr:uid="{00000000-0006-0000-1000-000003000000}">
      <text>
        <r>
          <rPr>
            <b/>
            <sz val="9"/>
            <color indexed="81"/>
            <rFont val="Tahoma"/>
            <family val="2"/>
          </rPr>
          <t>a:</t>
        </r>
        <r>
          <rPr>
            <sz val="9"/>
            <color indexed="81"/>
            <rFont val="Tahoma"/>
            <family val="2"/>
          </rPr>
          <t xml:space="preserve">
El cálculo incluye un servicio con escala</t>
        </r>
      </text>
    </comment>
    <comment ref="C22" authorId="0" shapeId="0" xr:uid="{00000000-0006-0000-1000-000004000000}">
      <text>
        <r>
          <rPr>
            <sz val="9"/>
            <color indexed="81"/>
            <rFont val="Tahoma"/>
            <family val="2"/>
          </rPr>
          <t xml:space="preserve">El cálculo incluye un servicio con escala
</t>
        </r>
      </text>
    </comment>
    <comment ref="C23" authorId="0" shapeId="0" xr:uid="{00000000-0006-0000-1000-000005000000}">
      <text>
        <r>
          <rPr>
            <sz val="9"/>
            <color indexed="81"/>
            <rFont val="Tahoma"/>
            <family val="2"/>
          </rPr>
          <t xml:space="preserve">El cálculo incluye un servicio con escala
</t>
        </r>
      </text>
    </comment>
    <comment ref="C24" authorId="0" shapeId="0" xr:uid="{00000000-0006-0000-1000-000006000000}">
      <text>
        <r>
          <rPr>
            <sz val="9"/>
            <color indexed="81"/>
            <rFont val="Tahoma"/>
            <family val="2"/>
          </rPr>
          <t xml:space="preserve">El cálculo incluye un servicio con escala
</t>
        </r>
      </text>
    </comment>
    <comment ref="C25" authorId="0" shapeId="0" xr:uid="{00000000-0006-0000-1000-000007000000}">
      <text>
        <r>
          <rPr>
            <sz val="9"/>
            <color indexed="81"/>
            <rFont val="Tahoma"/>
            <family val="2"/>
          </rPr>
          <t xml:space="preserve">El cálculo incluye un servicio con escala
</t>
        </r>
      </text>
    </comment>
    <comment ref="C99" authorId="1" shapeId="0" xr:uid="{00000000-0006-0000-1000-000008000000}">
      <text>
        <r>
          <rPr>
            <b/>
            <sz val="8"/>
            <color indexed="81"/>
            <rFont val="Tahoma"/>
            <family val="2"/>
          </rPr>
          <t>Producto de la pandemia el sector sufrió diversas modificaciones y se disconinuó la recopilación de información.</t>
        </r>
      </text>
    </comment>
    <comment ref="B119" authorId="0" shapeId="0" xr:uid="{00000000-0006-0000-1000-000009000000}">
      <text>
        <r>
          <rPr>
            <sz val="9"/>
            <color indexed="81"/>
            <rFont val="Tahoma"/>
            <family val="2"/>
          </rPr>
          <t xml:space="preserve">Distancia aproximada a través de un buscador de rutas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Pinky</author>
    <author>a</author>
  </authors>
  <commentList>
    <comment ref="C101" authorId="0" shapeId="0" xr:uid="{00000000-0006-0000-1100-000001000000}">
      <text>
        <r>
          <rPr>
            <b/>
            <sz val="8"/>
            <color indexed="81"/>
            <rFont val="Tahoma"/>
            <family val="2"/>
          </rPr>
          <t>Producto de la pandemia el sector sufrió diversas modificaciones y se disconinuó la recopilación de información.</t>
        </r>
      </text>
    </comment>
    <comment ref="B119" authorId="1" shapeId="0" xr:uid="{00000000-0006-0000-1100-000002000000}">
      <text>
        <r>
          <rPr>
            <b/>
            <sz val="9"/>
            <color indexed="81"/>
            <rFont val="Tahoma"/>
            <family val="2"/>
          </rPr>
          <t xml:space="preserve">Distancia aproximada a través de un buscador de rutas
</t>
        </r>
        <r>
          <rPr>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B92" authorId="0" shapeId="0" xr:uid="{00000000-0006-0000-1200-000001000000}">
      <text>
        <r>
          <rPr>
            <sz val="9"/>
            <color indexed="81"/>
            <rFont val="Tahoma"/>
            <family val="2"/>
          </rPr>
          <t xml:space="preserve">Distancia extraida de Satélitesferroviarios.com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Pinky</author>
    <author>a</author>
  </authors>
  <commentList>
    <comment ref="C72" authorId="0" shapeId="0" xr:uid="{00000000-0006-0000-1300-000001000000}">
      <text>
        <r>
          <rPr>
            <b/>
            <sz val="8"/>
            <color indexed="81"/>
            <rFont val="Tahoma"/>
            <family val="2"/>
          </rPr>
          <t>Producto de la pandemia el sector sufrió diversas modificaciones y se disconinuó la recopilación de información.</t>
        </r>
      </text>
    </comment>
    <comment ref="B92" authorId="1" shapeId="0" xr:uid="{00000000-0006-0000-1300-000002000000}">
      <text>
        <r>
          <rPr>
            <sz val="9"/>
            <color indexed="81"/>
            <rFont val="Tahoma"/>
            <family val="2"/>
          </rPr>
          <t xml:space="preserve">Distancia extraida de Satélitesferroviarios.com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Pinky</author>
    <author>a</author>
  </authors>
  <commentList>
    <comment ref="C101" authorId="0" shapeId="0" xr:uid="{00000000-0006-0000-0200-000001000000}">
      <text>
        <r>
          <rPr>
            <b/>
            <sz val="8"/>
            <color indexed="81"/>
            <rFont val="Tahoma"/>
            <family val="2"/>
          </rPr>
          <t>Producto de la pandemia el sector sufrió diversas modificaciones y se disconinuó la recopilación de información.</t>
        </r>
      </text>
    </comment>
    <comment ref="B119" authorId="1" shapeId="0" xr:uid="{00000000-0006-0000-0200-000002000000}">
      <text>
        <r>
          <rPr>
            <b/>
            <sz val="9"/>
            <color indexed="81"/>
            <rFont val="Tahoma"/>
            <family val="2"/>
          </rPr>
          <t xml:space="preserve">Distancia aproximada a través de un buscador de rutas
</t>
        </r>
        <r>
          <rPr>
            <sz val="9"/>
            <color indexed="81"/>
            <rFont val="Tahoma"/>
            <family val="2"/>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Pinky</author>
  </authors>
  <commentList>
    <comment ref="C98" authorId="0" shapeId="0" xr:uid="{00000000-0006-0000-1400-000001000000}">
      <text>
        <r>
          <rPr>
            <b/>
            <sz val="8"/>
            <color indexed="81"/>
            <rFont val="Tahoma"/>
            <family val="2"/>
          </rPr>
          <t>Producto de la pandemia el sector sufrió diversas modificaciones y se disconinuó la recopilación de información.</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Federico Lopez</author>
    <author>Pinky</author>
    <author>a</author>
  </authors>
  <commentList>
    <comment ref="C58" authorId="0" shapeId="0" xr:uid="{00000000-0006-0000-1500-000001000000}">
      <text>
        <r>
          <rPr>
            <sz val="9"/>
            <color indexed="81"/>
            <rFont val="Tahoma"/>
            <family val="2"/>
          </rPr>
          <t xml:space="preserve">(1) El Aeropuerto de Mendoza, por trabajos de mantenimiento, permaneció cerrado desde el 07 de Septiembre hasta el 07 de Diciembre de 2016 inclusive. </t>
        </r>
      </text>
    </comment>
    <comment ref="C59" authorId="0" shapeId="0" xr:uid="{00000000-0006-0000-1500-000002000000}">
      <text>
        <r>
          <rPr>
            <sz val="9"/>
            <color indexed="81"/>
            <rFont val="Tahoma"/>
            <family val="2"/>
          </rPr>
          <t xml:space="preserve">(1) El Aeropuerto de Mendoza, por trabajos de mantenimiento, permaneció cerrado desde el 07 de Septiembre hasta el 07 de Diciembre de 2016 inclusive. </t>
        </r>
      </text>
    </comment>
    <comment ref="C60" authorId="0" shapeId="0" xr:uid="{00000000-0006-0000-1500-000003000000}">
      <text>
        <r>
          <rPr>
            <sz val="9"/>
            <color indexed="81"/>
            <rFont val="Tahoma"/>
            <family val="2"/>
          </rPr>
          <t xml:space="preserve">(1) El Aeropuerto de Mendoza, por trabajos de mantenimiento, permaneció cerrado desde el 07 de Septiembre hasta el 07 de Diciembre de 2016 inclusive. </t>
        </r>
      </text>
    </comment>
    <comment ref="C99" authorId="1" shapeId="0" xr:uid="{00000000-0006-0000-1500-000004000000}">
      <text>
        <r>
          <rPr>
            <b/>
            <sz val="8"/>
            <color indexed="81"/>
            <rFont val="Tahoma"/>
            <family val="2"/>
          </rPr>
          <t>Producto de la pandemia el sector sufrió diversas modificaciones y se disconinuó la recopilación de información.</t>
        </r>
      </text>
    </comment>
    <comment ref="B119" authorId="2" shapeId="0" xr:uid="{00000000-0006-0000-1500-000005000000}">
      <text>
        <r>
          <rPr>
            <sz val="9"/>
            <color indexed="81"/>
            <rFont val="Tahoma"/>
            <family val="2"/>
          </rPr>
          <t xml:space="preserve">Distancia aproximada a través de un buscador de rutas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Julia fucci</author>
    <author>Pinky</author>
    <author>Julia</author>
    <author>a</author>
  </authors>
  <commentList>
    <comment ref="I84" authorId="0" shapeId="0" xr:uid="{00000000-0006-0000-1600-000001000000}">
      <text>
        <r>
          <rPr>
            <b/>
            <sz val="9"/>
            <color indexed="81"/>
            <rFont val="Tahoma"/>
            <family val="2"/>
          </rPr>
          <t>No se encontraron servicios para la fecha</t>
        </r>
        <r>
          <rPr>
            <sz val="9"/>
            <color indexed="81"/>
            <rFont val="Tahoma"/>
            <family val="2"/>
          </rPr>
          <t xml:space="preserve">
</t>
        </r>
      </text>
    </comment>
    <comment ref="I85" authorId="0" shapeId="0" xr:uid="{00000000-0006-0000-1600-000002000000}">
      <text>
        <r>
          <rPr>
            <b/>
            <sz val="9"/>
            <color indexed="81"/>
            <rFont val="Tahoma"/>
            <family val="2"/>
          </rPr>
          <t>No se encontraron servicios para la fecha</t>
        </r>
        <r>
          <rPr>
            <sz val="9"/>
            <color indexed="81"/>
            <rFont val="Tahoma"/>
            <family val="2"/>
          </rPr>
          <t xml:space="preserve">
</t>
        </r>
      </text>
    </comment>
    <comment ref="C101" authorId="1" shapeId="0" xr:uid="{00000000-0006-0000-1600-000003000000}">
      <text>
        <r>
          <rPr>
            <b/>
            <sz val="8"/>
            <color indexed="81"/>
            <rFont val="Tahoma"/>
            <family val="2"/>
          </rPr>
          <t>Producto de la pandemia el sector sufrió diversas modificaciones y se disconinuó la recopilación de información.</t>
        </r>
      </text>
    </comment>
    <comment ref="I115" authorId="2" shapeId="0" xr:uid="{00000000-0006-0000-1600-000004000000}">
      <text>
        <r>
          <rPr>
            <b/>
            <sz val="8"/>
            <color indexed="81"/>
            <rFont val="Tahoma"/>
            <family val="2"/>
          </rPr>
          <t>No se encontraron servicios para la fecha</t>
        </r>
        <r>
          <rPr>
            <sz val="8"/>
            <color indexed="81"/>
            <rFont val="Tahoma"/>
            <family val="2"/>
          </rPr>
          <t xml:space="preserve">
</t>
        </r>
      </text>
    </comment>
    <comment ref="I116" authorId="2" shapeId="0" xr:uid="{00000000-0006-0000-1600-000005000000}">
      <text>
        <r>
          <rPr>
            <b/>
            <sz val="8"/>
            <color indexed="81"/>
            <rFont val="Tahoma"/>
            <family val="2"/>
          </rPr>
          <t>No se encontraron servicios para la fecha</t>
        </r>
        <r>
          <rPr>
            <sz val="8"/>
            <color indexed="81"/>
            <rFont val="Tahoma"/>
            <family val="2"/>
          </rPr>
          <t xml:space="preserve">
</t>
        </r>
      </text>
    </comment>
    <comment ref="I117" authorId="2" shapeId="0" xr:uid="{00000000-0006-0000-1600-000006000000}">
      <text>
        <r>
          <rPr>
            <b/>
            <sz val="8"/>
            <color indexed="81"/>
            <rFont val="Tahoma"/>
            <family val="2"/>
          </rPr>
          <t>No se encontraron servicios para la fecha</t>
        </r>
        <r>
          <rPr>
            <sz val="8"/>
            <color indexed="81"/>
            <rFont val="Tahoma"/>
            <family val="2"/>
          </rPr>
          <t xml:space="preserve">
</t>
        </r>
      </text>
    </comment>
    <comment ref="I118" authorId="2" shapeId="0" xr:uid="{00000000-0006-0000-1600-000007000000}">
      <text>
        <r>
          <rPr>
            <b/>
            <sz val="8"/>
            <color indexed="81"/>
            <rFont val="Tahoma"/>
            <family val="2"/>
          </rPr>
          <t>No se encontraron servicios para la fecha</t>
        </r>
        <r>
          <rPr>
            <sz val="8"/>
            <color indexed="81"/>
            <rFont val="Tahoma"/>
            <family val="2"/>
          </rPr>
          <t xml:space="preserve">
</t>
        </r>
      </text>
    </comment>
    <comment ref="B119" authorId="3" shapeId="0" xr:uid="{00000000-0006-0000-1600-000008000000}">
      <text>
        <r>
          <rPr>
            <b/>
            <sz val="9"/>
            <color indexed="81"/>
            <rFont val="Tahoma"/>
            <family val="2"/>
          </rPr>
          <t xml:space="preserve">Distancia aproximada a través de un buscador de rutas
</t>
        </r>
        <r>
          <rPr>
            <sz val="9"/>
            <color indexed="81"/>
            <rFont val="Tahoma"/>
            <family val="2"/>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Federico Lopez</author>
    <author>Pinky</author>
  </authors>
  <commentList>
    <comment ref="C57" authorId="0" shapeId="0" xr:uid="{00000000-0006-0000-1700-000001000000}">
      <text>
        <r>
          <rPr>
            <sz val="9"/>
            <color indexed="81"/>
            <rFont val="Tahoma"/>
            <family val="2"/>
          </rPr>
          <t xml:space="preserve">(1) El Aeropuerto de Mendoza, por trabajos de mantenimiento, permaneció cerrado desde el 07 de Septiembre hasta el 07 de Diciembre de 2016 inclusive. </t>
        </r>
      </text>
    </comment>
    <comment ref="D57" authorId="0" shapeId="0" xr:uid="{00000000-0006-0000-1700-000002000000}">
      <text>
        <r>
          <rPr>
            <sz val="9"/>
            <color indexed="81"/>
            <rFont val="Tahoma"/>
            <family val="2"/>
          </rPr>
          <t xml:space="preserve">(1) El Aeropuerto de Mendoza, por trabajos de mantenimiento, permaneció cerrado desde el 07 de Septiembre hasta el 07 de Diciembre de 2016 inclusive. </t>
        </r>
      </text>
    </comment>
    <comment ref="E57" authorId="0" shapeId="0" xr:uid="{00000000-0006-0000-1700-000003000000}">
      <text>
        <r>
          <rPr>
            <sz val="9"/>
            <color indexed="81"/>
            <rFont val="Tahoma"/>
            <family val="2"/>
          </rPr>
          <t xml:space="preserve">(1) El Aeropuerto de Mendoza, por trabajos de mantenimiento, permaneció cerrado desde el 07 de Septiembre hasta el 07 de Diciembre de 2016 inclusive. </t>
        </r>
      </text>
    </comment>
    <comment ref="C58" authorId="0" shapeId="0" xr:uid="{00000000-0006-0000-1700-000004000000}">
      <text>
        <r>
          <rPr>
            <sz val="9"/>
            <color indexed="81"/>
            <rFont val="Tahoma"/>
            <family val="2"/>
          </rPr>
          <t xml:space="preserve">(1) El Aeropuerto de Mendoza, por trabajos de mantenimiento, permaneció cerrado desde el 07 de Septiembre hasta el 07 de Diciembre de 2016 inclusive. </t>
        </r>
      </text>
    </comment>
    <comment ref="D58" authorId="0" shapeId="0" xr:uid="{00000000-0006-0000-1700-000005000000}">
      <text>
        <r>
          <rPr>
            <sz val="9"/>
            <color indexed="81"/>
            <rFont val="Tahoma"/>
            <family val="2"/>
          </rPr>
          <t xml:space="preserve">(1) El Aeropuerto de Mendoza, por trabajos de mantenimiento, permaneció cerrado desde el 07 de Septiembre hasta el 07 de Diciembre de 2016 inclusive. </t>
        </r>
      </text>
    </comment>
    <comment ref="E58" authorId="0" shapeId="0" xr:uid="{00000000-0006-0000-1700-000006000000}">
      <text>
        <r>
          <rPr>
            <sz val="9"/>
            <color indexed="81"/>
            <rFont val="Tahoma"/>
            <family val="2"/>
          </rPr>
          <t xml:space="preserve">(1) El Aeropuerto de Mendoza, por trabajos de mantenimiento, permaneció cerrado desde el 07 de Septiembre hasta el 07 de Diciembre de 2016 inclusive. </t>
        </r>
      </text>
    </comment>
    <comment ref="C59" authorId="0" shapeId="0" xr:uid="{00000000-0006-0000-1700-000007000000}">
      <text>
        <r>
          <rPr>
            <sz val="9"/>
            <color indexed="81"/>
            <rFont val="Tahoma"/>
            <family val="2"/>
          </rPr>
          <t xml:space="preserve">(1) El Aeropuerto de Mendoza, por trabajos de mantenimiento, permaneció cerrado desde el 07 de Septiembre hasta el 07 de Diciembre de 2016 inclusive. </t>
        </r>
      </text>
    </comment>
    <comment ref="D59" authorId="0" shapeId="0" xr:uid="{00000000-0006-0000-1700-000008000000}">
      <text>
        <r>
          <rPr>
            <sz val="9"/>
            <color indexed="81"/>
            <rFont val="Tahoma"/>
            <family val="2"/>
          </rPr>
          <t xml:space="preserve">(1) El Aeropuerto de Mendoza, por trabajos de mantenimiento, permaneció cerrado desde el 07 de Septiembre hasta el 07 de Diciembre de 2016 inclusive. </t>
        </r>
      </text>
    </comment>
    <comment ref="E59" authorId="0" shapeId="0" xr:uid="{00000000-0006-0000-1700-000009000000}">
      <text>
        <r>
          <rPr>
            <sz val="9"/>
            <color indexed="81"/>
            <rFont val="Tahoma"/>
            <family val="2"/>
          </rPr>
          <t xml:space="preserve">(1) El Aeropuerto de Mendoza, por trabajos de mantenimiento, permaneció cerrado desde el 07 de Septiembre hasta el 07 de Diciembre de 2016 inclusive. </t>
        </r>
      </text>
    </comment>
    <comment ref="C98" authorId="1" shapeId="0" xr:uid="{00000000-0006-0000-1700-00000A000000}">
      <text>
        <r>
          <rPr>
            <b/>
            <sz val="8"/>
            <color indexed="81"/>
            <rFont val="Tahoma"/>
            <family val="2"/>
          </rPr>
          <t>Producto de la pandemia el sector sufrió diversas modificaciones y se disconinuó la recopilación de información.</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Pinky</author>
    <author>a</author>
  </authors>
  <commentList>
    <comment ref="C99" authorId="0" shapeId="0" xr:uid="{00000000-0006-0000-1800-000001000000}">
      <text>
        <r>
          <rPr>
            <b/>
            <sz val="8"/>
            <color indexed="81"/>
            <rFont val="Tahoma"/>
            <family val="2"/>
          </rPr>
          <t>Producto de la pandemia el sector sufrió diversas modificaciones y se disconinuó la recopilación de información.</t>
        </r>
      </text>
    </comment>
    <comment ref="B119" authorId="1" shapeId="0" xr:uid="{00000000-0006-0000-1800-000002000000}">
      <text>
        <r>
          <rPr>
            <sz val="9"/>
            <color indexed="81"/>
            <rFont val="Tahoma"/>
            <family val="2"/>
          </rPr>
          <t xml:space="preserve">Distancia aproximada a través de un buscador de rutas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Bruno</author>
    <author>Federico Lopez</author>
    <author>Julia fucci</author>
    <author>Pinky</author>
    <author>a</author>
  </authors>
  <commentList>
    <comment ref="I27" authorId="0" shapeId="0" xr:uid="{00000000-0006-0000-1900-000001000000}">
      <text>
        <r>
          <rPr>
            <b/>
            <sz val="8"/>
            <color indexed="81"/>
            <rFont val="Tahoma"/>
            <family val="2"/>
          </rPr>
          <t>Corresponde no al último viernes del mes de febrero, sino al último jueves. ¿Por qué? Porque el viernes 28/2/2014 no había disponibilidad de servicio.</t>
        </r>
      </text>
    </comment>
    <comment ref="I28" authorId="0" shapeId="0" xr:uid="{00000000-0006-0000-1900-000002000000}">
      <text>
        <r>
          <rPr>
            <b/>
            <sz val="8"/>
            <color indexed="81"/>
            <rFont val="Tahoma"/>
            <family val="2"/>
          </rPr>
          <t>Corresponde a Tutto Leto. No figuran servicios "Suite"</t>
        </r>
      </text>
    </comment>
    <comment ref="I29" authorId="0" shapeId="0" xr:uid="{00000000-0006-0000-1900-000003000000}">
      <text>
        <r>
          <rPr>
            <b/>
            <sz val="8"/>
            <color indexed="81"/>
            <rFont val="Tahoma"/>
            <family val="2"/>
          </rPr>
          <t>Corresponde a Tutto Leto. No figuran servicios "Suite"</t>
        </r>
      </text>
    </comment>
    <comment ref="I30" authorId="0" shapeId="0" xr:uid="{00000000-0006-0000-1900-000004000000}">
      <text>
        <r>
          <rPr>
            <b/>
            <sz val="8"/>
            <color indexed="81"/>
            <rFont val="Tahoma"/>
            <family val="2"/>
          </rPr>
          <t>Corresponde a Tutto Leto. No figuran servicios "Suite"</t>
        </r>
      </text>
    </comment>
    <comment ref="I31" authorId="0" shapeId="0" xr:uid="{00000000-0006-0000-1900-000005000000}">
      <text>
        <r>
          <rPr>
            <b/>
            <sz val="9"/>
            <color indexed="81"/>
            <rFont val="Tahoma"/>
            <family val="2"/>
          </rPr>
          <t xml:space="preserve">No figuran servicios de Cama Suite o Tutto Leto para la fecha correspondiente. </t>
        </r>
      </text>
    </comment>
    <comment ref="I32" authorId="0" shapeId="0" xr:uid="{00000000-0006-0000-1900-000006000000}">
      <text>
        <r>
          <rPr>
            <b/>
            <sz val="9"/>
            <color indexed="81"/>
            <rFont val="Tahoma"/>
            <family val="2"/>
          </rPr>
          <t xml:space="preserve">No figuran servicios de Cama Suite o Tutto Leto para la fecha correspondiente. </t>
        </r>
      </text>
    </comment>
    <comment ref="I33" authorId="0" shapeId="0" xr:uid="{00000000-0006-0000-1900-000007000000}">
      <text>
        <r>
          <rPr>
            <b/>
            <sz val="9"/>
            <color indexed="81"/>
            <rFont val="Tahoma"/>
            <family val="2"/>
          </rPr>
          <t xml:space="preserve">No figuran servicios de Cama Suite o Tutto Leto para la fecha correspondiente. </t>
        </r>
      </text>
    </comment>
    <comment ref="I34" authorId="0" shapeId="0" xr:uid="{00000000-0006-0000-1900-000008000000}">
      <text>
        <r>
          <rPr>
            <b/>
            <sz val="8"/>
            <color indexed="81"/>
            <rFont val="Tahoma"/>
            <family val="2"/>
          </rPr>
          <t>Corresponde a Tutto Leto. No figuran servicios "Suite"</t>
        </r>
      </text>
    </comment>
    <comment ref="I35" authorId="0" shapeId="0" xr:uid="{00000000-0006-0000-1900-000009000000}">
      <text>
        <r>
          <rPr>
            <b/>
            <sz val="9"/>
            <color indexed="81"/>
            <rFont val="Tahoma"/>
            <family val="2"/>
          </rPr>
          <t xml:space="preserve">No figuran servicios de Cama Suite o Tutto Leto para la fecha correspondiente. </t>
        </r>
      </text>
    </comment>
    <comment ref="I36" authorId="0" shapeId="0" xr:uid="{00000000-0006-0000-1900-00000A000000}">
      <text>
        <r>
          <rPr>
            <b/>
            <sz val="9"/>
            <color indexed="81"/>
            <rFont val="Tahoma"/>
            <family val="2"/>
          </rPr>
          <t xml:space="preserve">No figuran servicios de Cama Suite o Tutto Leto para la fecha correspondiente. </t>
        </r>
      </text>
    </comment>
    <comment ref="I37" authorId="0" shapeId="0" xr:uid="{00000000-0006-0000-1900-00000B000000}">
      <text>
        <r>
          <rPr>
            <b/>
            <sz val="9"/>
            <color indexed="81"/>
            <rFont val="Tahoma"/>
            <family val="2"/>
          </rPr>
          <t xml:space="preserve">No figuran servicios de Cama Suite o Tutto Leto para la fecha correspondiente. </t>
        </r>
      </text>
    </comment>
    <comment ref="I38" authorId="0" shapeId="0" xr:uid="{00000000-0006-0000-1900-00000C000000}">
      <text>
        <r>
          <rPr>
            <b/>
            <sz val="9"/>
            <color indexed="81"/>
            <rFont val="Tahoma"/>
            <family val="2"/>
          </rPr>
          <t xml:space="preserve">No figuran servicios de Cama Suite o Tutto Leto para la fecha correspondiente. </t>
        </r>
      </text>
    </comment>
    <comment ref="I39" authorId="0" shapeId="0" xr:uid="{00000000-0006-0000-1900-00000D000000}">
      <text>
        <r>
          <rPr>
            <b/>
            <sz val="9"/>
            <color indexed="81"/>
            <rFont val="Tahoma"/>
            <family val="2"/>
          </rPr>
          <t xml:space="preserve">No figuran servicios de Cama Suite o Tutto Leto para la fecha correspondiente. </t>
        </r>
      </text>
    </comment>
    <comment ref="I40" authorId="0" shapeId="0" xr:uid="{00000000-0006-0000-1900-00000E000000}">
      <text>
        <r>
          <rPr>
            <b/>
            <sz val="8"/>
            <color indexed="81"/>
            <rFont val="Tahoma"/>
            <family val="2"/>
          </rPr>
          <t>Corresponde a Tutto Leto. No figuran servicios "Suite"</t>
        </r>
      </text>
    </comment>
    <comment ref="I41" authorId="0" shapeId="0" xr:uid="{00000000-0006-0000-1900-00000F000000}">
      <text>
        <r>
          <rPr>
            <b/>
            <sz val="8"/>
            <color indexed="81"/>
            <rFont val="Tahoma"/>
            <family val="2"/>
          </rPr>
          <t>Corresponde a Tutto Leto. No figuran servicios "Suite". Sab 25/4</t>
        </r>
      </text>
    </comment>
    <comment ref="I42" authorId="0" shapeId="0" xr:uid="{00000000-0006-0000-1900-000010000000}">
      <text>
        <r>
          <rPr>
            <b/>
            <sz val="8"/>
            <color indexed="81"/>
            <rFont val="Tahoma"/>
            <family val="2"/>
          </rPr>
          <t xml:space="preserve">Corresponde a Tutto Leto. No figuran servicios "Suite". </t>
        </r>
      </text>
    </comment>
    <comment ref="I44" authorId="0" shapeId="0" xr:uid="{00000000-0006-0000-1900-000011000000}">
      <text>
        <r>
          <rPr>
            <b/>
            <sz val="9"/>
            <color indexed="81"/>
            <rFont val="Tahoma"/>
            <family val="2"/>
          </rPr>
          <t xml:space="preserve">No figuran servicios de Cama Suite o Tutto Leto para la fecha correspondiente. </t>
        </r>
      </text>
    </comment>
    <comment ref="I45" authorId="0" shapeId="0" xr:uid="{00000000-0006-0000-1900-000012000000}">
      <text>
        <r>
          <rPr>
            <b/>
            <sz val="9"/>
            <color indexed="81"/>
            <rFont val="Tahoma"/>
            <family val="2"/>
          </rPr>
          <t xml:space="preserve">No figuran servicios de Cama Suite o Tutto Leto para la fecha correspondiente. </t>
        </r>
      </text>
    </comment>
    <comment ref="I46" authorId="0" shapeId="0" xr:uid="{00000000-0006-0000-1900-000013000000}">
      <text>
        <r>
          <rPr>
            <b/>
            <sz val="9"/>
            <color indexed="81"/>
            <rFont val="Tahoma"/>
            <family val="2"/>
          </rPr>
          <t xml:space="preserve">No figuran servicios de Cama Suite o Tutto Leto para la fecha correspondiente. </t>
        </r>
      </text>
    </comment>
    <comment ref="I47" authorId="1" shapeId="0" xr:uid="{00000000-0006-0000-1900-000014000000}">
      <text>
        <r>
          <rPr>
            <sz val="9"/>
            <color indexed="81"/>
            <rFont val="Tahoma"/>
            <family val="2"/>
          </rPr>
          <t>Super Cama</t>
        </r>
      </text>
    </comment>
    <comment ref="I48" authorId="1" shapeId="0" xr:uid="{00000000-0006-0000-1900-000015000000}">
      <text>
        <r>
          <rPr>
            <sz val="9"/>
            <color indexed="81"/>
            <rFont val="Tahoma"/>
            <family val="2"/>
          </rPr>
          <t>Super Cama</t>
        </r>
      </text>
    </comment>
    <comment ref="I49" authorId="0" shapeId="0" xr:uid="{00000000-0006-0000-1900-000016000000}">
      <text>
        <r>
          <rPr>
            <b/>
            <sz val="9"/>
            <color indexed="81"/>
            <rFont val="Tahoma"/>
            <family val="2"/>
          </rPr>
          <t xml:space="preserve">No figuran servicios de Cama Suite o Tutto Leto para la fecha correspondiente. </t>
        </r>
      </text>
    </comment>
    <comment ref="I50" authorId="0" shapeId="0" xr:uid="{00000000-0006-0000-1900-000017000000}">
      <text>
        <r>
          <rPr>
            <b/>
            <sz val="9"/>
            <color indexed="81"/>
            <rFont val="Tahoma"/>
            <family val="2"/>
          </rPr>
          <t xml:space="preserve">No figuran servicios de Cama Suite o Tutto Leto para la fecha correspondiente. </t>
        </r>
      </text>
    </comment>
    <comment ref="I51" authorId="1" shapeId="0" xr:uid="{00000000-0006-0000-1900-000018000000}">
      <text>
        <r>
          <rPr>
            <sz val="9"/>
            <color indexed="81"/>
            <rFont val="Tahoma"/>
            <family val="2"/>
          </rPr>
          <t>Super Cama</t>
        </r>
      </text>
    </comment>
    <comment ref="I52" authorId="1" shapeId="0" xr:uid="{00000000-0006-0000-1900-000019000000}">
      <text>
        <r>
          <rPr>
            <sz val="9"/>
            <color indexed="81"/>
            <rFont val="Tahoma"/>
            <family val="2"/>
          </rPr>
          <t>Super Cama</t>
        </r>
      </text>
    </comment>
    <comment ref="I53" authorId="1" shapeId="0" xr:uid="{00000000-0006-0000-1900-00001A000000}">
      <text>
        <r>
          <rPr>
            <sz val="9"/>
            <color indexed="81"/>
            <rFont val="Tahoma"/>
            <family val="2"/>
          </rPr>
          <t>Super Cama</t>
        </r>
      </text>
    </comment>
    <comment ref="I54" authorId="1" shapeId="0" xr:uid="{00000000-0006-0000-1900-00001B000000}">
      <text>
        <r>
          <rPr>
            <sz val="9"/>
            <color indexed="81"/>
            <rFont val="Tahoma"/>
            <family val="2"/>
          </rPr>
          <t>Super Cama</t>
        </r>
      </text>
    </comment>
    <comment ref="I55" authorId="1" shapeId="0" xr:uid="{00000000-0006-0000-1900-00001C000000}">
      <text>
        <r>
          <rPr>
            <sz val="9"/>
            <color indexed="81"/>
            <rFont val="Tahoma"/>
            <family val="2"/>
          </rPr>
          <t>Super Cama</t>
        </r>
      </text>
    </comment>
    <comment ref="I56" authorId="0" shapeId="0" xr:uid="{00000000-0006-0000-1900-00001D000000}">
      <text>
        <r>
          <rPr>
            <b/>
            <sz val="9"/>
            <color indexed="81"/>
            <rFont val="Tahoma"/>
            <family val="2"/>
          </rPr>
          <t xml:space="preserve">No figuran servicios de Cama Suite o Tutto Leto para la fecha correspondiente. </t>
        </r>
      </text>
    </comment>
    <comment ref="I57" authorId="1" shapeId="0" xr:uid="{00000000-0006-0000-1900-00001E000000}">
      <text>
        <r>
          <rPr>
            <sz val="9"/>
            <color indexed="81"/>
            <rFont val="Tahoma"/>
            <family val="2"/>
          </rPr>
          <t>Super Cama</t>
        </r>
      </text>
    </comment>
    <comment ref="I58" authorId="1" shapeId="0" xr:uid="{00000000-0006-0000-1900-00001F000000}">
      <text>
        <r>
          <rPr>
            <sz val="9"/>
            <color indexed="81"/>
            <rFont val="Tahoma"/>
            <family val="2"/>
          </rPr>
          <t>Super Cama</t>
        </r>
      </text>
    </comment>
    <comment ref="I59" authorId="1" shapeId="0" xr:uid="{00000000-0006-0000-1900-000020000000}">
      <text>
        <r>
          <rPr>
            <sz val="9"/>
            <color indexed="81"/>
            <rFont val="Tahoma"/>
            <family val="2"/>
          </rPr>
          <t>Super Cama</t>
        </r>
      </text>
    </comment>
    <comment ref="I60" authorId="0" shapeId="0" xr:uid="{00000000-0006-0000-1900-000021000000}">
      <text>
        <r>
          <rPr>
            <b/>
            <sz val="9"/>
            <color indexed="81"/>
            <rFont val="Tahoma"/>
            <family val="2"/>
          </rPr>
          <t xml:space="preserve">No figuran servicios de Cama Suite o Tutto Leto para la fecha correspondiente. </t>
        </r>
      </text>
    </comment>
    <comment ref="I61" authorId="0" shapeId="0" xr:uid="{00000000-0006-0000-1900-000022000000}">
      <text>
        <r>
          <rPr>
            <b/>
            <sz val="9"/>
            <color indexed="81"/>
            <rFont val="Tahoma"/>
            <family val="2"/>
          </rPr>
          <t xml:space="preserve">No figuran servicios de Cama Suite o Tutto Leto para la fecha correspondiente. </t>
        </r>
      </text>
    </comment>
    <comment ref="I72" authorId="0" shapeId="0" xr:uid="{00000000-0006-0000-1900-000023000000}">
      <text>
        <r>
          <rPr>
            <b/>
            <sz val="9"/>
            <color indexed="81"/>
            <rFont val="Tahoma"/>
            <family val="2"/>
          </rPr>
          <t xml:space="preserve">No figuran servicios de Cama Suite o Tutto Leto para la fecha correspondiente. </t>
        </r>
      </text>
    </comment>
    <comment ref="I73" authorId="2" shapeId="0" xr:uid="{00000000-0006-0000-1900-000024000000}">
      <text>
        <r>
          <rPr>
            <b/>
            <sz val="9"/>
            <color indexed="81"/>
            <rFont val="Tahoma"/>
            <family val="2"/>
          </rPr>
          <t xml:space="preserve">No figuran servicios de Cama Suite o Tutto Leto para la fecha correspondiente. </t>
        </r>
        <r>
          <rPr>
            <sz val="9"/>
            <color indexed="81"/>
            <rFont val="Tahoma"/>
            <family val="2"/>
          </rPr>
          <t xml:space="preserve">
</t>
        </r>
      </text>
    </comment>
    <comment ref="I74" authorId="2" shapeId="0" xr:uid="{00000000-0006-0000-1900-000025000000}">
      <text>
        <r>
          <rPr>
            <b/>
            <sz val="9"/>
            <color indexed="81"/>
            <rFont val="Tahoma"/>
            <family val="2"/>
          </rPr>
          <t xml:space="preserve">No figuran servicios de Cama Suite o Tutto Leto para la fecha correspondiente. </t>
        </r>
        <r>
          <rPr>
            <sz val="9"/>
            <color indexed="81"/>
            <rFont val="Tahoma"/>
            <family val="2"/>
          </rPr>
          <t xml:space="preserve">
</t>
        </r>
      </text>
    </comment>
    <comment ref="I75" authorId="2" shapeId="0" xr:uid="{00000000-0006-0000-1900-000026000000}">
      <text>
        <r>
          <rPr>
            <b/>
            <sz val="9"/>
            <color indexed="81"/>
            <rFont val="Tahoma"/>
            <family val="2"/>
          </rPr>
          <t xml:space="preserve">No figuran servicios de Cama Suite o Tutto Leto para la fecha correspondiente. </t>
        </r>
        <r>
          <rPr>
            <sz val="9"/>
            <color indexed="81"/>
            <rFont val="Tahoma"/>
            <family val="2"/>
          </rPr>
          <t xml:space="preserve">
</t>
        </r>
      </text>
    </comment>
    <comment ref="I76" authorId="2" shapeId="0" xr:uid="{00000000-0006-0000-1900-000027000000}">
      <text>
        <r>
          <rPr>
            <b/>
            <sz val="9"/>
            <color indexed="81"/>
            <rFont val="Tahoma"/>
            <family val="2"/>
          </rPr>
          <t xml:space="preserve">No figuran servicios de Cama Suite o Tutto Leto para la fecha correspondiente. </t>
        </r>
        <r>
          <rPr>
            <sz val="9"/>
            <color indexed="81"/>
            <rFont val="Tahoma"/>
            <family val="2"/>
          </rPr>
          <t xml:space="preserve">
</t>
        </r>
      </text>
    </comment>
    <comment ref="I77" authorId="2" shapeId="0" xr:uid="{00000000-0006-0000-1900-000028000000}">
      <text>
        <r>
          <rPr>
            <b/>
            <sz val="9"/>
            <color indexed="81"/>
            <rFont val="Tahoma"/>
            <family val="2"/>
          </rPr>
          <t>No figuran servicios de Cama Suite o Tutto Leto para la fecha correspondiente.</t>
        </r>
      </text>
    </comment>
    <comment ref="I78" authorId="2" shapeId="0" xr:uid="{00000000-0006-0000-1900-000029000000}">
      <text>
        <r>
          <rPr>
            <b/>
            <sz val="9"/>
            <color indexed="81"/>
            <rFont val="Tahoma"/>
            <family val="2"/>
          </rPr>
          <t>No figuran servicios de Cama Suite o Tutto Leto para la fecha correspondiente.</t>
        </r>
        <r>
          <rPr>
            <sz val="9"/>
            <color indexed="81"/>
            <rFont val="Tahoma"/>
            <family val="2"/>
          </rPr>
          <t xml:space="preserve">
</t>
        </r>
      </text>
    </comment>
    <comment ref="I79" authorId="2" shapeId="0" xr:uid="{00000000-0006-0000-1900-00002A000000}">
      <text>
        <r>
          <rPr>
            <b/>
            <sz val="9"/>
            <color indexed="81"/>
            <rFont val="Tahoma"/>
            <family val="2"/>
          </rPr>
          <t>No figuran servicios de Cama Suite o Tutto Leto para la fecha correspondiente.</t>
        </r>
        <r>
          <rPr>
            <sz val="9"/>
            <color indexed="81"/>
            <rFont val="Tahoma"/>
            <family val="2"/>
          </rPr>
          <t xml:space="preserve">
</t>
        </r>
      </text>
    </comment>
    <comment ref="I80" authorId="2" shapeId="0" xr:uid="{00000000-0006-0000-1900-00002B000000}">
      <text>
        <r>
          <rPr>
            <b/>
            <sz val="9"/>
            <color indexed="81"/>
            <rFont val="Tahoma"/>
            <family val="2"/>
          </rPr>
          <t>No figuran servicios de Cama Suite o Tutto Leto para la fecha correspondiente</t>
        </r>
        <r>
          <rPr>
            <sz val="9"/>
            <color indexed="81"/>
            <rFont val="Tahoma"/>
            <family val="2"/>
          </rPr>
          <t xml:space="preserve">
</t>
        </r>
      </text>
    </comment>
    <comment ref="I81" authorId="2" shapeId="0" xr:uid="{00000000-0006-0000-1900-00002C000000}">
      <text>
        <r>
          <rPr>
            <b/>
            <sz val="9"/>
            <color indexed="81"/>
            <rFont val="Tahoma"/>
            <family val="2"/>
          </rPr>
          <t>No figuran servicios de Cama Suite o Tutto Leto para la fecha correspondiente</t>
        </r>
        <r>
          <rPr>
            <sz val="9"/>
            <color indexed="81"/>
            <rFont val="Tahoma"/>
            <family val="2"/>
          </rPr>
          <t xml:space="preserve">
</t>
        </r>
      </text>
    </comment>
    <comment ref="I82" authorId="2" shapeId="0" xr:uid="{00000000-0006-0000-1900-00002D000000}">
      <text>
        <r>
          <rPr>
            <b/>
            <sz val="9"/>
            <color indexed="81"/>
            <rFont val="Tahoma"/>
            <family val="2"/>
          </rPr>
          <t>No figuran servicios de Cama Suite o Tutto Leto para la fecha correspondiente</t>
        </r>
      </text>
    </comment>
    <comment ref="I83" authorId="2" shapeId="0" xr:uid="{00000000-0006-0000-1900-00002E000000}">
      <text>
        <r>
          <rPr>
            <b/>
            <sz val="9"/>
            <color indexed="81"/>
            <rFont val="Tahoma"/>
            <family val="2"/>
          </rPr>
          <t>No figuran servicios de Cama Suite o Tutto Leto para la fecha correspondiente</t>
        </r>
        <r>
          <rPr>
            <sz val="9"/>
            <color indexed="81"/>
            <rFont val="Tahoma"/>
            <family val="2"/>
          </rPr>
          <t xml:space="preserve">
</t>
        </r>
      </text>
    </comment>
    <comment ref="I84" authorId="2" shapeId="0" xr:uid="{00000000-0006-0000-1900-00002F000000}">
      <text>
        <r>
          <rPr>
            <b/>
            <sz val="9"/>
            <color indexed="81"/>
            <rFont val="Tahoma"/>
            <family val="2"/>
          </rPr>
          <t>No figuran servicios de Cama Suite o Tutto Leto para la fecha correspondiente</t>
        </r>
        <r>
          <rPr>
            <sz val="9"/>
            <color indexed="81"/>
            <rFont val="Tahoma"/>
            <family val="2"/>
          </rPr>
          <t xml:space="preserve">
</t>
        </r>
      </text>
    </comment>
    <comment ref="I85" authorId="2" shapeId="0" xr:uid="{00000000-0006-0000-1900-000030000000}">
      <text>
        <r>
          <rPr>
            <b/>
            <sz val="9"/>
            <color indexed="81"/>
            <rFont val="Tahoma"/>
            <family val="2"/>
          </rPr>
          <t>No figuran servicios de Cama Suite o Tutto Leto para la fecha correspondiente</t>
        </r>
      </text>
    </comment>
    <comment ref="I86" authorId="2" shapeId="0" xr:uid="{00000000-0006-0000-1900-000031000000}">
      <text>
        <r>
          <rPr>
            <b/>
            <sz val="9"/>
            <color indexed="81"/>
            <rFont val="Tahoma"/>
            <family val="2"/>
          </rPr>
          <t>No figuran servicios de Cama Suite o Tutto Leto para la fecha correspondiente</t>
        </r>
        <r>
          <rPr>
            <sz val="9"/>
            <color indexed="81"/>
            <rFont val="Tahoma"/>
            <family val="2"/>
          </rPr>
          <t xml:space="preserve">
</t>
        </r>
      </text>
    </comment>
    <comment ref="I87" authorId="2" shapeId="0" xr:uid="{00000000-0006-0000-1900-000032000000}">
      <text>
        <r>
          <rPr>
            <b/>
            <sz val="9"/>
            <color indexed="81"/>
            <rFont val="Tahoma"/>
            <family val="2"/>
          </rPr>
          <t>No figuran servicios de Cama Suite o Tutto Leto para la fecha correspondiente</t>
        </r>
        <r>
          <rPr>
            <sz val="9"/>
            <color indexed="81"/>
            <rFont val="Tahoma"/>
            <family val="2"/>
          </rPr>
          <t xml:space="preserve">
</t>
        </r>
      </text>
    </comment>
    <comment ref="I88" authorId="2" shapeId="0" xr:uid="{00000000-0006-0000-1900-000033000000}">
      <text>
        <r>
          <rPr>
            <b/>
            <sz val="9"/>
            <color indexed="81"/>
            <rFont val="Tahoma"/>
            <family val="2"/>
          </rPr>
          <t>No figuran servicios de Cama Suite o Tutto Leto para la fecha correspondiente</t>
        </r>
        <r>
          <rPr>
            <sz val="9"/>
            <color indexed="81"/>
            <rFont val="Tahoma"/>
            <family val="2"/>
          </rPr>
          <t xml:space="preserve">
</t>
        </r>
      </text>
    </comment>
    <comment ref="I89" authorId="2" shapeId="0" xr:uid="{00000000-0006-0000-1900-000034000000}">
      <text>
        <r>
          <rPr>
            <b/>
            <sz val="9"/>
            <color indexed="81"/>
            <rFont val="Tahoma"/>
            <family val="2"/>
          </rPr>
          <t>No figuran servicios de Cama Suite o Tutto Leto para la fecha correspondiente</t>
        </r>
        <r>
          <rPr>
            <sz val="9"/>
            <color indexed="81"/>
            <rFont val="Tahoma"/>
            <family val="2"/>
          </rPr>
          <t xml:space="preserve">
</t>
        </r>
      </text>
    </comment>
    <comment ref="I90" authorId="2" shapeId="0" xr:uid="{00000000-0006-0000-1900-000035000000}">
      <text>
        <r>
          <rPr>
            <b/>
            <sz val="9"/>
            <color indexed="81"/>
            <rFont val="Tahoma"/>
            <family val="2"/>
          </rPr>
          <t>No figuran servicios de Cama Suite o Tutto Leto para la fecha correspondiente</t>
        </r>
      </text>
    </comment>
    <comment ref="I91" authorId="2" shapeId="0" xr:uid="{00000000-0006-0000-1900-000036000000}">
      <text>
        <r>
          <rPr>
            <b/>
            <sz val="9"/>
            <color indexed="81"/>
            <rFont val="Tahoma"/>
            <family val="2"/>
          </rPr>
          <t>No figuran servicios de Cama Suite o Tutto Leto para la fecha correspondiente</t>
        </r>
        <r>
          <rPr>
            <sz val="9"/>
            <color indexed="81"/>
            <rFont val="Tahoma"/>
            <family val="2"/>
          </rPr>
          <t xml:space="preserve">
</t>
        </r>
      </text>
    </comment>
    <comment ref="I92" authorId="2" shapeId="0" xr:uid="{00000000-0006-0000-1900-000037000000}">
      <text>
        <r>
          <rPr>
            <b/>
            <sz val="9"/>
            <color indexed="81"/>
            <rFont val="Tahoma"/>
            <family val="2"/>
          </rPr>
          <t>No figuran servicios de Cama Suite o Tutto Leto para la fecha correspondiente</t>
        </r>
        <r>
          <rPr>
            <sz val="9"/>
            <color indexed="81"/>
            <rFont val="Tahoma"/>
            <family val="2"/>
          </rPr>
          <t xml:space="preserve">
</t>
        </r>
      </text>
    </comment>
    <comment ref="I93" authorId="2" shapeId="0" xr:uid="{00000000-0006-0000-1900-000038000000}">
      <text>
        <r>
          <rPr>
            <b/>
            <sz val="9"/>
            <color indexed="81"/>
            <rFont val="Tahoma"/>
            <family val="2"/>
          </rPr>
          <t>No figuran servicios de Cama Suite o Tutto Leto para la fecha correspondiente</t>
        </r>
        <r>
          <rPr>
            <sz val="9"/>
            <color indexed="81"/>
            <rFont val="Tahoma"/>
            <family val="2"/>
          </rPr>
          <t xml:space="preserve">
</t>
        </r>
      </text>
    </comment>
    <comment ref="I94" authorId="2" shapeId="0" xr:uid="{00000000-0006-0000-1900-000039000000}">
      <text>
        <r>
          <rPr>
            <b/>
            <sz val="9"/>
            <color indexed="81"/>
            <rFont val="Tahoma"/>
            <family val="2"/>
          </rPr>
          <t>No figuran servicios de Cama Suite o Tutto Leto para la fecha correspondiente</t>
        </r>
        <r>
          <rPr>
            <sz val="9"/>
            <color indexed="81"/>
            <rFont val="Tahoma"/>
            <family val="2"/>
          </rPr>
          <t xml:space="preserve">
</t>
        </r>
      </text>
    </comment>
    <comment ref="I95" authorId="2" shapeId="0" xr:uid="{00000000-0006-0000-1900-00003A000000}">
      <text>
        <r>
          <rPr>
            <b/>
            <sz val="9"/>
            <color indexed="81"/>
            <rFont val="Tahoma"/>
            <family val="2"/>
          </rPr>
          <t>No figuran servicios de Cama Suite o Tutto Leto para la fecha correspondiente</t>
        </r>
        <r>
          <rPr>
            <sz val="9"/>
            <color indexed="81"/>
            <rFont val="Tahoma"/>
            <family val="2"/>
          </rPr>
          <t xml:space="preserve">
</t>
        </r>
      </text>
    </comment>
    <comment ref="I96" authorId="2" shapeId="0" xr:uid="{00000000-0006-0000-1900-00003B000000}">
      <text>
        <r>
          <rPr>
            <b/>
            <sz val="9"/>
            <color indexed="81"/>
            <rFont val="Tahoma"/>
            <family val="2"/>
          </rPr>
          <t>No figuran servicios de Cama Suite o Tutto Leto para la fecha correspondiente</t>
        </r>
        <r>
          <rPr>
            <sz val="9"/>
            <color indexed="81"/>
            <rFont val="Tahoma"/>
            <family val="2"/>
          </rPr>
          <t xml:space="preserve">
</t>
        </r>
      </text>
    </comment>
    <comment ref="I97" authorId="2" shapeId="0" xr:uid="{00000000-0006-0000-1900-00003C000000}">
      <text>
        <r>
          <rPr>
            <b/>
            <sz val="9"/>
            <color indexed="81"/>
            <rFont val="Tahoma"/>
            <family val="2"/>
          </rPr>
          <t>No figuran servicios de Cama Suite o Tutto Leto para la fecha correspondiente</t>
        </r>
        <r>
          <rPr>
            <sz val="9"/>
            <color indexed="81"/>
            <rFont val="Tahoma"/>
            <family val="2"/>
          </rPr>
          <t xml:space="preserve">
</t>
        </r>
      </text>
    </comment>
    <comment ref="I98" authorId="2" shapeId="0" xr:uid="{00000000-0006-0000-1900-00003D000000}">
      <text>
        <r>
          <rPr>
            <b/>
            <sz val="9"/>
            <color indexed="81"/>
            <rFont val="Tahoma"/>
            <family val="2"/>
          </rPr>
          <t>No figuran servicios de Cama Suite o Tutto Leto para la fecha correspondiente</t>
        </r>
        <r>
          <rPr>
            <sz val="9"/>
            <color indexed="81"/>
            <rFont val="Tahoma"/>
            <family val="2"/>
          </rPr>
          <t xml:space="preserve">
</t>
        </r>
      </text>
    </comment>
    <comment ref="I99" authorId="2" shapeId="0" xr:uid="{00000000-0006-0000-1900-00003E000000}">
      <text>
        <r>
          <rPr>
            <b/>
            <sz val="9"/>
            <color indexed="81"/>
            <rFont val="Tahoma"/>
            <family val="2"/>
          </rPr>
          <t>No figuran servicios de Cama Suite o Tutto Leto para la fecha correspondiente</t>
        </r>
        <r>
          <rPr>
            <sz val="9"/>
            <color indexed="81"/>
            <rFont val="Tahoma"/>
            <family val="2"/>
          </rPr>
          <t xml:space="preserve">
</t>
        </r>
      </text>
    </comment>
    <comment ref="I100" authorId="2" shapeId="0" xr:uid="{00000000-0006-0000-1900-00003F000000}">
      <text>
        <r>
          <rPr>
            <b/>
            <sz val="9"/>
            <color indexed="81"/>
            <rFont val="Tahoma"/>
            <family val="2"/>
          </rPr>
          <t>No figuran servicios de Cama Suite o Tutto Leto para la fecha correspondiente</t>
        </r>
        <r>
          <rPr>
            <sz val="9"/>
            <color indexed="81"/>
            <rFont val="Tahoma"/>
            <family val="2"/>
          </rPr>
          <t xml:space="preserve">
</t>
        </r>
      </text>
    </comment>
    <comment ref="C101" authorId="3" shapeId="0" xr:uid="{00000000-0006-0000-1900-000040000000}">
      <text>
        <r>
          <rPr>
            <b/>
            <sz val="8"/>
            <color indexed="81"/>
            <rFont val="Tahoma"/>
            <family val="2"/>
          </rPr>
          <t>Producto de la pandemia el sector sufrió diversas modificaciones y se disconinuó la recopilación de información.</t>
        </r>
      </text>
    </comment>
    <comment ref="I115" authorId="2" shapeId="0" xr:uid="{00000000-0006-0000-1900-000041000000}">
      <text>
        <r>
          <rPr>
            <b/>
            <sz val="9"/>
            <color indexed="81"/>
            <rFont val="Tahoma"/>
            <family val="2"/>
          </rPr>
          <t>No figuran servicios de Cama Suite o Tutto Leto para la fecha correspondiente</t>
        </r>
        <r>
          <rPr>
            <sz val="9"/>
            <color indexed="81"/>
            <rFont val="Tahoma"/>
            <family val="2"/>
          </rPr>
          <t xml:space="preserve">
</t>
        </r>
      </text>
    </comment>
    <comment ref="I116" authorId="2" shapeId="0" xr:uid="{00000000-0006-0000-1900-000042000000}">
      <text>
        <r>
          <rPr>
            <b/>
            <sz val="9"/>
            <color indexed="81"/>
            <rFont val="Tahoma"/>
            <family val="2"/>
          </rPr>
          <t>No figuran servicios de Cama Suite o Tutto Leto para la fecha correspondiente</t>
        </r>
        <r>
          <rPr>
            <sz val="9"/>
            <color indexed="81"/>
            <rFont val="Tahoma"/>
            <family val="2"/>
          </rPr>
          <t xml:space="preserve">
</t>
        </r>
      </text>
    </comment>
    <comment ref="I117" authorId="2" shapeId="0" xr:uid="{00000000-0006-0000-1900-000043000000}">
      <text>
        <r>
          <rPr>
            <b/>
            <sz val="9"/>
            <color indexed="81"/>
            <rFont val="Tahoma"/>
            <family val="2"/>
          </rPr>
          <t>No figuran servicios de Cama Suite o Tutto Leto para la fecha correspondiente</t>
        </r>
        <r>
          <rPr>
            <sz val="9"/>
            <color indexed="81"/>
            <rFont val="Tahoma"/>
            <family val="2"/>
          </rPr>
          <t xml:space="preserve">
</t>
        </r>
      </text>
    </comment>
    <comment ref="C118" authorId="2" shapeId="0" xr:uid="{00000000-0006-0000-1900-000044000000}">
      <text>
        <r>
          <rPr>
            <b/>
            <sz val="9"/>
            <color indexed="81"/>
            <rFont val="Tahoma"/>
            <family val="2"/>
          </rPr>
          <t xml:space="preserve">No se encontraron servicios para la fecha
</t>
        </r>
        <r>
          <rPr>
            <sz val="9"/>
            <color indexed="81"/>
            <rFont val="Tahoma"/>
            <family val="2"/>
          </rPr>
          <t xml:space="preserve">
</t>
        </r>
      </text>
    </comment>
    <comment ref="F118" authorId="2" shapeId="0" xr:uid="{00000000-0006-0000-1900-000045000000}">
      <text>
        <r>
          <rPr>
            <b/>
            <sz val="9"/>
            <color indexed="81"/>
            <rFont val="Tahoma"/>
            <family val="2"/>
          </rPr>
          <t>No se encontraron servicios para la fecha</t>
        </r>
        <r>
          <rPr>
            <sz val="9"/>
            <color indexed="81"/>
            <rFont val="Tahoma"/>
            <family val="2"/>
          </rPr>
          <t xml:space="preserve">
</t>
        </r>
      </text>
    </comment>
    <comment ref="I118" authorId="2" shapeId="0" xr:uid="{00000000-0006-0000-1900-000046000000}">
      <text>
        <r>
          <rPr>
            <b/>
            <sz val="9"/>
            <color indexed="81"/>
            <rFont val="Tahoma"/>
            <family val="2"/>
          </rPr>
          <t>No figuran servicios de Cama Suite o Tutto Leto para la fecha correspondiente</t>
        </r>
        <r>
          <rPr>
            <sz val="9"/>
            <color indexed="81"/>
            <rFont val="Tahoma"/>
            <family val="2"/>
          </rPr>
          <t xml:space="preserve">
</t>
        </r>
      </text>
    </comment>
    <comment ref="B119" authorId="4" shapeId="0" xr:uid="{00000000-0006-0000-1900-000047000000}">
      <text>
        <r>
          <rPr>
            <b/>
            <sz val="9"/>
            <color indexed="81"/>
            <rFont val="Tahoma"/>
            <family val="2"/>
          </rPr>
          <t xml:space="preserve">Distancia aproximada a través de un buscador de rutas
</t>
        </r>
        <r>
          <rPr>
            <sz val="9"/>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Bruno</author>
    <author>Julia fucci</author>
    <author>Pinky</author>
  </authors>
  <commentList>
    <comment ref="E30" authorId="0" shapeId="0" xr:uid="{00000000-0006-0000-1A00-000001000000}">
      <text>
        <r>
          <rPr>
            <b/>
            <sz val="9"/>
            <color indexed="81"/>
            <rFont val="Tahoma"/>
            <family val="2"/>
          </rPr>
          <t xml:space="preserve">No figuran servicios de Cama Suite para la fecha correspondiente. </t>
        </r>
      </text>
    </comment>
    <comment ref="E31" authorId="0" shapeId="0" xr:uid="{00000000-0006-0000-1A00-000002000000}">
      <text>
        <r>
          <rPr>
            <b/>
            <sz val="9"/>
            <color indexed="81"/>
            <rFont val="Tahoma"/>
            <family val="2"/>
          </rPr>
          <t xml:space="preserve">No figuran servicios de Cama Suite para la fecha correspondiente. </t>
        </r>
      </text>
    </comment>
    <comment ref="E32" authorId="0" shapeId="0" xr:uid="{00000000-0006-0000-1A00-000003000000}">
      <text>
        <r>
          <rPr>
            <b/>
            <sz val="9"/>
            <color indexed="81"/>
            <rFont val="Tahoma"/>
            <family val="2"/>
          </rPr>
          <t xml:space="preserve">No figuran servicios de Cama Suite para la fecha correspondiente. </t>
        </r>
      </text>
    </comment>
    <comment ref="E34" authorId="0" shapeId="0" xr:uid="{00000000-0006-0000-1A00-000004000000}">
      <text>
        <r>
          <rPr>
            <b/>
            <sz val="9"/>
            <color indexed="81"/>
            <rFont val="Tahoma"/>
            <family val="2"/>
          </rPr>
          <t xml:space="preserve">No figuran servicios de Cama Suite para la fecha correspondiente. </t>
        </r>
      </text>
    </comment>
    <comment ref="E35" authorId="0" shapeId="0" xr:uid="{00000000-0006-0000-1A00-000005000000}">
      <text>
        <r>
          <rPr>
            <b/>
            <sz val="9"/>
            <color indexed="81"/>
            <rFont val="Tahoma"/>
            <family val="2"/>
          </rPr>
          <t xml:space="preserve">No figuran servicios de Cama Suite para la fecha correspondiente. </t>
        </r>
      </text>
    </comment>
    <comment ref="E36" authorId="0" shapeId="0" xr:uid="{00000000-0006-0000-1A00-000006000000}">
      <text>
        <r>
          <rPr>
            <b/>
            <sz val="9"/>
            <color indexed="81"/>
            <rFont val="Tahoma"/>
            <family val="2"/>
          </rPr>
          <t xml:space="preserve">No figuran servicios de Cama Suite para la fecha correspondiente. </t>
        </r>
      </text>
    </comment>
    <comment ref="E43" authorId="0" shapeId="0" xr:uid="{00000000-0006-0000-1A00-000007000000}">
      <text>
        <r>
          <rPr>
            <b/>
            <sz val="9"/>
            <color indexed="81"/>
            <rFont val="Tahoma"/>
            <family val="2"/>
          </rPr>
          <t xml:space="preserve">No figuran servicios de Cama Suite para la fecha correspondiente. </t>
        </r>
      </text>
    </comment>
    <comment ref="E44" authorId="0" shapeId="0" xr:uid="{00000000-0006-0000-1A00-000008000000}">
      <text>
        <r>
          <rPr>
            <b/>
            <sz val="9"/>
            <color indexed="81"/>
            <rFont val="Tahoma"/>
            <family val="2"/>
          </rPr>
          <t xml:space="preserve">No figuran servicios de Cama Suite para la fecha correspondiente. </t>
        </r>
      </text>
    </comment>
    <comment ref="E48" authorId="0" shapeId="0" xr:uid="{00000000-0006-0000-1A00-000009000000}">
      <text>
        <r>
          <rPr>
            <b/>
            <sz val="9"/>
            <color indexed="81"/>
            <rFont val="Tahoma"/>
            <family val="2"/>
          </rPr>
          <t xml:space="preserve">No figuran servicios de Cama Suite para la fecha correspondiente. </t>
        </r>
      </text>
    </comment>
    <comment ref="E49" authorId="0" shapeId="0" xr:uid="{00000000-0006-0000-1A00-00000A000000}">
      <text>
        <r>
          <rPr>
            <b/>
            <sz val="9"/>
            <color indexed="81"/>
            <rFont val="Tahoma"/>
            <family val="2"/>
          </rPr>
          <t xml:space="preserve">No figuran servicios de Cama Suite para la fecha correspondiente. </t>
        </r>
      </text>
    </comment>
    <comment ref="E55" authorId="0" shapeId="0" xr:uid="{00000000-0006-0000-1A00-00000B000000}">
      <text>
        <r>
          <rPr>
            <b/>
            <sz val="9"/>
            <color indexed="81"/>
            <rFont val="Tahoma"/>
            <family val="2"/>
          </rPr>
          <t xml:space="preserve">No figuran servicios de Cama Suite para la fecha correspondiente. </t>
        </r>
      </text>
    </comment>
    <comment ref="E59" authorId="0" shapeId="0" xr:uid="{00000000-0006-0000-1A00-00000C000000}">
      <text>
        <r>
          <rPr>
            <b/>
            <sz val="9"/>
            <color indexed="81"/>
            <rFont val="Tahoma"/>
            <family val="2"/>
          </rPr>
          <t xml:space="preserve">No figuran servicios de Cama Suite para la fecha correspondiente. </t>
        </r>
      </text>
    </comment>
    <comment ref="E60" authorId="0" shapeId="0" xr:uid="{00000000-0006-0000-1A00-00000D000000}">
      <text>
        <r>
          <rPr>
            <b/>
            <sz val="9"/>
            <color indexed="81"/>
            <rFont val="Tahoma"/>
            <family val="2"/>
          </rPr>
          <t xml:space="preserve">No figuran servicios de Cama Suite para la fecha correspondiente. </t>
        </r>
      </text>
    </comment>
    <comment ref="E71" authorId="1" shapeId="0" xr:uid="{00000000-0006-0000-1A00-00000E000000}">
      <text>
        <r>
          <rPr>
            <b/>
            <sz val="9"/>
            <color indexed="81"/>
            <rFont val="Tahoma"/>
            <family val="2"/>
          </rPr>
          <t xml:space="preserve">No figuran servicios de Cama Suite para la fecha correspondiente. </t>
        </r>
        <r>
          <rPr>
            <sz val="9"/>
            <color indexed="81"/>
            <rFont val="Tahoma"/>
            <family val="2"/>
          </rPr>
          <t xml:space="preserve">
</t>
        </r>
      </text>
    </comment>
    <comment ref="E72" authorId="1" shapeId="0" xr:uid="{00000000-0006-0000-1A00-00000F000000}">
      <text>
        <r>
          <rPr>
            <b/>
            <sz val="9"/>
            <color indexed="81"/>
            <rFont val="Tahoma"/>
            <family val="2"/>
          </rPr>
          <t xml:space="preserve">No figuran servicios de Cama Suite para la fecha correspondiente. </t>
        </r>
        <r>
          <rPr>
            <sz val="9"/>
            <color indexed="81"/>
            <rFont val="Tahoma"/>
            <family val="2"/>
          </rPr>
          <t xml:space="preserve">
</t>
        </r>
      </text>
    </comment>
    <comment ref="C98" authorId="2" shapeId="0" xr:uid="{00000000-0006-0000-1A00-000010000000}">
      <text>
        <r>
          <rPr>
            <b/>
            <sz val="8"/>
            <color indexed="81"/>
            <rFont val="Tahoma"/>
            <family val="2"/>
          </rPr>
          <t>Producto de la pandemia el sector sufrió diversas modificaciones y se disconinuó la recopilación de información.</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SECPLANIFICACION</author>
    <author>Pinky</author>
    <author>a</author>
  </authors>
  <commentList>
    <comment ref="C37" authorId="0" shapeId="0" xr:uid="{00000000-0006-0000-1B00-000001000000}">
      <text>
        <r>
          <rPr>
            <b/>
            <sz val="9"/>
            <color indexed="81"/>
            <rFont val="Tahoma"/>
            <family val="2"/>
          </rPr>
          <t>SECPLANIFICACION:</t>
        </r>
        <r>
          <rPr>
            <sz val="9"/>
            <color indexed="81"/>
            <rFont val="Tahoma"/>
            <family val="2"/>
          </rPr>
          <t xml:space="preserve">
Fecha 22/11/14</t>
        </r>
      </text>
    </comment>
    <comment ref="C99" authorId="1" shapeId="0" xr:uid="{00000000-0006-0000-1B00-000002000000}">
      <text>
        <r>
          <rPr>
            <b/>
            <sz val="8"/>
            <color indexed="81"/>
            <rFont val="Tahoma"/>
            <family val="2"/>
          </rPr>
          <t>Producto de la pandemia el sector sufrió diversas modificaciones y se disconinuó la recopilación de información.</t>
        </r>
      </text>
    </comment>
    <comment ref="B119" authorId="2" shapeId="0" xr:uid="{00000000-0006-0000-1B00-000003000000}">
      <text>
        <r>
          <rPr>
            <sz val="9"/>
            <color indexed="81"/>
            <rFont val="Tahoma"/>
            <family val="2"/>
          </rPr>
          <t xml:space="preserve">Distancia aproximada a través de un buscador de rutas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Pinky</author>
    <author>Julia</author>
    <author>a</author>
  </authors>
  <commentList>
    <comment ref="C101" authorId="0" shapeId="0" xr:uid="{00000000-0006-0000-1C00-000001000000}">
      <text>
        <r>
          <rPr>
            <b/>
            <sz val="8"/>
            <color indexed="81"/>
            <rFont val="Tahoma"/>
            <family val="2"/>
          </rPr>
          <t>Producto de la pandemia el sector sufrió diversas modificaciones y se disconinuó la recopilación de información.</t>
        </r>
      </text>
    </comment>
    <comment ref="I115" authorId="1" shapeId="0" xr:uid="{00000000-0006-0000-1C00-000002000000}">
      <text>
        <r>
          <rPr>
            <b/>
            <sz val="8"/>
            <color indexed="81"/>
            <rFont val="Tahoma"/>
            <family val="2"/>
          </rPr>
          <t>No se encontraron servicios para la fecha</t>
        </r>
        <r>
          <rPr>
            <sz val="8"/>
            <color indexed="81"/>
            <rFont val="Tahoma"/>
            <family val="2"/>
          </rPr>
          <t xml:space="preserve">
</t>
        </r>
      </text>
    </comment>
    <comment ref="I116" authorId="1" shapeId="0" xr:uid="{00000000-0006-0000-1C00-000003000000}">
      <text>
        <r>
          <rPr>
            <b/>
            <sz val="8"/>
            <color indexed="81"/>
            <rFont val="Tahoma"/>
            <family val="2"/>
          </rPr>
          <t>No se encontraron servicios para la fecha</t>
        </r>
        <r>
          <rPr>
            <sz val="8"/>
            <color indexed="81"/>
            <rFont val="Tahoma"/>
            <family val="2"/>
          </rPr>
          <t xml:space="preserve">
</t>
        </r>
      </text>
    </comment>
    <comment ref="I117" authorId="1" shapeId="0" xr:uid="{00000000-0006-0000-1C00-000004000000}">
      <text>
        <r>
          <rPr>
            <b/>
            <sz val="8"/>
            <color indexed="81"/>
            <rFont val="Tahoma"/>
            <family val="2"/>
          </rPr>
          <t>No se encontraron servicios para la fecha</t>
        </r>
        <r>
          <rPr>
            <sz val="8"/>
            <color indexed="81"/>
            <rFont val="Tahoma"/>
            <family val="2"/>
          </rPr>
          <t xml:space="preserve">
</t>
        </r>
      </text>
    </comment>
    <comment ref="I118" authorId="1" shapeId="0" xr:uid="{00000000-0006-0000-1C00-000005000000}">
      <text>
        <r>
          <rPr>
            <b/>
            <sz val="8"/>
            <color indexed="81"/>
            <rFont val="Tahoma"/>
            <family val="2"/>
          </rPr>
          <t>No se encontraron servicios para la fecha</t>
        </r>
        <r>
          <rPr>
            <sz val="8"/>
            <color indexed="81"/>
            <rFont val="Tahoma"/>
            <family val="2"/>
          </rPr>
          <t xml:space="preserve">
</t>
        </r>
      </text>
    </comment>
    <comment ref="B119" authorId="2" shapeId="0" xr:uid="{00000000-0006-0000-1C00-000006000000}">
      <text>
        <r>
          <rPr>
            <b/>
            <sz val="9"/>
            <color indexed="81"/>
            <rFont val="Tahoma"/>
            <family val="2"/>
          </rPr>
          <t xml:space="preserve">Distancia aproximada a través de un buscador de rutas
</t>
        </r>
        <r>
          <rPr>
            <sz val="9"/>
            <color indexed="81"/>
            <rFont val="Tahoma"/>
            <family val="2"/>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Pinky</author>
  </authors>
  <commentList>
    <comment ref="C98" authorId="0" shapeId="0" xr:uid="{00000000-0006-0000-1D00-000001000000}">
      <text>
        <r>
          <rPr>
            <b/>
            <sz val="8"/>
            <color indexed="81"/>
            <rFont val="Tahoma"/>
            <family val="2"/>
          </rPr>
          <t>Producto de la pandemia el sector sufrió diversas modificaciones y se disconinuó la recopilación de información.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B95" authorId="0" shapeId="0" xr:uid="{00000000-0006-0000-0300-000001000000}">
      <text>
        <r>
          <rPr>
            <sz val="9"/>
            <color indexed="81"/>
            <rFont val="Tahoma"/>
            <family val="2"/>
          </rPr>
          <t xml:space="preserve">Distancia extraida de Satélitesferroviarios.com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Bruno</author>
    <author>SECPLANIFICACION</author>
    <author>Pinky</author>
    <author>a</author>
  </authors>
  <commentList>
    <comment ref="C27" authorId="0" shapeId="0" xr:uid="{00000000-0006-0000-1E00-000001000000}">
      <text>
        <r>
          <rPr>
            <b/>
            <sz val="8"/>
            <color indexed="81"/>
            <rFont val="Tahoma"/>
            <family val="2"/>
          </rPr>
          <t>Los valores no corresponden al último viernes del mes sino al último jueves, dado que no había disponibilidad de vuelos para el viernes 28/02/2014</t>
        </r>
      </text>
    </comment>
    <comment ref="C37" authorId="1" shapeId="0" xr:uid="{00000000-0006-0000-1E00-000002000000}">
      <text>
        <r>
          <rPr>
            <sz val="9"/>
            <color indexed="81"/>
            <rFont val="Tahoma"/>
            <family val="2"/>
          </rPr>
          <t>Fecha 22/12/14</t>
        </r>
      </text>
    </comment>
    <comment ref="C99" authorId="2" shapeId="0" xr:uid="{00000000-0006-0000-1E00-000003000000}">
      <text>
        <r>
          <rPr>
            <b/>
            <sz val="8"/>
            <color indexed="81"/>
            <rFont val="Tahoma"/>
            <family val="2"/>
          </rPr>
          <t>Producto de la pandemia el sector sufrió diversas modificaciones y se disconinuó la recopilación de información.</t>
        </r>
      </text>
    </comment>
    <comment ref="B119" authorId="3" shapeId="0" xr:uid="{00000000-0006-0000-1E00-000004000000}">
      <text>
        <r>
          <rPr>
            <sz val="9"/>
            <color indexed="81"/>
            <rFont val="Tahoma"/>
            <family val="2"/>
          </rPr>
          <t xml:space="preserve">Distancia aproximada a través de un buscador de rutas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Federico Lopez</author>
    <author>Pinky</author>
    <author>Julia</author>
    <author>a</author>
  </authors>
  <commentList>
    <comment ref="I50" authorId="0" shapeId="0" xr:uid="{00000000-0006-0000-1F00-000001000000}">
      <text>
        <r>
          <rPr>
            <b/>
            <sz val="9"/>
            <color indexed="81"/>
            <rFont val="Tahoma"/>
            <family val="2"/>
          </rPr>
          <t>Federico Lopez:</t>
        </r>
        <r>
          <rPr>
            <sz val="9"/>
            <color indexed="81"/>
            <rFont val="Tahoma"/>
            <family val="2"/>
          </rPr>
          <t xml:space="preserve">
Cama total
</t>
        </r>
      </text>
    </comment>
    <comment ref="I52" authorId="0" shapeId="0" xr:uid="{00000000-0006-0000-1F00-000002000000}">
      <text>
        <r>
          <rPr>
            <b/>
            <sz val="9"/>
            <color indexed="81"/>
            <rFont val="Tahoma"/>
            <family val="2"/>
          </rPr>
          <t>Federico Lopez:</t>
        </r>
        <r>
          <rPr>
            <sz val="9"/>
            <color indexed="81"/>
            <rFont val="Tahoma"/>
            <family val="2"/>
          </rPr>
          <t xml:space="preserve">
Cama total
</t>
        </r>
      </text>
    </comment>
    <comment ref="C101" authorId="1" shapeId="0" xr:uid="{00000000-0006-0000-1F00-000003000000}">
      <text>
        <r>
          <rPr>
            <b/>
            <sz val="8"/>
            <color indexed="81"/>
            <rFont val="Tahoma"/>
            <family val="2"/>
          </rPr>
          <t>Producto de la pandemia el sector sufrió diversas modificaciones y se disconinuó la recopilación de información.</t>
        </r>
      </text>
    </comment>
    <comment ref="I115" authorId="2" shapeId="0" xr:uid="{00000000-0006-0000-1F00-000004000000}">
      <text>
        <r>
          <rPr>
            <b/>
            <sz val="8"/>
            <color indexed="81"/>
            <rFont val="Tahoma"/>
            <family val="2"/>
          </rPr>
          <t xml:space="preserve">No se encontraron servicios para la fecha
</t>
        </r>
        <r>
          <rPr>
            <sz val="8"/>
            <color indexed="81"/>
            <rFont val="Tahoma"/>
            <family val="2"/>
          </rPr>
          <t xml:space="preserve">
</t>
        </r>
      </text>
    </comment>
    <comment ref="I116" authorId="2" shapeId="0" xr:uid="{00000000-0006-0000-1F00-000005000000}">
      <text>
        <r>
          <rPr>
            <b/>
            <sz val="8"/>
            <color indexed="81"/>
            <rFont val="Tahoma"/>
            <family val="2"/>
          </rPr>
          <t xml:space="preserve">No se encontraron servicios para la fecha
</t>
        </r>
        <r>
          <rPr>
            <sz val="8"/>
            <color indexed="81"/>
            <rFont val="Tahoma"/>
            <family val="2"/>
          </rPr>
          <t xml:space="preserve">
</t>
        </r>
      </text>
    </comment>
    <comment ref="I117" authorId="2" shapeId="0" xr:uid="{00000000-0006-0000-1F00-000006000000}">
      <text>
        <r>
          <rPr>
            <b/>
            <sz val="8"/>
            <color indexed="81"/>
            <rFont val="Tahoma"/>
            <family val="2"/>
          </rPr>
          <t xml:space="preserve">No se encontraron servicios para la fecha
</t>
        </r>
        <r>
          <rPr>
            <sz val="8"/>
            <color indexed="81"/>
            <rFont val="Tahoma"/>
            <family val="2"/>
          </rPr>
          <t xml:space="preserve">
</t>
        </r>
      </text>
    </comment>
    <comment ref="B119" authorId="3" shapeId="0" xr:uid="{00000000-0006-0000-1F00-000007000000}">
      <text>
        <r>
          <rPr>
            <b/>
            <sz val="9"/>
            <color indexed="81"/>
            <rFont val="Tahoma"/>
            <family val="2"/>
          </rPr>
          <t xml:space="preserve">Distancia aproximada a través de un buscador de rutas
</t>
        </r>
        <r>
          <rPr>
            <sz val="9"/>
            <color indexed="81"/>
            <rFont val="Tahoma"/>
            <family val="2"/>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Pinky</author>
  </authors>
  <commentList>
    <comment ref="C98" authorId="0" shapeId="0" xr:uid="{00000000-0006-0000-2000-000001000000}">
      <text>
        <r>
          <rPr>
            <b/>
            <sz val="8"/>
            <color indexed="81"/>
            <rFont val="Tahoma"/>
            <family val="2"/>
          </rPr>
          <t>Producto de la pandemia el sector sufrió diversas modificaciones y se disconinuó la recopilación de información.</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Bruno Giormenti</author>
    <author>Pinky</author>
    <author>a</author>
  </authors>
  <commentList>
    <comment ref="C50" authorId="0" shapeId="0" xr:uid="{00000000-0006-0000-2100-000001000000}">
      <text>
        <r>
          <rPr>
            <b/>
            <sz val="9"/>
            <color indexed="81"/>
            <rFont val="Tahoma"/>
            <family val="2"/>
          </rPr>
          <t>El precio se compone de vuelos con una escala</t>
        </r>
      </text>
    </comment>
    <comment ref="C99" authorId="1" shapeId="0" xr:uid="{00000000-0006-0000-2100-000002000000}">
      <text>
        <r>
          <rPr>
            <b/>
            <sz val="8"/>
            <color indexed="81"/>
            <rFont val="Tahoma"/>
            <family val="2"/>
          </rPr>
          <t>Producto de la pandemia el sector sufrió diversas modificaciones y se disconinuó la recopilación de información.</t>
        </r>
      </text>
    </comment>
    <comment ref="B119" authorId="2" shapeId="0" xr:uid="{00000000-0006-0000-2100-000003000000}">
      <text>
        <r>
          <rPr>
            <sz val="9"/>
            <color indexed="81"/>
            <rFont val="Tahoma"/>
            <family val="2"/>
          </rPr>
          <t xml:space="preserve">Distancia aproximada a través de un buscador de rutas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Pinky</author>
    <author>Julia</author>
    <author>a</author>
  </authors>
  <commentList>
    <comment ref="C101" authorId="0" shapeId="0" xr:uid="{00000000-0006-0000-2200-000001000000}">
      <text>
        <r>
          <rPr>
            <b/>
            <sz val="8"/>
            <color indexed="81"/>
            <rFont val="Tahoma"/>
            <family val="2"/>
          </rPr>
          <t>Producto de la pandemia el sector sufrió diversas modificaciones y se disconinuó la recopilación de información.</t>
        </r>
      </text>
    </comment>
    <comment ref="F116" authorId="1" shapeId="0" xr:uid="{00000000-0006-0000-2200-000002000000}">
      <text>
        <r>
          <rPr>
            <b/>
            <sz val="8"/>
            <color indexed="81"/>
            <rFont val="Tahoma"/>
            <family val="2"/>
          </rPr>
          <t xml:space="preserve">No se encontraron servicios para la fecha
</t>
        </r>
        <r>
          <rPr>
            <sz val="8"/>
            <color indexed="81"/>
            <rFont val="Tahoma"/>
            <family val="2"/>
          </rPr>
          <t xml:space="preserve">
</t>
        </r>
      </text>
    </comment>
    <comment ref="F117" authorId="1" shapeId="0" xr:uid="{00000000-0006-0000-2200-000003000000}">
      <text>
        <r>
          <rPr>
            <b/>
            <sz val="8"/>
            <color indexed="81"/>
            <rFont val="Tahoma"/>
            <family val="2"/>
          </rPr>
          <t xml:space="preserve">No se encontraron servicios para la fecha
</t>
        </r>
        <r>
          <rPr>
            <sz val="8"/>
            <color indexed="81"/>
            <rFont val="Tahoma"/>
            <family val="2"/>
          </rPr>
          <t xml:space="preserve">
</t>
        </r>
      </text>
    </comment>
    <comment ref="B119" authorId="2" shapeId="0" xr:uid="{00000000-0006-0000-2200-000004000000}">
      <text>
        <r>
          <rPr>
            <b/>
            <sz val="9"/>
            <color indexed="81"/>
            <rFont val="Tahoma"/>
            <family val="2"/>
          </rPr>
          <t xml:space="preserve">Distancia aproximada a través de un buscador de rutas
</t>
        </r>
        <r>
          <rPr>
            <sz val="9"/>
            <color indexed="81"/>
            <rFont val="Tahoma"/>
            <family val="2"/>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Pinky</author>
    <author>a</author>
  </authors>
  <commentList>
    <comment ref="C72" authorId="0" shapeId="0" xr:uid="{00000000-0006-0000-2300-000001000000}">
      <text>
        <r>
          <rPr>
            <b/>
            <sz val="8"/>
            <color indexed="81"/>
            <rFont val="Tahoma"/>
            <family val="2"/>
          </rPr>
          <t>Producto de la pandemia el sector sufrió diversas modificaciones y se disconinuó la recopilación de información.</t>
        </r>
      </text>
    </comment>
    <comment ref="B92" authorId="1" shapeId="0" xr:uid="{00000000-0006-0000-2300-000002000000}">
      <text>
        <r>
          <rPr>
            <sz val="9"/>
            <color indexed="81"/>
            <rFont val="Tahoma"/>
            <family val="2"/>
          </rPr>
          <t xml:space="preserve">Distancia extraida de Satélitesferroviarios.com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Pinky</author>
    <author>a</author>
  </authors>
  <commentList>
    <comment ref="C72" authorId="0" shapeId="0" xr:uid="{00000000-0006-0000-2400-000001000000}">
      <text>
        <r>
          <rPr>
            <b/>
            <sz val="8"/>
            <color indexed="81"/>
            <rFont val="Tahoma"/>
            <family val="2"/>
          </rPr>
          <t>Producto de la pandemia el sector sufrió diversas modificaciones y se disconinuó la recopilación de información.</t>
        </r>
      </text>
    </comment>
    <comment ref="B92" authorId="1" shapeId="0" xr:uid="{00000000-0006-0000-2400-000002000000}">
      <text>
        <r>
          <rPr>
            <sz val="9"/>
            <color indexed="81"/>
            <rFont val="Tahoma"/>
            <family val="2"/>
          </rPr>
          <t xml:space="preserve">Distancia extraida de Satélitesferroviarios.com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Pinky</author>
  </authors>
  <commentList>
    <comment ref="C98" authorId="0" shapeId="0" xr:uid="{00000000-0006-0000-2500-000001000000}">
      <text>
        <r>
          <rPr>
            <b/>
            <sz val="8"/>
            <color indexed="81"/>
            <rFont val="Tahoma"/>
            <family val="2"/>
          </rPr>
          <t>Producto de la pandemia el sector sufrió diversas modificaciones y se disconinuó la recopilación de información.</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Julia fucci</author>
    <author>Pinky</author>
    <author>a</author>
  </authors>
  <commentList>
    <comment ref="C77" authorId="0" shapeId="0" xr:uid="{00000000-0006-0000-2600-000001000000}">
      <text>
        <r>
          <rPr>
            <sz val="9"/>
            <color indexed="81"/>
            <rFont val="Tahoma"/>
            <family val="2"/>
          </rPr>
          <t xml:space="preserve">El Aeropuerto se encontrará cerrado entre el 15 de abril y el 05 de mayo de 2018 por trabajos de modernización.
</t>
        </r>
      </text>
    </comment>
    <comment ref="C99" authorId="1" shapeId="0" xr:uid="{00000000-0006-0000-2600-000002000000}">
      <text>
        <r>
          <rPr>
            <b/>
            <sz val="8"/>
            <color indexed="81"/>
            <rFont val="Tahoma"/>
            <family val="2"/>
          </rPr>
          <t>Producto de la pandemia el sector sufrió diversas modificaciones y se disconinuó la recopilación de información.</t>
        </r>
      </text>
    </comment>
    <comment ref="B119" authorId="2" shapeId="0" xr:uid="{00000000-0006-0000-2600-000003000000}">
      <text>
        <r>
          <rPr>
            <sz val="9"/>
            <color indexed="81"/>
            <rFont val="Tahoma"/>
            <family val="2"/>
          </rPr>
          <t xml:space="preserve">Distancia aproximada a través de un buscador de rutas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Federico Lopez</author>
    <author>Julia fucci</author>
    <author>Pinky</author>
    <author>a</author>
  </authors>
  <commentList>
    <comment ref="C54" authorId="0" shapeId="0" xr:uid="{00000000-0006-0000-2700-000001000000}">
      <text>
        <r>
          <rPr>
            <b/>
            <sz val="10"/>
            <color indexed="81"/>
            <rFont val="Tahoma"/>
            <family val="2"/>
          </rPr>
          <t>No se encontraron servicios para la fecha</t>
        </r>
      </text>
    </comment>
    <comment ref="C55" authorId="0" shapeId="0" xr:uid="{00000000-0006-0000-2700-000002000000}">
      <text>
        <r>
          <rPr>
            <b/>
            <sz val="10"/>
            <color indexed="81"/>
            <rFont val="Tahoma"/>
            <family val="2"/>
          </rPr>
          <t>No se encontraron servicios para la fecha</t>
        </r>
      </text>
    </comment>
    <comment ref="C56" authorId="0" shapeId="0" xr:uid="{00000000-0006-0000-2700-000003000000}">
      <text>
        <r>
          <rPr>
            <b/>
            <sz val="10"/>
            <color indexed="81"/>
            <rFont val="Tahoma"/>
            <family val="2"/>
          </rPr>
          <t>No se encontraron servicios para la fecha</t>
        </r>
      </text>
    </comment>
    <comment ref="F56" authorId="0" shapeId="0" xr:uid="{00000000-0006-0000-2700-000004000000}">
      <text>
        <r>
          <rPr>
            <b/>
            <sz val="10"/>
            <color indexed="81"/>
            <rFont val="Tahoma"/>
            <family val="2"/>
          </rPr>
          <t>No se encontraron servicios para la fecha</t>
        </r>
      </text>
    </comment>
    <comment ref="C64" authorId="0" shapeId="0" xr:uid="{00000000-0006-0000-2700-000005000000}">
      <text>
        <r>
          <rPr>
            <b/>
            <sz val="10"/>
            <color indexed="81"/>
            <rFont val="Tahoma"/>
            <family val="2"/>
          </rPr>
          <t>No se encontraron servicios para la fecha</t>
        </r>
      </text>
    </comment>
    <comment ref="C65" authorId="0" shapeId="0" xr:uid="{00000000-0006-0000-2700-000006000000}">
      <text>
        <r>
          <rPr>
            <b/>
            <sz val="10"/>
            <color indexed="81"/>
            <rFont val="Tahoma"/>
            <family val="2"/>
          </rPr>
          <t>No se encontraron servicios para la fecha</t>
        </r>
      </text>
    </comment>
    <comment ref="C66" authorId="0" shapeId="0" xr:uid="{00000000-0006-0000-2700-000007000000}">
      <text>
        <r>
          <rPr>
            <b/>
            <sz val="10"/>
            <color indexed="81"/>
            <rFont val="Tahoma"/>
            <family val="2"/>
          </rPr>
          <t>No se encontraron servicios para la fecha</t>
        </r>
      </text>
    </comment>
    <comment ref="C67" authorId="0" shapeId="0" xr:uid="{00000000-0006-0000-2700-000008000000}">
      <text>
        <r>
          <rPr>
            <b/>
            <sz val="10"/>
            <color indexed="81"/>
            <rFont val="Tahoma"/>
            <family val="2"/>
          </rPr>
          <t>No se encontraron servicios para la fecha</t>
        </r>
      </text>
    </comment>
    <comment ref="C68" authorId="1" shapeId="0" xr:uid="{00000000-0006-0000-2700-000009000000}">
      <text>
        <r>
          <rPr>
            <b/>
            <sz val="9"/>
            <color indexed="81"/>
            <rFont val="Tahoma"/>
            <family val="2"/>
          </rPr>
          <t>No se encontraron servicios para la fecha</t>
        </r>
        <r>
          <rPr>
            <sz val="9"/>
            <color indexed="81"/>
            <rFont val="Tahoma"/>
            <family val="2"/>
          </rPr>
          <t xml:space="preserve">
</t>
        </r>
      </text>
    </comment>
    <comment ref="C69" authorId="1" shapeId="0" xr:uid="{00000000-0006-0000-2700-00000A000000}">
      <text>
        <r>
          <rPr>
            <b/>
            <sz val="9"/>
            <color indexed="81"/>
            <rFont val="Tahoma"/>
            <family val="2"/>
          </rPr>
          <t>No se encontraron servicios para la fecha</t>
        </r>
        <r>
          <rPr>
            <sz val="9"/>
            <color indexed="81"/>
            <rFont val="Tahoma"/>
            <family val="2"/>
          </rPr>
          <t xml:space="preserve">
</t>
        </r>
      </text>
    </comment>
    <comment ref="C70" authorId="1" shapeId="0" xr:uid="{00000000-0006-0000-2700-00000B000000}">
      <text>
        <r>
          <rPr>
            <b/>
            <sz val="9"/>
            <color indexed="81"/>
            <rFont val="Tahoma"/>
            <family val="2"/>
          </rPr>
          <t>No se encontraron servicios para la fecha</t>
        </r>
      </text>
    </comment>
    <comment ref="C71" authorId="1" shapeId="0" xr:uid="{00000000-0006-0000-2700-00000C000000}">
      <text>
        <r>
          <rPr>
            <b/>
            <sz val="9"/>
            <color indexed="81"/>
            <rFont val="Tahoma"/>
            <family val="2"/>
          </rPr>
          <t>No se encontraron servicios para la fecha</t>
        </r>
        <r>
          <rPr>
            <sz val="9"/>
            <color indexed="81"/>
            <rFont val="Tahoma"/>
            <family val="2"/>
          </rPr>
          <t xml:space="preserve">
</t>
        </r>
      </text>
    </comment>
    <comment ref="C72" authorId="1" shapeId="0" xr:uid="{00000000-0006-0000-2700-00000D000000}">
      <text>
        <r>
          <rPr>
            <b/>
            <sz val="9"/>
            <color indexed="81"/>
            <rFont val="Tahoma"/>
            <family val="2"/>
          </rPr>
          <t>No se encontraron servicios para la fecha</t>
        </r>
        <r>
          <rPr>
            <sz val="9"/>
            <color indexed="81"/>
            <rFont val="Tahoma"/>
            <family val="2"/>
          </rPr>
          <t xml:space="preserve">
</t>
        </r>
      </text>
    </comment>
    <comment ref="F72" authorId="1" shapeId="0" xr:uid="{00000000-0006-0000-2700-00000E000000}">
      <text>
        <r>
          <rPr>
            <b/>
            <sz val="9"/>
            <color indexed="81"/>
            <rFont val="Tahoma"/>
            <family val="2"/>
          </rPr>
          <t>No se encontraron servicios para la fecha</t>
        </r>
        <r>
          <rPr>
            <sz val="9"/>
            <color indexed="81"/>
            <rFont val="Tahoma"/>
            <family val="2"/>
          </rPr>
          <t xml:space="preserve">
</t>
        </r>
      </text>
    </comment>
    <comment ref="C73" authorId="1" shapeId="0" xr:uid="{00000000-0006-0000-2700-00000F000000}">
      <text>
        <r>
          <rPr>
            <b/>
            <sz val="9"/>
            <color indexed="81"/>
            <rFont val="Tahoma"/>
            <family val="2"/>
          </rPr>
          <t>No se encontraron servicios para la fecha</t>
        </r>
        <r>
          <rPr>
            <sz val="9"/>
            <color indexed="81"/>
            <rFont val="Tahoma"/>
            <family val="2"/>
          </rPr>
          <t xml:space="preserve">
</t>
        </r>
      </text>
    </comment>
    <comment ref="C74" authorId="1" shapeId="0" xr:uid="{00000000-0006-0000-2700-000010000000}">
      <text>
        <r>
          <rPr>
            <b/>
            <sz val="9"/>
            <color indexed="81"/>
            <rFont val="Tahoma"/>
            <family val="2"/>
          </rPr>
          <t xml:space="preserve">No se encontraron servicios para la fecha
</t>
        </r>
        <r>
          <rPr>
            <sz val="9"/>
            <color indexed="81"/>
            <rFont val="Tahoma"/>
            <family val="2"/>
          </rPr>
          <t xml:space="preserve">
</t>
        </r>
      </text>
    </comment>
    <comment ref="F74" authorId="1" shapeId="0" xr:uid="{00000000-0006-0000-2700-000011000000}">
      <text>
        <r>
          <rPr>
            <b/>
            <sz val="9"/>
            <color indexed="81"/>
            <rFont val="Tahoma"/>
            <family val="2"/>
          </rPr>
          <t>Norteño Vip</t>
        </r>
        <r>
          <rPr>
            <sz val="9"/>
            <color indexed="81"/>
            <rFont val="Tahoma"/>
            <family val="2"/>
          </rPr>
          <t xml:space="preserve">
</t>
        </r>
      </text>
    </comment>
    <comment ref="C75" authorId="1" shapeId="0" xr:uid="{00000000-0006-0000-2700-000012000000}">
      <text>
        <r>
          <rPr>
            <b/>
            <sz val="9"/>
            <color indexed="81"/>
            <rFont val="Tahoma"/>
            <family val="2"/>
          </rPr>
          <t>No se encontraron servicios para la fecha</t>
        </r>
        <r>
          <rPr>
            <sz val="9"/>
            <color indexed="81"/>
            <rFont val="Tahoma"/>
            <family val="2"/>
          </rPr>
          <t xml:space="preserve">
</t>
        </r>
      </text>
    </comment>
    <comment ref="F75" authorId="1" shapeId="0" xr:uid="{00000000-0006-0000-2700-000013000000}">
      <text>
        <r>
          <rPr>
            <b/>
            <sz val="9"/>
            <color indexed="81"/>
            <rFont val="Tahoma"/>
            <family val="2"/>
          </rPr>
          <t>Norteño Vip</t>
        </r>
        <r>
          <rPr>
            <sz val="9"/>
            <color indexed="81"/>
            <rFont val="Tahoma"/>
            <family val="2"/>
          </rPr>
          <t xml:space="preserve">
</t>
        </r>
      </text>
    </comment>
    <comment ref="C76" authorId="1" shapeId="0" xr:uid="{00000000-0006-0000-2700-000014000000}">
      <text>
        <r>
          <rPr>
            <b/>
            <sz val="9"/>
            <color indexed="81"/>
            <rFont val="Tahoma"/>
            <family val="2"/>
          </rPr>
          <t xml:space="preserve">No se encontraron servicios para la fecha
</t>
        </r>
      </text>
    </comment>
    <comment ref="F76" authorId="1" shapeId="0" xr:uid="{00000000-0006-0000-2700-000015000000}">
      <text>
        <r>
          <rPr>
            <b/>
            <sz val="9"/>
            <color indexed="81"/>
            <rFont val="Tahoma"/>
            <family val="2"/>
          </rPr>
          <t>Norteño Vip</t>
        </r>
        <r>
          <rPr>
            <sz val="9"/>
            <color indexed="81"/>
            <rFont val="Tahoma"/>
            <family val="2"/>
          </rPr>
          <t xml:space="preserve">
</t>
        </r>
      </text>
    </comment>
    <comment ref="C77" authorId="1" shapeId="0" xr:uid="{00000000-0006-0000-2700-000016000000}">
      <text>
        <r>
          <rPr>
            <b/>
            <sz val="9"/>
            <color indexed="81"/>
            <rFont val="Tahoma"/>
            <family val="2"/>
          </rPr>
          <t>No se encontraron servicios para la fecha</t>
        </r>
        <r>
          <rPr>
            <sz val="9"/>
            <color indexed="81"/>
            <rFont val="Tahoma"/>
            <family val="2"/>
          </rPr>
          <t xml:space="preserve">
</t>
        </r>
      </text>
    </comment>
    <comment ref="F77" authorId="1" shapeId="0" xr:uid="{00000000-0006-0000-2700-000017000000}">
      <text>
        <r>
          <rPr>
            <b/>
            <sz val="9"/>
            <color indexed="81"/>
            <rFont val="Tahoma"/>
            <family val="2"/>
          </rPr>
          <t>Norteño Vip</t>
        </r>
        <r>
          <rPr>
            <sz val="9"/>
            <color indexed="81"/>
            <rFont val="Tahoma"/>
            <family val="2"/>
          </rPr>
          <t xml:space="preserve">
</t>
        </r>
      </text>
    </comment>
    <comment ref="C78" authorId="1" shapeId="0" xr:uid="{00000000-0006-0000-2700-000018000000}">
      <text>
        <r>
          <rPr>
            <b/>
            <sz val="9"/>
            <color indexed="81"/>
            <rFont val="Tahoma"/>
            <family val="2"/>
          </rPr>
          <t xml:space="preserve">No se encontraron servicios para la fecha
</t>
        </r>
      </text>
    </comment>
    <comment ref="F78" authorId="1" shapeId="0" xr:uid="{00000000-0006-0000-2700-000019000000}">
      <text>
        <r>
          <rPr>
            <b/>
            <sz val="9"/>
            <color indexed="81"/>
            <rFont val="Tahoma"/>
            <family val="2"/>
          </rPr>
          <t>Norteño Vip</t>
        </r>
        <r>
          <rPr>
            <sz val="9"/>
            <color indexed="81"/>
            <rFont val="Tahoma"/>
            <family val="2"/>
          </rPr>
          <t xml:space="preserve">
</t>
        </r>
      </text>
    </comment>
    <comment ref="C79" authorId="1" shapeId="0" xr:uid="{00000000-0006-0000-2700-00001A000000}">
      <text>
        <r>
          <rPr>
            <b/>
            <sz val="9"/>
            <color indexed="81"/>
            <rFont val="Tahoma"/>
            <family val="2"/>
          </rPr>
          <t>No se encontraron servicios para la fecha</t>
        </r>
        <r>
          <rPr>
            <sz val="9"/>
            <color indexed="81"/>
            <rFont val="Tahoma"/>
            <family val="2"/>
          </rPr>
          <t xml:space="preserve">
</t>
        </r>
      </text>
    </comment>
    <comment ref="F79" authorId="1" shapeId="0" xr:uid="{00000000-0006-0000-2700-00001B000000}">
      <text>
        <r>
          <rPr>
            <b/>
            <sz val="9"/>
            <color indexed="81"/>
            <rFont val="Tahoma"/>
            <family val="2"/>
          </rPr>
          <t xml:space="preserve">Norteño Vip
</t>
        </r>
        <r>
          <rPr>
            <sz val="9"/>
            <color indexed="81"/>
            <rFont val="Tahoma"/>
            <family val="2"/>
          </rPr>
          <t xml:space="preserve">
</t>
        </r>
      </text>
    </comment>
    <comment ref="C80" authorId="1" shapeId="0" xr:uid="{00000000-0006-0000-2700-00001C000000}">
      <text>
        <r>
          <rPr>
            <b/>
            <sz val="9"/>
            <color indexed="81"/>
            <rFont val="Tahoma"/>
            <family val="2"/>
          </rPr>
          <t>No se encontraron servicios para la fecha</t>
        </r>
        <r>
          <rPr>
            <sz val="9"/>
            <color indexed="81"/>
            <rFont val="Tahoma"/>
            <family val="2"/>
          </rPr>
          <t xml:space="preserve">
</t>
        </r>
      </text>
    </comment>
    <comment ref="F80" authorId="1" shapeId="0" xr:uid="{00000000-0006-0000-2700-00001D000000}">
      <text>
        <r>
          <rPr>
            <b/>
            <sz val="9"/>
            <color indexed="81"/>
            <rFont val="Tahoma"/>
            <family val="2"/>
          </rPr>
          <t>Norteño Vip</t>
        </r>
        <r>
          <rPr>
            <sz val="9"/>
            <color indexed="81"/>
            <rFont val="Tahoma"/>
            <family val="2"/>
          </rPr>
          <t xml:space="preserve">
</t>
        </r>
      </text>
    </comment>
    <comment ref="C81" authorId="1" shapeId="0" xr:uid="{00000000-0006-0000-2700-00001E000000}">
      <text>
        <r>
          <rPr>
            <b/>
            <sz val="9"/>
            <color indexed="81"/>
            <rFont val="Tahoma"/>
            <family val="2"/>
          </rPr>
          <t xml:space="preserve">No se encontraron servicios para la fecha
</t>
        </r>
        <r>
          <rPr>
            <sz val="9"/>
            <color indexed="81"/>
            <rFont val="Tahoma"/>
            <family val="2"/>
          </rPr>
          <t xml:space="preserve">
</t>
        </r>
      </text>
    </comment>
    <comment ref="F81" authorId="1" shapeId="0" xr:uid="{00000000-0006-0000-2700-00001F000000}">
      <text>
        <r>
          <rPr>
            <b/>
            <sz val="9"/>
            <color indexed="81"/>
            <rFont val="Tahoma"/>
            <family val="2"/>
          </rPr>
          <t xml:space="preserve">No se encontraron servicios para la fecha
</t>
        </r>
      </text>
    </comment>
    <comment ref="C82" authorId="1" shapeId="0" xr:uid="{00000000-0006-0000-2700-000020000000}">
      <text>
        <r>
          <rPr>
            <b/>
            <sz val="9"/>
            <color indexed="81"/>
            <rFont val="Tahoma"/>
            <family val="2"/>
          </rPr>
          <t xml:space="preserve">No se encontraron servicios para la fecha
</t>
        </r>
        <r>
          <rPr>
            <sz val="9"/>
            <color indexed="81"/>
            <rFont val="Tahoma"/>
            <family val="2"/>
          </rPr>
          <t xml:space="preserve">
</t>
        </r>
      </text>
    </comment>
    <comment ref="F82" authorId="1" shapeId="0" xr:uid="{00000000-0006-0000-2700-000021000000}">
      <text>
        <r>
          <rPr>
            <b/>
            <sz val="9"/>
            <color indexed="81"/>
            <rFont val="Tahoma"/>
            <family val="2"/>
          </rPr>
          <t>No se encontraron servicios para la fecha</t>
        </r>
      </text>
    </comment>
    <comment ref="C83" authorId="1" shapeId="0" xr:uid="{00000000-0006-0000-2700-000022000000}">
      <text>
        <r>
          <rPr>
            <b/>
            <sz val="9"/>
            <color indexed="81"/>
            <rFont val="Tahoma"/>
            <family val="2"/>
          </rPr>
          <t>No se encontraron servicios para la fecha</t>
        </r>
        <r>
          <rPr>
            <sz val="9"/>
            <color indexed="81"/>
            <rFont val="Tahoma"/>
            <family val="2"/>
          </rPr>
          <t xml:space="preserve">
</t>
        </r>
      </text>
    </comment>
    <comment ref="F83" authorId="1" shapeId="0" xr:uid="{00000000-0006-0000-2700-000023000000}">
      <text>
        <r>
          <rPr>
            <b/>
            <sz val="9"/>
            <color indexed="81"/>
            <rFont val="Tahoma"/>
            <family val="2"/>
          </rPr>
          <t>No se encontraron servicios para la fecha</t>
        </r>
      </text>
    </comment>
    <comment ref="C84" authorId="1" shapeId="0" xr:uid="{00000000-0006-0000-2700-000024000000}">
      <text>
        <r>
          <rPr>
            <b/>
            <sz val="9"/>
            <color indexed="81"/>
            <rFont val="Tahoma"/>
            <family val="2"/>
          </rPr>
          <t>No se encontraron servicios para la fecha</t>
        </r>
        <r>
          <rPr>
            <sz val="9"/>
            <color indexed="81"/>
            <rFont val="Tahoma"/>
            <family val="2"/>
          </rPr>
          <t xml:space="preserve">
</t>
        </r>
      </text>
    </comment>
    <comment ref="F84" authorId="1" shapeId="0" xr:uid="{00000000-0006-0000-2700-000025000000}">
      <text>
        <r>
          <rPr>
            <b/>
            <sz val="9"/>
            <color indexed="81"/>
            <rFont val="Tahoma"/>
            <family val="2"/>
          </rPr>
          <t>No se encontraron servicios para la fecha</t>
        </r>
      </text>
    </comment>
    <comment ref="C85" authorId="1" shapeId="0" xr:uid="{00000000-0006-0000-2700-000026000000}">
      <text>
        <r>
          <rPr>
            <b/>
            <sz val="9"/>
            <color indexed="81"/>
            <rFont val="Tahoma"/>
            <family val="2"/>
          </rPr>
          <t>No se encontraron servicios para la fecha</t>
        </r>
      </text>
    </comment>
    <comment ref="F85" authorId="1" shapeId="0" xr:uid="{00000000-0006-0000-2700-000027000000}">
      <text>
        <r>
          <rPr>
            <b/>
            <sz val="9"/>
            <color indexed="81"/>
            <rFont val="Tahoma"/>
            <family val="2"/>
          </rPr>
          <t>No se encontraron servicios para la fecha</t>
        </r>
        <r>
          <rPr>
            <sz val="9"/>
            <color indexed="81"/>
            <rFont val="Tahoma"/>
            <family val="2"/>
          </rPr>
          <t xml:space="preserve">
</t>
        </r>
      </text>
    </comment>
    <comment ref="C86" authorId="1" shapeId="0" xr:uid="{00000000-0006-0000-2700-000028000000}">
      <text>
        <r>
          <rPr>
            <b/>
            <sz val="9"/>
            <color indexed="81"/>
            <rFont val="Tahoma"/>
            <family val="2"/>
          </rPr>
          <t>No se encontraron servicios para la fecha</t>
        </r>
        <r>
          <rPr>
            <sz val="9"/>
            <color indexed="81"/>
            <rFont val="Tahoma"/>
            <family val="2"/>
          </rPr>
          <t xml:space="preserve">
</t>
        </r>
      </text>
    </comment>
    <comment ref="F86" authorId="1" shapeId="0" xr:uid="{00000000-0006-0000-2700-000029000000}">
      <text>
        <r>
          <rPr>
            <b/>
            <sz val="9"/>
            <color indexed="81"/>
            <rFont val="Tahoma"/>
            <family val="2"/>
          </rPr>
          <t>No se encontraron servicios para la fecha</t>
        </r>
      </text>
    </comment>
    <comment ref="C87" authorId="1" shapeId="0" xr:uid="{00000000-0006-0000-2700-00002A000000}">
      <text>
        <r>
          <rPr>
            <b/>
            <sz val="9"/>
            <color indexed="81"/>
            <rFont val="Tahoma"/>
            <family val="2"/>
          </rPr>
          <t>No se encontraron servicios para la fecha</t>
        </r>
      </text>
    </comment>
    <comment ref="F87" authorId="1" shapeId="0" xr:uid="{00000000-0006-0000-2700-00002B000000}">
      <text>
        <r>
          <rPr>
            <b/>
            <sz val="9"/>
            <color indexed="81"/>
            <rFont val="Tahoma"/>
            <family val="2"/>
          </rPr>
          <t>No se encontraron servicios para la fecha</t>
        </r>
        <r>
          <rPr>
            <sz val="9"/>
            <color indexed="81"/>
            <rFont val="Tahoma"/>
            <family val="2"/>
          </rPr>
          <t xml:space="preserve">
</t>
        </r>
      </text>
    </comment>
    <comment ref="C88" authorId="1" shapeId="0" xr:uid="{00000000-0006-0000-2700-00002C000000}">
      <text>
        <r>
          <rPr>
            <b/>
            <sz val="9"/>
            <color indexed="81"/>
            <rFont val="Tahoma"/>
            <family val="2"/>
          </rPr>
          <t>No se encontraron servicios para la fecha</t>
        </r>
        <r>
          <rPr>
            <sz val="9"/>
            <color indexed="81"/>
            <rFont val="Tahoma"/>
            <family val="2"/>
          </rPr>
          <t xml:space="preserve">
</t>
        </r>
      </text>
    </comment>
    <comment ref="F88" authorId="1" shapeId="0" xr:uid="{00000000-0006-0000-2700-00002D000000}">
      <text>
        <r>
          <rPr>
            <b/>
            <sz val="9"/>
            <color indexed="81"/>
            <rFont val="Tahoma"/>
            <family val="2"/>
          </rPr>
          <t>No se encontraron servicios para la fecha</t>
        </r>
        <r>
          <rPr>
            <sz val="9"/>
            <color indexed="81"/>
            <rFont val="Tahoma"/>
            <family val="2"/>
          </rPr>
          <t xml:space="preserve">
</t>
        </r>
      </text>
    </comment>
    <comment ref="C89" authorId="1" shapeId="0" xr:uid="{00000000-0006-0000-2700-00002E000000}">
      <text>
        <r>
          <rPr>
            <b/>
            <sz val="9"/>
            <color indexed="81"/>
            <rFont val="Tahoma"/>
            <family val="2"/>
          </rPr>
          <t xml:space="preserve">No se encontraron servicios para la fecha
</t>
        </r>
        <r>
          <rPr>
            <sz val="9"/>
            <color indexed="81"/>
            <rFont val="Tahoma"/>
            <family val="2"/>
          </rPr>
          <t xml:space="preserve">
</t>
        </r>
      </text>
    </comment>
    <comment ref="F89" authorId="1" shapeId="0" xr:uid="{00000000-0006-0000-2700-00002F000000}">
      <text>
        <r>
          <rPr>
            <b/>
            <sz val="9"/>
            <color indexed="81"/>
            <rFont val="Tahoma"/>
            <family val="2"/>
          </rPr>
          <t>No se encontraron servicios para la fecha</t>
        </r>
        <r>
          <rPr>
            <sz val="9"/>
            <color indexed="81"/>
            <rFont val="Tahoma"/>
            <family val="2"/>
          </rPr>
          <t xml:space="preserve">
</t>
        </r>
      </text>
    </comment>
    <comment ref="C90" authorId="1" shapeId="0" xr:uid="{00000000-0006-0000-2700-000030000000}">
      <text>
        <r>
          <rPr>
            <b/>
            <sz val="9"/>
            <color indexed="81"/>
            <rFont val="Tahoma"/>
            <family val="2"/>
          </rPr>
          <t xml:space="preserve">No se encontraron servicios para la fecha
</t>
        </r>
        <r>
          <rPr>
            <sz val="9"/>
            <color indexed="81"/>
            <rFont val="Tahoma"/>
            <family val="2"/>
          </rPr>
          <t xml:space="preserve">
</t>
        </r>
      </text>
    </comment>
    <comment ref="F90" authorId="1" shapeId="0" xr:uid="{00000000-0006-0000-2700-000031000000}">
      <text>
        <r>
          <rPr>
            <b/>
            <sz val="9"/>
            <color indexed="81"/>
            <rFont val="Tahoma"/>
            <family val="2"/>
          </rPr>
          <t xml:space="preserve">No se encontraron servicios para la fecha
</t>
        </r>
        <r>
          <rPr>
            <sz val="9"/>
            <color indexed="81"/>
            <rFont val="Tahoma"/>
            <family val="2"/>
          </rPr>
          <t xml:space="preserve">
</t>
        </r>
      </text>
    </comment>
    <comment ref="C91" authorId="1" shapeId="0" xr:uid="{00000000-0006-0000-2700-000032000000}">
      <text>
        <r>
          <rPr>
            <b/>
            <sz val="9"/>
            <color indexed="81"/>
            <rFont val="Tahoma"/>
            <family val="2"/>
          </rPr>
          <t xml:space="preserve">No se encontraron servicios para la fecha
</t>
        </r>
        <r>
          <rPr>
            <sz val="9"/>
            <color indexed="81"/>
            <rFont val="Tahoma"/>
            <family val="2"/>
          </rPr>
          <t xml:space="preserve">
</t>
        </r>
      </text>
    </comment>
    <comment ref="F91" authorId="1" shapeId="0" xr:uid="{00000000-0006-0000-2700-000033000000}">
      <text>
        <r>
          <rPr>
            <b/>
            <sz val="9"/>
            <color indexed="81"/>
            <rFont val="Tahoma"/>
            <family val="2"/>
          </rPr>
          <t xml:space="preserve">No se encontraron servicios para la fecha
</t>
        </r>
        <r>
          <rPr>
            <sz val="9"/>
            <color indexed="81"/>
            <rFont val="Tahoma"/>
            <family val="2"/>
          </rPr>
          <t xml:space="preserve">
</t>
        </r>
      </text>
    </comment>
    <comment ref="C92" authorId="1" shapeId="0" xr:uid="{00000000-0006-0000-2700-000034000000}">
      <text>
        <r>
          <rPr>
            <b/>
            <sz val="9"/>
            <color indexed="81"/>
            <rFont val="Tahoma"/>
            <family val="2"/>
          </rPr>
          <t xml:space="preserve">No se encontraron servicios para la fecha
</t>
        </r>
        <r>
          <rPr>
            <sz val="9"/>
            <color indexed="81"/>
            <rFont val="Tahoma"/>
            <family val="2"/>
          </rPr>
          <t xml:space="preserve">
</t>
        </r>
      </text>
    </comment>
    <comment ref="F92" authorId="1" shapeId="0" xr:uid="{00000000-0006-0000-2700-000035000000}">
      <text>
        <r>
          <rPr>
            <b/>
            <sz val="9"/>
            <color indexed="81"/>
            <rFont val="Tahoma"/>
            <family val="2"/>
          </rPr>
          <t xml:space="preserve">No se encontraron servicios para la fecha
</t>
        </r>
        <r>
          <rPr>
            <sz val="9"/>
            <color indexed="81"/>
            <rFont val="Tahoma"/>
            <family val="2"/>
          </rPr>
          <t xml:space="preserve">
</t>
        </r>
      </text>
    </comment>
    <comment ref="C93" authorId="1" shapeId="0" xr:uid="{00000000-0006-0000-2700-000036000000}">
      <text>
        <r>
          <rPr>
            <b/>
            <sz val="9"/>
            <color indexed="81"/>
            <rFont val="Tahoma"/>
            <family val="2"/>
          </rPr>
          <t xml:space="preserve">No se encontraron servicios para la fecha
</t>
        </r>
        <r>
          <rPr>
            <sz val="9"/>
            <color indexed="81"/>
            <rFont val="Tahoma"/>
            <family val="2"/>
          </rPr>
          <t xml:space="preserve">
</t>
        </r>
      </text>
    </comment>
    <comment ref="F93" authorId="1" shapeId="0" xr:uid="{00000000-0006-0000-2700-000037000000}">
      <text>
        <r>
          <rPr>
            <b/>
            <sz val="9"/>
            <color indexed="81"/>
            <rFont val="Tahoma"/>
            <family val="2"/>
          </rPr>
          <t xml:space="preserve">No se encontraron servicios para la fecha
</t>
        </r>
        <r>
          <rPr>
            <sz val="9"/>
            <color indexed="81"/>
            <rFont val="Tahoma"/>
            <family val="2"/>
          </rPr>
          <t xml:space="preserve">
</t>
        </r>
      </text>
    </comment>
    <comment ref="C94" authorId="1" shapeId="0" xr:uid="{00000000-0006-0000-2700-000038000000}">
      <text>
        <r>
          <rPr>
            <b/>
            <sz val="9"/>
            <color indexed="81"/>
            <rFont val="Tahoma"/>
            <family val="2"/>
          </rPr>
          <t xml:space="preserve">No se encontraron servicios para la fecha
</t>
        </r>
        <r>
          <rPr>
            <sz val="9"/>
            <color indexed="81"/>
            <rFont val="Tahoma"/>
            <family val="2"/>
          </rPr>
          <t xml:space="preserve">
</t>
        </r>
      </text>
    </comment>
    <comment ref="F94" authorId="1" shapeId="0" xr:uid="{00000000-0006-0000-2700-000039000000}">
      <text>
        <r>
          <rPr>
            <b/>
            <sz val="9"/>
            <color indexed="81"/>
            <rFont val="Tahoma"/>
            <family val="2"/>
          </rPr>
          <t xml:space="preserve">No se encontraron servicios para la fecha
</t>
        </r>
        <r>
          <rPr>
            <sz val="9"/>
            <color indexed="81"/>
            <rFont val="Tahoma"/>
            <family val="2"/>
          </rPr>
          <t xml:space="preserve">
</t>
        </r>
      </text>
    </comment>
    <comment ref="C95" authorId="1" shapeId="0" xr:uid="{00000000-0006-0000-2700-00003A000000}">
      <text>
        <r>
          <rPr>
            <b/>
            <sz val="9"/>
            <color indexed="81"/>
            <rFont val="Tahoma"/>
            <family val="2"/>
          </rPr>
          <t xml:space="preserve">No se encontraron servicios para la fecha
</t>
        </r>
        <r>
          <rPr>
            <sz val="9"/>
            <color indexed="81"/>
            <rFont val="Tahoma"/>
            <family val="2"/>
          </rPr>
          <t xml:space="preserve">
</t>
        </r>
      </text>
    </comment>
    <comment ref="F95" authorId="1" shapeId="0" xr:uid="{00000000-0006-0000-2700-00003B000000}">
      <text>
        <r>
          <rPr>
            <b/>
            <sz val="9"/>
            <color indexed="81"/>
            <rFont val="Tahoma"/>
            <family val="2"/>
          </rPr>
          <t xml:space="preserve">No se encontraron servicios para la fecha
</t>
        </r>
        <r>
          <rPr>
            <sz val="9"/>
            <color indexed="81"/>
            <rFont val="Tahoma"/>
            <family val="2"/>
          </rPr>
          <t xml:space="preserve">
</t>
        </r>
      </text>
    </comment>
    <comment ref="C96" authorId="1" shapeId="0" xr:uid="{00000000-0006-0000-2700-00003C000000}">
      <text>
        <r>
          <rPr>
            <b/>
            <sz val="9"/>
            <color indexed="81"/>
            <rFont val="Tahoma"/>
            <family val="2"/>
          </rPr>
          <t xml:space="preserve">No se encontraron servicios para la fecha
</t>
        </r>
        <r>
          <rPr>
            <sz val="9"/>
            <color indexed="81"/>
            <rFont val="Tahoma"/>
            <family val="2"/>
          </rPr>
          <t xml:space="preserve">
</t>
        </r>
      </text>
    </comment>
    <comment ref="F96" authorId="1" shapeId="0" xr:uid="{00000000-0006-0000-2700-00003D000000}">
      <text>
        <r>
          <rPr>
            <b/>
            <sz val="9"/>
            <color indexed="81"/>
            <rFont val="Tahoma"/>
            <family val="2"/>
          </rPr>
          <t xml:space="preserve">No se encontraron servicios para la fecha
</t>
        </r>
        <r>
          <rPr>
            <sz val="9"/>
            <color indexed="81"/>
            <rFont val="Tahoma"/>
            <family val="2"/>
          </rPr>
          <t xml:space="preserve">
</t>
        </r>
      </text>
    </comment>
    <comment ref="C97" authorId="1" shapeId="0" xr:uid="{00000000-0006-0000-2700-00003E000000}">
      <text>
        <r>
          <rPr>
            <b/>
            <sz val="9"/>
            <color indexed="81"/>
            <rFont val="Tahoma"/>
            <family val="2"/>
          </rPr>
          <t xml:space="preserve">No se encontraron servicios para la fecha
</t>
        </r>
        <r>
          <rPr>
            <sz val="9"/>
            <color indexed="81"/>
            <rFont val="Tahoma"/>
            <family val="2"/>
          </rPr>
          <t xml:space="preserve">
</t>
        </r>
      </text>
    </comment>
    <comment ref="F97" authorId="1" shapeId="0" xr:uid="{00000000-0006-0000-2700-00003F000000}">
      <text>
        <r>
          <rPr>
            <b/>
            <sz val="9"/>
            <color indexed="81"/>
            <rFont val="Tahoma"/>
            <family val="2"/>
          </rPr>
          <t xml:space="preserve">No se encontraron servicios para la fecha
</t>
        </r>
        <r>
          <rPr>
            <sz val="9"/>
            <color indexed="81"/>
            <rFont val="Tahoma"/>
            <family val="2"/>
          </rPr>
          <t xml:space="preserve">
</t>
        </r>
      </text>
    </comment>
    <comment ref="C98" authorId="1" shapeId="0" xr:uid="{00000000-0006-0000-2700-000040000000}">
      <text>
        <r>
          <rPr>
            <b/>
            <sz val="9"/>
            <color indexed="81"/>
            <rFont val="Tahoma"/>
            <family val="2"/>
          </rPr>
          <t xml:space="preserve">No se encontraron servicios para la fecha
</t>
        </r>
        <r>
          <rPr>
            <sz val="9"/>
            <color indexed="81"/>
            <rFont val="Tahoma"/>
            <family val="2"/>
          </rPr>
          <t xml:space="preserve">
</t>
        </r>
      </text>
    </comment>
    <comment ref="F98" authorId="1" shapeId="0" xr:uid="{00000000-0006-0000-2700-000041000000}">
      <text>
        <r>
          <rPr>
            <b/>
            <sz val="9"/>
            <color indexed="81"/>
            <rFont val="Tahoma"/>
            <family val="2"/>
          </rPr>
          <t xml:space="preserve">No se encontraron servicios para la fecha
</t>
        </r>
        <r>
          <rPr>
            <sz val="9"/>
            <color indexed="81"/>
            <rFont val="Tahoma"/>
            <family val="2"/>
          </rPr>
          <t xml:space="preserve">
</t>
        </r>
      </text>
    </comment>
    <comment ref="C99" authorId="1" shapeId="0" xr:uid="{00000000-0006-0000-2700-000042000000}">
      <text>
        <r>
          <rPr>
            <b/>
            <sz val="9"/>
            <color indexed="81"/>
            <rFont val="Tahoma"/>
            <family val="2"/>
          </rPr>
          <t xml:space="preserve">No se encontraron servicios para la fecha
</t>
        </r>
        <r>
          <rPr>
            <sz val="9"/>
            <color indexed="81"/>
            <rFont val="Tahoma"/>
            <family val="2"/>
          </rPr>
          <t xml:space="preserve">
</t>
        </r>
      </text>
    </comment>
    <comment ref="F99" authorId="1" shapeId="0" xr:uid="{00000000-0006-0000-2700-000043000000}">
      <text>
        <r>
          <rPr>
            <b/>
            <sz val="9"/>
            <color indexed="81"/>
            <rFont val="Tahoma"/>
            <family val="2"/>
          </rPr>
          <t xml:space="preserve">No se encontraron servicios para la fecha
</t>
        </r>
        <r>
          <rPr>
            <sz val="9"/>
            <color indexed="81"/>
            <rFont val="Tahoma"/>
            <family val="2"/>
          </rPr>
          <t xml:space="preserve">
</t>
        </r>
      </text>
    </comment>
    <comment ref="C100" authorId="1" shapeId="0" xr:uid="{00000000-0006-0000-2700-000044000000}">
      <text>
        <r>
          <rPr>
            <b/>
            <sz val="9"/>
            <color indexed="81"/>
            <rFont val="Tahoma"/>
            <family val="2"/>
          </rPr>
          <t xml:space="preserve">No se encontraron servicios para la fecha
</t>
        </r>
        <r>
          <rPr>
            <sz val="9"/>
            <color indexed="81"/>
            <rFont val="Tahoma"/>
            <family val="2"/>
          </rPr>
          <t xml:space="preserve">
</t>
        </r>
      </text>
    </comment>
    <comment ref="F100" authorId="1" shapeId="0" xr:uid="{00000000-0006-0000-2700-000045000000}">
      <text>
        <r>
          <rPr>
            <b/>
            <sz val="9"/>
            <color indexed="81"/>
            <rFont val="Tahoma"/>
            <family val="2"/>
          </rPr>
          <t xml:space="preserve">No se encontraron servicios para la fecha
</t>
        </r>
        <r>
          <rPr>
            <sz val="9"/>
            <color indexed="81"/>
            <rFont val="Tahoma"/>
            <family val="2"/>
          </rPr>
          <t xml:space="preserve">
</t>
        </r>
      </text>
    </comment>
    <comment ref="C101" authorId="2" shapeId="0" xr:uid="{00000000-0006-0000-2700-000046000000}">
      <text>
        <r>
          <rPr>
            <b/>
            <sz val="8"/>
            <color indexed="81"/>
            <rFont val="Tahoma"/>
            <family val="2"/>
          </rPr>
          <t>Producto de la pandemia el sector sufrió diversas modificaciones y se disconinuó la recopilación de información.</t>
        </r>
      </text>
    </comment>
    <comment ref="I115" authorId="1" shapeId="0" xr:uid="{00000000-0006-0000-2700-000047000000}">
      <text>
        <r>
          <rPr>
            <b/>
            <sz val="9"/>
            <color indexed="81"/>
            <rFont val="Tahoma"/>
            <family val="2"/>
          </rPr>
          <t xml:space="preserve">No se encontraron servicios para la fecha
</t>
        </r>
        <r>
          <rPr>
            <sz val="9"/>
            <color indexed="81"/>
            <rFont val="Tahoma"/>
            <family val="2"/>
          </rPr>
          <t xml:space="preserve">
</t>
        </r>
      </text>
    </comment>
    <comment ref="I116" authorId="1" shapeId="0" xr:uid="{00000000-0006-0000-2700-000048000000}">
      <text>
        <r>
          <rPr>
            <b/>
            <sz val="9"/>
            <color indexed="81"/>
            <rFont val="Tahoma"/>
            <family val="2"/>
          </rPr>
          <t xml:space="preserve">No se encontraron servicios para la fecha
</t>
        </r>
        <r>
          <rPr>
            <sz val="9"/>
            <color indexed="81"/>
            <rFont val="Tahoma"/>
            <family val="2"/>
          </rPr>
          <t xml:space="preserve">
</t>
        </r>
      </text>
    </comment>
    <comment ref="I117" authorId="1" shapeId="0" xr:uid="{00000000-0006-0000-2700-000049000000}">
      <text>
        <r>
          <rPr>
            <b/>
            <sz val="9"/>
            <color indexed="81"/>
            <rFont val="Tahoma"/>
            <family val="2"/>
          </rPr>
          <t xml:space="preserve">No se encontraron servicios para la fecha
</t>
        </r>
        <r>
          <rPr>
            <sz val="9"/>
            <color indexed="81"/>
            <rFont val="Tahoma"/>
            <family val="2"/>
          </rPr>
          <t xml:space="preserve">
</t>
        </r>
      </text>
    </comment>
    <comment ref="I118" authorId="1" shapeId="0" xr:uid="{00000000-0006-0000-2700-00004A000000}">
      <text>
        <r>
          <rPr>
            <b/>
            <sz val="9"/>
            <color indexed="81"/>
            <rFont val="Tahoma"/>
            <family val="2"/>
          </rPr>
          <t xml:space="preserve">No se encontraron servicios para la fecha
</t>
        </r>
        <r>
          <rPr>
            <sz val="9"/>
            <color indexed="81"/>
            <rFont val="Tahoma"/>
            <family val="2"/>
          </rPr>
          <t xml:space="preserve">
</t>
        </r>
      </text>
    </comment>
    <comment ref="B119" authorId="3" shapeId="0" xr:uid="{00000000-0006-0000-2700-00004B000000}">
      <text>
        <r>
          <rPr>
            <b/>
            <sz val="9"/>
            <color indexed="81"/>
            <rFont val="Tahoma"/>
            <family val="2"/>
          </rPr>
          <t xml:space="preserve">Distancia aproximada a través de un buscador de rutas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Pinky</author>
    <author>a</author>
  </authors>
  <commentList>
    <comment ref="C72" authorId="0" shapeId="0" xr:uid="{00000000-0006-0000-0400-000001000000}">
      <text>
        <r>
          <rPr>
            <b/>
            <sz val="8"/>
            <color indexed="81"/>
            <rFont val="Tahoma"/>
            <family val="2"/>
          </rPr>
          <t>Producto de la pandemia el sector sufrió diversas modificaciones y se disconinuó la recopilación de información.</t>
        </r>
      </text>
    </comment>
    <comment ref="B92" authorId="1" shapeId="0" xr:uid="{00000000-0006-0000-0400-000002000000}">
      <text>
        <r>
          <rPr>
            <sz val="9"/>
            <color indexed="81"/>
            <rFont val="Tahoma"/>
            <family val="2"/>
          </rPr>
          <t xml:space="preserve">Distancia extraida de Satélitesferroviarios.com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Federico Lopez</author>
    <author>Julia fucci</author>
    <author>Pinky</author>
  </authors>
  <commentList>
    <comment ref="C53" authorId="0" shapeId="0" xr:uid="{00000000-0006-0000-2800-000001000000}">
      <text>
        <r>
          <rPr>
            <b/>
            <sz val="10"/>
            <color indexed="81"/>
            <rFont val="Tahoma"/>
            <family val="2"/>
          </rPr>
          <t>No se encontraron servicios para la fecha</t>
        </r>
      </text>
    </comment>
    <comment ref="C54" authorId="0" shapeId="0" xr:uid="{00000000-0006-0000-2800-000002000000}">
      <text>
        <r>
          <rPr>
            <b/>
            <sz val="10"/>
            <color indexed="81"/>
            <rFont val="Tahoma"/>
            <family val="2"/>
          </rPr>
          <t>No se encontraron servicios para la fecha</t>
        </r>
      </text>
    </comment>
    <comment ref="C55" authorId="0" shapeId="0" xr:uid="{00000000-0006-0000-2800-000003000000}">
      <text>
        <r>
          <rPr>
            <b/>
            <sz val="10"/>
            <color indexed="81"/>
            <rFont val="Tahoma"/>
            <family val="2"/>
          </rPr>
          <t>No se encontraron servicios para la fecha</t>
        </r>
      </text>
    </comment>
    <comment ref="D55" authorId="0" shapeId="0" xr:uid="{00000000-0006-0000-2800-000004000000}">
      <text>
        <r>
          <rPr>
            <b/>
            <sz val="10"/>
            <color indexed="81"/>
            <rFont val="Tahoma"/>
            <family val="2"/>
          </rPr>
          <t>No se encontraron servicios para la fecha</t>
        </r>
      </text>
    </comment>
    <comment ref="C63" authorId="0" shapeId="0" xr:uid="{00000000-0006-0000-2800-000005000000}">
      <text>
        <r>
          <rPr>
            <b/>
            <sz val="10"/>
            <color indexed="81"/>
            <rFont val="Tahoma"/>
            <family val="2"/>
          </rPr>
          <t>No se encontraron servicios para la fecha</t>
        </r>
      </text>
    </comment>
    <comment ref="C64" authorId="0" shapeId="0" xr:uid="{00000000-0006-0000-2800-000006000000}">
      <text>
        <r>
          <rPr>
            <b/>
            <sz val="10"/>
            <color indexed="81"/>
            <rFont val="Tahoma"/>
            <family val="2"/>
          </rPr>
          <t>No se encontraron servicios para la fecha</t>
        </r>
      </text>
    </comment>
    <comment ref="C65" authorId="0" shapeId="0" xr:uid="{00000000-0006-0000-2800-000007000000}">
      <text>
        <r>
          <rPr>
            <b/>
            <sz val="10"/>
            <color indexed="81"/>
            <rFont val="Tahoma"/>
            <family val="2"/>
          </rPr>
          <t>No se encontraron servicios para la fecha</t>
        </r>
      </text>
    </comment>
    <comment ref="C66" authorId="0" shapeId="0" xr:uid="{00000000-0006-0000-2800-000008000000}">
      <text>
        <r>
          <rPr>
            <b/>
            <sz val="10"/>
            <color indexed="81"/>
            <rFont val="Tahoma"/>
            <family val="2"/>
          </rPr>
          <t>No se encontraron servicios para la fecha</t>
        </r>
      </text>
    </comment>
    <comment ref="C67" authorId="1" shapeId="0" xr:uid="{00000000-0006-0000-2800-000009000000}">
      <text>
        <r>
          <rPr>
            <b/>
            <sz val="9"/>
            <color indexed="81"/>
            <rFont val="Tahoma"/>
            <family val="2"/>
          </rPr>
          <t>No se encontraron servicios para la fecha</t>
        </r>
        <r>
          <rPr>
            <sz val="9"/>
            <color indexed="81"/>
            <rFont val="Tahoma"/>
            <family val="2"/>
          </rPr>
          <t xml:space="preserve">
</t>
        </r>
      </text>
    </comment>
    <comment ref="C68" authorId="1" shapeId="0" xr:uid="{00000000-0006-0000-2800-00000A000000}">
      <text>
        <r>
          <rPr>
            <b/>
            <sz val="9"/>
            <color indexed="81"/>
            <rFont val="Tahoma"/>
            <family val="2"/>
          </rPr>
          <t xml:space="preserve">No se encontraron servicios para la fecha
</t>
        </r>
        <r>
          <rPr>
            <sz val="9"/>
            <color indexed="81"/>
            <rFont val="Tahoma"/>
            <family val="2"/>
          </rPr>
          <t xml:space="preserve">
</t>
        </r>
      </text>
    </comment>
    <comment ref="C69" authorId="1" shapeId="0" xr:uid="{00000000-0006-0000-2800-00000B000000}">
      <text>
        <r>
          <rPr>
            <b/>
            <sz val="9"/>
            <color indexed="81"/>
            <rFont val="Tahoma"/>
            <family val="2"/>
          </rPr>
          <t>No se encontraron servicios para la fecha</t>
        </r>
        <r>
          <rPr>
            <sz val="9"/>
            <color indexed="81"/>
            <rFont val="Tahoma"/>
            <family val="2"/>
          </rPr>
          <t xml:space="preserve">
</t>
        </r>
      </text>
    </comment>
    <comment ref="C70" authorId="1" shapeId="0" xr:uid="{00000000-0006-0000-2800-00000C000000}">
      <text>
        <r>
          <rPr>
            <b/>
            <sz val="9"/>
            <color indexed="81"/>
            <rFont val="Tahoma"/>
            <family val="2"/>
          </rPr>
          <t>No se encontraron servicios para la fecha</t>
        </r>
        <r>
          <rPr>
            <sz val="9"/>
            <color indexed="81"/>
            <rFont val="Tahoma"/>
            <family val="2"/>
          </rPr>
          <t xml:space="preserve">
</t>
        </r>
      </text>
    </comment>
    <comment ref="C71" authorId="1" shapeId="0" xr:uid="{00000000-0006-0000-2800-00000D000000}">
      <text>
        <r>
          <rPr>
            <b/>
            <sz val="9"/>
            <color indexed="81"/>
            <rFont val="Tahoma"/>
            <family val="2"/>
          </rPr>
          <t>No se encontraron servicios para la fecha</t>
        </r>
        <r>
          <rPr>
            <sz val="9"/>
            <color indexed="81"/>
            <rFont val="Tahoma"/>
            <family val="2"/>
          </rPr>
          <t xml:space="preserve">
</t>
        </r>
      </text>
    </comment>
    <comment ref="C72" authorId="1" shapeId="0" xr:uid="{00000000-0006-0000-2800-00000E000000}">
      <text>
        <r>
          <rPr>
            <b/>
            <sz val="9"/>
            <color indexed="81"/>
            <rFont val="Tahoma"/>
            <family val="2"/>
          </rPr>
          <t>No se encontraron servicios para la fecha</t>
        </r>
        <r>
          <rPr>
            <sz val="9"/>
            <color indexed="81"/>
            <rFont val="Tahoma"/>
            <family val="2"/>
          </rPr>
          <t xml:space="preserve">
</t>
        </r>
      </text>
    </comment>
    <comment ref="C100" authorId="2" shapeId="0" xr:uid="{00000000-0006-0000-2800-00000F000000}">
      <text>
        <r>
          <rPr>
            <b/>
            <sz val="8"/>
            <color indexed="81"/>
            <rFont val="Tahoma"/>
            <family val="2"/>
          </rPr>
          <t>Producto de la pandemia el sector sufrió diversas modificaciones y se disconinuó la recopilación de información.</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Federico Lopez</author>
    <author>Pinky</author>
    <author>a</author>
  </authors>
  <commentList>
    <comment ref="C67" authorId="0" shapeId="0" xr:uid="{00000000-0006-0000-2900-000001000000}">
      <text>
        <r>
          <rPr>
            <sz val="9"/>
            <color indexed="81"/>
            <rFont val="Tahoma"/>
            <family val="2"/>
          </rPr>
          <t>El Aeropuerto se encontrará cerrado entre el 01 de junio y el 31 de agosto del 2017 por reparación.</t>
        </r>
      </text>
    </comment>
    <comment ref="C68" authorId="0" shapeId="0" xr:uid="{00000000-0006-0000-2900-000002000000}">
      <text>
        <r>
          <rPr>
            <sz val="9"/>
            <color indexed="81"/>
            <rFont val="Tahoma"/>
            <family val="2"/>
          </rPr>
          <t>El Aeropuerto se encontrará cerrado entre el 01 de junio y el 31 de agosto del 2017 por reparación.</t>
        </r>
      </text>
    </comment>
    <comment ref="C69" authorId="0" shapeId="0" xr:uid="{00000000-0006-0000-2900-000003000000}">
      <text>
        <r>
          <rPr>
            <sz val="9"/>
            <color indexed="81"/>
            <rFont val="Tahoma"/>
            <family val="2"/>
          </rPr>
          <t>El Aeropuerto se encontrará cerrado entre el 01 de junio y el 31 de agosto del 2017 por reparación.</t>
        </r>
      </text>
    </comment>
    <comment ref="C99" authorId="1" shapeId="0" xr:uid="{00000000-0006-0000-2900-000004000000}">
      <text>
        <r>
          <rPr>
            <b/>
            <sz val="8"/>
            <color indexed="81"/>
            <rFont val="Tahoma"/>
            <family val="2"/>
          </rPr>
          <t>Producto de la pandemia el sector sufrió diversas modificaciones y se disconinuó la recopilación de información.</t>
        </r>
      </text>
    </comment>
    <comment ref="B119" authorId="2" shapeId="0" xr:uid="{00000000-0006-0000-2900-000005000000}">
      <text>
        <r>
          <rPr>
            <sz val="9"/>
            <color indexed="81"/>
            <rFont val="Tahoma"/>
            <family val="2"/>
          </rPr>
          <t xml:space="preserve">Distancia aproximada a través de un buscador de rutas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Julia fucci</author>
    <author>Pinky</author>
    <author>a</author>
  </authors>
  <commentList>
    <comment ref="I73" authorId="0" shapeId="0" xr:uid="{00000000-0006-0000-2A00-000001000000}">
      <text>
        <r>
          <rPr>
            <b/>
            <sz val="9"/>
            <color indexed="81"/>
            <rFont val="Tahoma"/>
            <family val="2"/>
          </rPr>
          <t xml:space="preserve">Norteño Suite
</t>
        </r>
        <r>
          <rPr>
            <sz val="9"/>
            <color indexed="81"/>
            <rFont val="Tahoma"/>
            <family val="2"/>
          </rPr>
          <t xml:space="preserve">
</t>
        </r>
      </text>
    </comment>
    <comment ref="I74" authorId="0" shapeId="0" xr:uid="{00000000-0006-0000-2A00-000002000000}">
      <text>
        <r>
          <rPr>
            <b/>
            <sz val="9"/>
            <color indexed="81"/>
            <rFont val="Tahoma"/>
            <family val="2"/>
          </rPr>
          <t>Norteño Suite</t>
        </r>
        <r>
          <rPr>
            <sz val="9"/>
            <color indexed="81"/>
            <rFont val="Tahoma"/>
            <family val="2"/>
          </rPr>
          <t xml:space="preserve">
</t>
        </r>
      </text>
    </comment>
    <comment ref="I75" authorId="0" shapeId="0" xr:uid="{00000000-0006-0000-2A00-000003000000}">
      <text>
        <r>
          <rPr>
            <b/>
            <sz val="9"/>
            <color indexed="81"/>
            <rFont val="Tahoma"/>
            <family val="2"/>
          </rPr>
          <t>Norteño Suite</t>
        </r>
        <r>
          <rPr>
            <sz val="9"/>
            <color indexed="81"/>
            <rFont val="Tahoma"/>
            <family val="2"/>
          </rPr>
          <t xml:space="preserve">
</t>
        </r>
      </text>
    </comment>
    <comment ref="I76" authorId="0" shapeId="0" xr:uid="{00000000-0006-0000-2A00-000004000000}">
      <text>
        <r>
          <rPr>
            <b/>
            <sz val="9"/>
            <color indexed="81"/>
            <rFont val="Tahoma"/>
            <family val="2"/>
          </rPr>
          <t xml:space="preserve">Norteño Suite
</t>
        </r>
      </text>
    </comment>
    <comment ref="I78" authorId="0" shapeId="0" xr:uid="{00000000-0006-0000-2A00-000005000000}">
      <text>
        <r>
          <rPr>
            <b/>
            <sz val="9"/>
            <color indexed="81"/>
            <rFont val="Tahoma"/>
            <family val="2"/>
          </rPr>
          <t>Norteño Suite</t>
        </r>
        <r>
          <rPr>
            <sz val="9"/>
            <color indexed="81"/>
            <rFont val="Tahoma"/>
            <family val="2"/>
          </rPr>
          <t xml:space="preserve">
</t>
        </r>
      </text>
    </comment>
    <comment ref="I79" authorId="0" shapeId="0" xr:uid="{00000000-0006-0000-2A00-000006000000}">
      <text>
        <r>
          <rPr>
            <b/>
            <sz val="9"/>
            <color indexed="81"/>
            <rFont val="Tahoma"/>
            <family val="2"/>
          </rPr>
          <t>Norteño Suite</t>
        </r>
        <r>
          <rPr>
            <sz val="9"/>
            <color indexed="81"/>
            <rFont val="Tahoma"/>
            <family val="2"/>
          </rPr>
          <t xml:space="preserve">
</t>
        </r>
      </text>
    </comment>
    <comment ref="I80" authorId="0" shapeId="0" xr:uid="{00000000-0006-0000-2A00-000007000000}">
      <text>
        <r>
          <rPr>
            <b/>
            <sz val="9"/>
            <color indexed="81"/>
            <rFont val="Tahoma"/>
            <family val="2"/>
          </rPr>
          <t>Norteño Suite</t>
        </r>
        <r>
          <rPr>
            <sz val="9"/>
            <color indexed="81"/>
            <rFont val="Tahoma"/>
            <family val="2"/>
          </rPr>
          <t xml:space="preserve">
</t>
        </r>
      </text>
    </comment>
    <comment ref="I81" authorId="0" shapeId="0" xr:uid="{00000000-0006-0000-2A00-000008000000}">
      <text>
        <r>
          <rPr>
            <b/>
            <sz val="9"/>
            <color indexed="81"/>
            <rFont val="Tahoma"/>
            <family val="2"/>
          </rPr>
          <t>No se encontraron servicios para la fecha</t>
        </r>
        <r>
          <rPr>
            <sz val="9"/>
            <color indexed="81"/>
            <rFont val="Tahoma"/>
            <family val="2"/>
          </rPr>
          <t xml:space="preserve">
</t>
        </r>
      </text>
    </comment>
    <comment ref="I82" authorId="0" shapeId="0" xr:uid="{00000000-0006-0000-2A00-000009000000}">
      <text>
        <r>
          <rPr>
            <b/>
            <sz val="9"/>
            <color indexed="81"/>
            <rFont val="Tahoma"/>
            <family val="2"/>
          </rPr>
          <t xml:space="preserve">No se encontraron servicios para la fecha
</t>
        </r>
      </text>
    </comment>
    <comment ref="I83" authorId="0" shapeId="0" xr:uid="{00000000-0006-0000-2A00-00000A000000}">
      <text>
        <r>
          <rPr>
            <b/>
            <sz val="9"/>
            <color indexed="81"/>
            <rFont val="Tahoma"/>
            <family val="2"/>
          </rPr>
          <t>No se encontraron servicios para la fecha</t>
        </r>
        <r>
          <rPr>
            <sz val="9"/>
            <color indexed="81"/>
            <rFont val="Tahoma"/>
            <family val="2"/>
          </rPr>
          <t xml:space="preserve">
</t>
        </r>
      </text>
    </comment>
    <comment ref="I84" authorId="0" shapeId="0" xr:uid="{00000000-0006-0000-2A00-00000B000000}">
      <text>
        <r>
          <rPr>
            <b/>
            <sz val="9"/>
            <color indexed="81"/>
            <rFont val="Tahoma"/>
            <family val="2"/>
          </rPr>
          <t xml:space="preserve">No se encontraron servicios para la fecha
</t>
        </r>
        <r>
          <rPr>
            <sz val="9"/>
            <color indexed="81"/>
            <rFont val="Tahoma"/>
            <family val="2"/>
          </rPr>
          <t xml:space="preserve">
</t>
        </r>
      </text>
    </comment>
    <comment ref="I85" authorId="0" shapeId="0" xr:uid="{00000000-0006-0000-2A00-00000C000000}">
      <text>
        <r>
          <rPr>
            <b/>
            <sz val="9"/>
            <color indexed="81"/>
            <rFont val="Tahoma"/>
            <family val="2"/>
          </rPr>
          <t>No se encontraron servicios para la fecha</t>
        </r>
      </text>
    </comment>
    <comment ref="I86" authorId="0" shapeId="0" xr:uid="{00000000-0006-0000-2A00-00000D000000}">
      <text>
        <r>
          <rPr>
            <b/>
            <sz val="9"/>
            <color indexed="81"/>
            <rFont val="Tahoma"/>
            <family val="2"/>
          </rPr>
          <t>No se encontraron servicios para la fecha</t>
        </r>
        <r>
          <rPr>
            <sz val="9"/>
            <color indexed="81"/>
            <rFont val="Tahoma"/>
            <family val="2"/>
          </rPr>
          <t xml:space="preserve">
</t>
        </r>
      </text>
    </comment>
    <comment ref="I87" authorId="0" shapeId="0" xr:uid="{00000000-0006-0000-2A00-00000E000000}">
      <text>
        <r>
          <rPr>
            <b/>
            <sz val="9"/>
            <color indexed="81"/>
            <rFont val="Tahoma"/>
            <family val="2"/>
          </rPr>
          <t>No se encontraron servicios para la fecha</t>
        </r>
      </text>
    </comment>
    <comment ref="I88" authorId="0" shapeId="0" xr:uid="{00000000-0006-0000-2A00-00000F000000}">
      <text>
        <r>
          <rPr>
            <b/>
            <sz val="9"/>
            <color indexed="81"/>
            <rFont val="Tahoma"/>
            <family val="2"/>
          </rPr>
          <t xml:space="preserve">Norteño Vip
</t>
        </r>
        <r>
          <rPr>
            <sz val="9"/>
            <color indexed="81"/>
            <rFont val="Tahoma"/>
            <family val="2"/>
          </rPr>
          <t xml:space="preserve">
</t>
        </r>
      </text>
    </comment>
    <comment ref="I89" authorId="0" shapeId="0" xr:uid="{00000000-0006-0000-2A00-000010000000}">
      <text>
        <r>
          <rPr>
            <b/>
            <sz val="9"/>
            <color indexed="81"/>
            <rFont val="Tahoma"/>
            <family val="2"/>
          </rPr>
          <t>Norteño Vip</t>
        </r>
        <r>
          <rPr>
            <sz val="9"/>
            <color indexed="81"/>
            <rFont val="Tahoma"/>
            <family val="2"/>
          </rPr>
          <t xml:space="preserve">
</t>
        </r>
      </text>
    </comment>
    <comment ref="I90" authorId="0" shapeId="0" xr:uid="{00000000-0006-0000-2A00-000011000000}">
      <text>
        <r>
          <rPr>
            <b/>
            <sz val="9"/>
            <color indexed="81"/>
            <rFont val="Tahoma"/>
            <family val="2"/>
          </rPr>
          <t>Norteño Vip</t>
        </r>
        <r>
          <rPr>
            <sz val="9"/>
            <color indexed="81"/>
            <rFont val="Tahoma"/>
            <family val="2"/>
          </rPr>
          <t xml:space="preserve">
</t>
        </r>
      </text>
    </comment>
    <comment ref="I91" authorId="0" shapeId="0" xr:uid="{00000000-0006-0000-2A00-000012000000}">
      <text>
        <r>
          <rPr>
            <b/>
            <sz val="9"/>
            <color indexed="81"/>
            <rFont val="Tahoma"/>
            <family val="2"/>
          </rPr>
          <t>Norteño Vip</t>
        </r>
        <r>
          <rPr>
            <sz val="9"/>
            <color indexed="81"/>
            <rFont val="Tahoma"/>
            <family val="2"/>
          </rPr>
          <t xml:space="preserve">
</t>
        </r>
      </text>
    </comment>
    <comment ref="I92" authorId="0" shapeId="0" xr:uid="{00000000-0006-0000-2A00-000013000000}">
      <text>
        <r>
          <rPr>
            <b/>
            <sz val="9"/>
            <color indexed="81"/>
            <rFont val="Tahoma"/>
            <family val="2"/>
          </rPr>
          <t>Norteño Vip</t>
        </r>
        <r>
          <rPr>
            <sz val="9"/>
            <color indexed="81"/>
            <rFont val="Tahoma"/>
            <family val="2"/>
          </rPr>
          <t xml:space="preserve">
</t>
        </r>
      </text>
    </comment>
    <comment ref="I93" authorId="0" shapeId="0" xr:uid="{00000000-0006-0000-2A00-000014000000}">
      <text>
        <r>
          <rPr>
            <b/>
            <sz val="9"/>
            <color indexed="81"/>
            <rFont val="Tahoma"/>
            <family val="2"/>
          </rPr>
          <t>Norteño Vip</t>
        </r>
        <r>
          <rPr>
            <sz val="9"/>
            <color indexed="81"/>
            <rFont val="Tahoma"/>
            <family val="2"/>
          </rPr>
          <t xml:space="preserve">
</t>
        </r>
      </text>
    </comment>
    <comment ref="I94" authorId="0" shapeId="0" xr:uid="{00000000-0006-0000-2A00-000015000000}">
      <text>
        <r>
          <rPr>
            <b/>
            <sz val="9"/>
            <color indexed="81"/>
            <rFont val="Tahoma"/>
            <family val="2"/>
          </rPr>
          <t>Norteño Vip</t>
        </r>
        <r>
          <rPr>
            <sz val="9"/>
            <color indexed="81"/>
            <rFont val="Tahoma"/>
            <family val="2"/>
          </rPr>
          <t xml:space="preserve">
</t>
        </r>
      </text>
    </comment>
    <comment ref="I95" authorId="0" shapeId="0" xr:uid="{00000000-0006-0000-2A00-000016000000}">
      <text>
        <r>
          <rPr>
            <b/>
            <sz val="9"/>
            <color indexed="81"/>
            <rFont val="Tahoma"/>
            <family val="2"/>
          </rPr>
          <t>Norteño Vip</t>
        </r>
        <r>
          <rPr>
            <sz val="9"/>
            <color indexed="81"/>
            <rFont val="Tahoma"/>
            <family val="2"/>
          </rPr>
          <t xml:space="preserve">
</t>
        </r>
      </text>
    </comment>
    <comment ref="I96" authorId="0" shapeId="0" xr:uid="{00000000-0006-0000-2A00-000017000000}">
      <text>
        <r>
          <rPr>
            <b/>
            <sz val="9"/>
            <color indexed="81"/>
            <rFont val="Tahoma"/>
            <family val="2"/>
          </rPr>
          <t>No se encontraron servicios para la fecha</t>
        </r>
        <r>
          <rPr>
            <sz val="9"/>
            <color indexed="81"/>
            <rFont val="Tahoma"/>
            <family val="2"/>
          </rPr>
          <t xml:space="preserve">
</t>
        </r>
      </text>
    </comment>
    <comment ref="I97" authorId="0" shapeId="0" xr:uid="{00000000-0006-0000-2A00-000018000000}">
      <text>
        <r>
          <rPr>
            <b/>
            <sz val="9"/>
            <color indexed="81"/>
            <rFont val="Tahoma"/>
            <family val="2"/>
          </rPr>
          <t>No se encontraron servicios para la fecha</t>
        </r>
        <r>
          <rPr>
            <sz val="9"/>
            <color indexed="81"/>
            <rFont val="Tahoma"/>
            <family val="2"/>
          </rPr>
          <t xml:space="preserve">
</t>
        </r>
      </text>
    </comment>
    <comment ref="C101" authorId="1" shapeId="0" xr:uid="{00000000-0006-0000-2A00-000019000000}">
      <text>
        <r>
          <rPr>
            <b/>
            <sz val="8"/>
            <color indexed="81"/>
            <rFont val="Tahoma"/>
            <family val="2"/>
          </rPr>
          <t>Producto de la pandemia el sector sufrió diversas modificaciones y se disconinuó la recopilación de información.</t>
        </r>
      </text>
    </comment>
    <comment ref="I115" authorId="0" shapeId="0" xr:uid="{00000000-0006-0000-2A00-00001A000000}">
      <text>
        <r>
          <rPr>
            <b/>
            <sz val="9"/>
            <color indexed="81"/>
            <rFont val="Tahoma"/>
            <family val="2"/>
          </rPr>
          <t>No se encontraron servicios para la fecha</t>
        </r>
        <r>
          <rPr>
            <sz val="9"/>
            <color indexed="81"/>
            <rFont val="Tahoma"/>
            <family val="2"/>
          </rPr>
          <t xml:space="preserve">
</t>
        </r>
      </text>
    </comment>
    <comment ref="I116" authorId="0" shapeId="0" xr:uid="{00000000-0006-0000-2A00-00001B000000}">
      <text>
        <r>
          <rPr>
            <b/>
            <sz val="9"/>
            <color indexed="81"/>
            <rFont val="Tahoma"/>
            <family val="2"/>
          </rPr>
          <t>No se encontraron servicios para la fecha</t>
        </r>
        <r>
          <rPr>
            <sz val="9"/>
            <color indexed="81"/>
            <rFont val="Tahoma"/>
            <family val="2"/>
          </rPr>
          <t xml:space="preserve">
</t>
        </r>
      </text>
    </comment>
    <comment ref="I117" authorId="0" shapeId="0" xr:uid="{00000000-0006-0000-2A00-00001C000000}">
      <text>
        <r>
          <rPr>
            <b/>
            <sz val="9"/>
            <color indexed="81"/>
            <rFont val="Tahoma"/>
            <family val="2"/>
          </rPr>
          <t>No se encontraron servicios para la fecha</t>
        </r>
        <r>
          <rPr>
            <sz val="9"/>
            <color indexed="81"/>
            <rFont val="Tahoma"/>
            <family val="2"/>
          </rPr>
          <t xml:space="preserve">
</t>
        </r>
      </text>
    </comment>
    <comment ref="I118" authorId="0" shapeId="0" xr:uid="{00000000-0006-0000-2A00-00001D000000}">
      <text>
        <r>
          <rPr>
            <b/>
            <sz val="9"/>
            <color indexed="81"/>
            <rFont val="Tahoma"/>
            <family val="2"/>
          </rPr>
          <t>No se encontraron servicios para la fecha</t>
        </r>
        <r>
          <rPr>
            <sz val="9"/>
            <color indexed="81"/>
            <rFont val="Tahoma"/>
            <family val="2"/>
          </rPr>
          <t xml:space="preserve">
</t>
        </r>
      </text>
    </comment>
    <comment ref="B119" authorId="2" shapeId="0" xr:uid="{00000000-0006-0000-2A00-00001E000000}">
      <text>
        <r>
          <rPr>
            <b/>
            <sz val="9"/>
            <color indexed="81"/>
            <rFont val="Tahoma"/>
            <family val="2"/>
          </rPr>
          <t xml:space="preserve">Distancia aproximada a través de un buscador de rutas
</t>
        </r>
        <r>
          <rPr>
            <sz val="9"/>
            <color indexed="81"/>
            <rFont val="Tahoma"/>
            <family val="2"/>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Pinky</author>
    <author>a</author>
  </authors>
  <commentList>
    <comment ref="C73" authorId="0" shapeId="0" xr:uid="{00000000-0006-0000-2B00-000001000000}">
      <text>
        <r>
          <rPr>
            <b/>
            <sz val="8"/>
            <color indexed="81"/>
            <rFont val="Tahoma"/>
            <family val="2"/>
          </rPr>
          <t>Producto de la pandemia el sector sufrió diversas modificaciones y se disconinuó la recopilación de información.</t>
        </r>
      </text>
    </comment>
    <comment ref="B92" authorId="1" shapeId="0" xr:uid="{00000000-0006-0000-2B00-000002000000}">
      <text>
        <r>
          <rPr>
            <sz val="9"/>
            <color indexed="81"/>
            <rFont val="Tahoma"/>
            <family val="2"/>
          </rPr>
          <t xml:space="preserve">Distancia extraida de Satélitesferroviarios.com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Federico Lopez</author>
    <author>Julia fucci</author>
    <author>Pinky</author>
  </authors>
  <commentList>
    <comment ref="C66" authorId="0" shapeId="0" xr:uid="{00000000-0006-0000-2C00-000001000000}">
      <text>
        <r>
          <rPr>
            <sz val="9"/>
            <color indexed="81"/>
            <rFont val="Tahoma"/>
            <family val="2"/>
          </rPr>
          <t>El Aeropuerto se encontrará cerrado entre el 01 de junio y el 31 de agosto del 2017 por reparación.</t>
        </r>
      </text>
    </comment>
    <comment ref="D66" authorId="0" shapeId="0" xr:uid="{00000000-0006-0000-2C00-000002000000}">
      <text>
        <r>
          <rPr>
            <sz val="9"/>
            <color indexed="81"/>
            <rFont val="Tahoma"/>
            <family val="2"/>
          </rPr>
          <t>El Aeropuerto se encontrará cerrado entre el 01 de junio y el 31 de agosto del 2017 por reparación.</t>
        </r>
      </text>
    </comment>
    <comment ref="E66" authorId="0" shapeId="0" xr:uid="{00000000-0006-0000-2C00-000003000000}">
      <text>
        <r>
          <rPr>
            <sz val="9"/>
            <color indexed="81"/>
            <rFont val="Tahoma"/>
            <family val="2"/>
          </rPr>
          <t>El Aeropuerto se encontrará cerrado entre el 01 de junio y el 31 de agosto del 2017 por reparación.</t>
        </r>
      </text>
    </comment>
    <comment ref="F66" authorId="0" shapeId="0" xr:uid="{00000000-0006-0000-2C00-000004000000}">
      <text>
        <r>
          <rPr>
            <sz val="9"/>
            <color indexed="81"/>
            <rFont val="Tahoma"/>
            <family val="2"/>
          </rPr>
          <t>El Aeropuerto se encontrará cerrado entre el 01 de junio y el 31 de agosto del 2017 por reparación.</t>
        </r>
      </text>
    </comment>
    <comment ref="G66" authorId="0" shapeId="0" xr:uid="{00000000-0006-0000-2C00-000005000000}">
      <text>
        <r>
          <rPr>
            <sz val="9"/>
            <color indexed="81"/>
            <rFont val="Tahoma"/>
            <family val="2"/>
          </rPr>
          <t>El Aeropuerto se encontrará cerrado entre el 01 de junio y el 31 de agosto del 2017 por reparación.</t>
        </r>
      </text>
    </comment>
    <comment ref="H66" authorId="0" shapeId="0" xr:uid="{00000000-0006-0000-2C00-000006000000}">
      <text>
        <r>
          <rPr>
            <sz val="9"/>
            <color indexed="81"/>
            <rFont val="Tahoma"/>
            <family val="2"/>
          </rPr>
          <t>El Aeropuerto se encontrará cerrado entre el 01 de junio y el 31 de agosto del 2017 por reparación.</t>
        </r>
      </text>
    </comment>
    <comment ref="I66" authorId="0" shapeId="0" xr:uid="{00000000-0006-0000-2C00-000007000000}">
      <text>
        <r>
          <rPr>
            <sz val="9"/>
            <color indexed="81"/>
            <rFont val="Tahoma"/>
            <family val="2"/>
          </rPr>
          <t>El Aeropuerto se encontrará cerrado entre el 01 de junio y el 31 de agosto del 2017 por reparación.</t>
        </r>
      </text>
    </comment>
    <comment ref="C67" authorId="0" shapeId="0" xr:uid="{00000000-0006-0000-2C00-000008000000}">
      <text>
        <r>
          <rPr>
            <sz val="9"/>
            <color indexed="81"/>
            <rFont val="Tahoma"/>
            <family val="2"/>
          </rPr>
          <t>El Aeropuerto se encontrará cerrado entre el 01 de junio y el 31 de agosto del 2017 por reparación.</t>
        </r>
      </text>
    </comment>
    <comment ref="D67" authorId="0" shapeId="0" xr:uid="{00000000-0006-0000-2C00-000009000000}">
      <text>
        <r>
          <rPr>
            <sz val="9"/>
            <color indexed="81"/>
            <rFont val="Tahoma"/>
            <family val="2"/>
          </rPr>
          <t>El Aeropuerto se encontrará cerrado entre el 01 de junio y el 31 de agosto del 2017 por reparación.</t>
        </r>
      </text>
    </comment>
    <comment ref="E67" authorId="0" shapeId="0" xr:uid="{00000000-0006-0000-2C00-00000A000000}">
      <text>
        <r>
          <rPr>
            <sz val="9"/>
            <color indexed="81"/>
            <rFont val="Tahoma"/>
            <family val="2"/>
          </rPr>
          <t>El Aeropuerto se encontrará cerrado entre el 01 de junio y el 31 de agosto del 2017 por reparación.</t>
        </r>
      </text>
    </comment>
    <comment ref="F67" authorId="0" shapeId="0" xr:uid="{00000000-0006-0000-2C00-00000B000000}">
      <text>
        <r>
          <rPr>
            <sz val="9"/>
            <color indexed="81"/>
            <rFont val="Tahoma"/>
            <family val="2"/>
          </rPr>
          <t>El Aeropuerto se encontrará cerrado entre el 01 de junio y el 31 de agosto del 2017 por reparación.</t>
        </r>
      </text>
    </comment>
    <comment ref="G67" authorId="0" shapeId="0" xr:uid="{00000000-0006-0000-2C00-00000C000000}">
      <text>
        <r>
          <rPr>
            <sz val="9"/>
            <color indexed="81"/>
            <rFont val="Tahoma"/>
            <family val="2"/>
          </rPr>
          <t>El Aeropuerto se encontrará cerrado entre el 01 de junio y el 31 de agosto del 2017 por reparación.</t>
        </r>
      </text>
    </comment>
    <comment ref="H67" authorId="0" shapeId="0" xr:uid="{00000000-0006-0000-2C00-00000D000000}">
      <text>
        <r>
          <rPr>
            <sz val="9"/>
            <color indexed="81"/>
            <rFont val="Tahoma"/>
            <family val="2"/>
          </rPr>
          <t>El Aeropuerto se encontrará cerrado entre el 01 de junio y el 31 de agosto del 2017 por reparación.</t>
        </r>
      </text>
    </comment>
    <comment ref="I67" authorId="0" shapeId="0" xr:uid="{00000000-0006-0000-2C00-00000E000000}">
      <text>
        <r>
          <rPr>
            <sz val="9"/>
            <color indexed="81"/>
            <rFont val="Tahoma"/>
            <family val="2"/>
          </rPr>
          <t>El Aeropuerto se encontrará cerrado entre el 01 de junio y el 31 de agosto del 2017 por reparación.</t>
        </r>
      </text>
    </comment>
    <comment ref="C68" authorId="1" shapeId="0" xr:uid="{00000000-0006-0000-2C00-00000F000000}">
      <text>
        <r>
          <rPr>
            <b/>
            <sz val="9"/>
            <color indexed="81"/>
            <rFont val="Tahoma"/>
            <family val="2"/>
          </rPr>
          <t xml:space="preserve">El Aeropuerto se encontrará cerrado entre el 01 de junio y el 31 de agosto del 2017 por reparación.
</t>
        </r>
        <r>
          <rPr>
            <sz val="9"/>
            <color indexed="81"/>
            <rFont val="Tahoma"/>
            <family val="2"/>
          </rPr>
          <t xml:space="preserve">
</t>
        </r>
      </text>
    </comment>
    <comment ref="D68" authorId="1" shapeId="0" xr:uid="{00000000-0006-0000-2C00-000010000000}">
      <text>
        <r>
          <rPr>
            <b/>
            <sz val="9"/>
            <color indexed="81"/>
            <rFont val="Tahoma"/>
            <family val="2"/>
          </rPr>
          <t xml:space="preserve">El Aeropuerto se encontrará cerrado entre el 01 de junio y el 31 de agosto del 2017 por reparación.
</t>
        </r>
        <r>
          <rPr>
            <sz val="9"/>
            <color indexed="81"/>
            <rFont val="Tahoma"/>
            <family val="2"/>
          </rPr>
          <t xml:space="preserve">
</t>
        </r>
      </text>
    </comment>
    <comment ref="E68" authorId="1" shapeId="0" xr:uid="{00000000-0006-0000-2C00-000011000000}">
      <text>
        <r>
          <rPr>
            <b/>
            <sz val="9"/>
            <color indexed="81"/>
            <rFont val="Tahoma"/>
            <family val="2"/>
          </rPr>
          <t>El Aeropuerto se encontrará cerrado entre el 01 de junio y el 31 de agosto del 2017 por reparación.</t>
        </r>
        <r>
          <rPr>
            <sz val="9"/>
            <color indexed="81"/>
            <rFont val="Tahoma"/>
            <family val="2"/>
          </rPr>
          <t xml:space="preserve">
</t>
        </r>
      </text>
    </comment>
    <comment ref="F68" authorId="1" shapeId="0" xr:uid="{00000000-0006-0000-2C00-000012000000}">
      <text>
        <r>
          <rPr>
            <b/>
            <sz val="9"/>
            <color indexed="81"/>
            <rFont val="Tahoma"/>
            <family val="2"/>
          </rPr>
          <t>El Aeropuerto se encontrará cerrado entre el 01 de junio y el 31 de agosto del 2017 por reparación.</t>
        </r>
        <r>
          <rPr>
            <sz val="9"/>
            <color indexed="81"/>
            <rFont val="Tahoma"/>
            <family val="2"/>
          </rPr>
          <t xml:space="preserve">
</t>
        </r>
      </text>
    </comment>
    <comment ref="G68" authorId="1" shapeId="0" xr:uid="{00000000-0006-0000-2C00-000013000000}">
      <text>
        <r>
          <rPr>
            <b/>
            <sz val="9"/>
            <color indexed="81"/>
            <rFont val="Tahoma"/>
            <family val="2"/>
          </rPr>
          <t>El Aeropuerto se encontrará cerrado entre el 01 de junio y el 31 de agosto del 2017 por reparación.</t>
        </r>
        <r>
          <rPr>
            <sz val="9"/>
            <color indexed="81"/>
            <rFont val="Tahoma"/>
            <family val="2"/>
          </rPr>
          <t xml:space="preserve">
</t>
        </r>
      </text>
    </comment>
    <comment ref="H68" authorId="1" shapeId="0" xr:uid="{00000000-0006-0000-2C00-000014000000}">
      <text>
        <r>
          <rPr>
            <b/>
            <sz val="9"/>
            <color indexed="81"/>
            <rFont val="Tahoma"/>
            <family val="2"/>
          </rPr>
          <t>El Aeropuerto se encontrará cerrado entre el 01 de junio y el 31 de agosto del 2017 por reparación.</t>
        </r>
        <r>
          <rPr>
            <sz val="9"/>
            <color indexed="81"/>
            <rFont val="Tahoma"/>
            <family val="2"/>
          </rPr>
          <t xml:space="preserve">
</t>
        </r>
      </text>
    </comment>
    <comment ref="I68" authorId="1" shapeId="0" xr:uid="{00000000-0006-0000-2C00-000015000000}">
      <text>
        <r>
          <rPr>
            <b/>
            <sz val="9"/>
            <color indexed="81"/>
            <rFont val="Tahoma"/>
            <family val="2"/>
          </rPr>
          <t>El Aeropuerto se encontrará cerrado entre el 01 de junio y el 31 de agosto del 2017 por reparación.</t>
        </r>
      </text>
    </comment>
    <comment ref="C98" authorId="2" shapeId="0" xr:uid="{00000000-0006-0000-2C00-000016000000}">
      <text>
        <r>
          <rPr>
            <b/>
            <sz val="8"/>
            <color indexed="81"/>
            <rFont val="Tahoma"/>
            <family val="2"/>
          </rPr>
          <t>Producto de la pandemia el sector sufrió diversas modificaciones y se disconinuó la recopilación de información.</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Federico Lopez</author>
    <author>Pinky</author>
    <author>a</author>
  </authors>
  <commentList>
    <comment ref="C58" authorId="0" shapeId="0" xr:uid="{00000000-0006-0000-2D00-000001000000}">
      <text>
        <r>
          <rPr>
            <sz val="9"/>
            <color indexed="81"/>
            <rFont val="Tahoma"/>
            <family val="2"/>
          </rPr>
          <t xml:space="preserve">(1) El Aeropuerto de Mendoza, por trabajos de mantenimiento, permaneció cerrado desde el 07 de Septiembre hasta el 07 de Diciembre de 2016 inclusive. </t>
        </r>
      </text>
    </comment>
    <comment ref="C59" authorId="0" shapeId="0" xr:uid="{00000000-0006-0000-2D00-000002000000}">
      <text>
        <r>
          <rPr>
            <sz val="9"/>
            <color indexed="81"/>
            <rFont val="Tahoma"/>
            <family val="2"/>
          </rPr>
          <t xml:space="preserve">(1) El Aeropuerto de Mendoza, por trabajos de mantenimiento, permaneció cerrado desde el 07 de Septiembre hasta el 07 de Diciembre de 2016 inclusive. </t>
        </r>
      </text>
    </comment>
    <comment ref="C60" authorId="0" shapeId="0" xr:uid="{00000000-0006-0000-2D00-000003000000}">
      <text>
        <r>
          <rPr>
            <sz val="9"/>
            <color indexed="81"/>
            <rFont val="Tahoma"/>
            <family val="2"/>
          </rPr>
          <t xml:space="preserve">(1) El Aeropuerto de Mendoza, por trabajos de mantenimiento, permaneció cerrado desde el 07 de Septiembre hasta el 07 de Diciembre de 2016 inclusive. </t>
        </r>
      </text>
    </comment>
    <comment ref="C99" authorId="1" shapeId="0" xr:uid="{00000000-0006-0000-2D00-000004000000}">
      <text>
        <r>
          <rPr>
            <b/>
            <sz val="8"/>
            <color indexed="81"/>
            <rFont val="Tahoma"/>
            <family val="2"/>
          </rPr>
          <t>Producto de la pandemia el sector sufrió diversas modificaciones y se disconinuó la recopilación de información.</t>
        </r>
      </text>
    </comment>
    <comment ref="B119" authorId="2" shapeId="0" xr:uid="{00000000-0006-0000-2D00-000005000000}">
      <text>
        <r>
          <rPr>
            <sz val="9"/>
            <color indexed="81"/>
            <rFont val="Tahoma"/>
            <family val="2"/>
          </rPr>
          <t xml:space="preserve">Distancia aproximada a través de un buscador de rutas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Bruno</author>
    <author>Julia fucci</author>
    <author>Pinky</author>
    <author>a</author>
  </authors>
  <commentList>
    <comment ref="I55" authorId="0" shapeId="0" xr:uid="{00000000-0006-0000-2E00-000001000000}">
      <text>
        <r>
          <rPr>
            <b/>
            <sz val="9"/>
            <color indexed="81"/>
            <rFont val="Tahoma"/>
            <family val="2"/>
          </rPr>
          <t>No se encuentran servicios correspondientes para la fecha.</t>
        </r>
      </text>
    </comment>
    <comment ref="I56" authorId="0" shapeId="0" xr:uid="{00000000-0006-0000-2E00-000002000000}">
      <text>
        <r>
          <rPr>
            <b/>
            <sz val="9"/>
            <color indexed="81"/>
            <rFont val="Tahoma"/>
            <family val="2"/>
          </rPr>
          <t>No se encuentran servicios correspondientes para la fecha.</t>
        </r>
      </text>
    </comment>
    <comment ref="I66" authorId="0" shapeId="0" xr:uid="{00000000-0006-0000-2E00-000003000000}">
      <text>
        <r>
          <rPr>
            <b/>
            <sz val="9"/>
            <color indexed="81"/>
            <rFont val="Tahoma"/>
            <family val="2"/>
          </rPr>
          <t>No se encuentran servicios correspondientes para la fecha.</t>
        </r>
      </text>
    </comment>
    <comment ref="I67" authorId="0" shapeId="0" xr:uid="{00000000-0006-0000-2E00-000004000000}">
      <text>
        <r>
          <rPr>
            <b/>
            <sz val="9"/>
            <color indexed="81"/>
            <rFont val="Tahoma"/>
            <family val="2"/>
          </rPr>
          <t>No se encuentran servicios correspondientes para la fecha.</t>
        </r>
      </text>
    </comment>
    <comment ref="I68" authorId="1" shapeId="0" xr:uid="{00000000-0006-0000-2E00-000005000000}">
      <text>
        <r>
          <rPr>
            <b/>
            <sz val="9"/>
            <color indexed="81"/>
            <rFont val="Tahoma"/>
            <family val="2"/>
          </rPr>
          <t>No se encontraron servicios para la fecha</t>
        </r>
        <r>
          <rPr>
            <sz val="9"/>
            <color indexed="81"/>
            <rFont val="Tahoma"/>
            <family val="2"/>
          </rPr>
          <t xml:space="preserve">
</t>
        </r>
      </text>
    </comment>
    <comment ref="I69" authorId="1" shapeId="0" xr:uid="{00000000-0006-0000-2E00-000006000000}">
      <text>
        <r>
          <rPr>
            <b/>
            <sz val="9"/>
            <color indexed="81"/>
            <rFont val="Tahoma"/>
            <family val="2"/>
          </rPr>
          <t>No se encontraron servicios para la fecha</t>
        </r>
        <r>
          <rPr>
            <sz val="9"/>
            <color indexed="81"/>
            <rFont val="Tahoma"/>
            <family val="2"/>
          </rPr>
          <t xml:space="preserve">
</t>
        </r>
      </text>
    </comment>
    <comment ref="I70" authorId="1" shapeId="0" xr:uid="{00000000-0006-0000-2E00-000007000000}">
      <text>
        <r>
          <rPr>
            <b/>
            <sz val="9"/>
            <color indexed="81"/>
            <rFont val="Tahoma"/>
            <family val="2"/>
          </rPr>
          <t>No se encontraron servicios para la fecha</t>
        </r>
      </text>
    </comment>
    <comment ref="I71" authorId="1" shapeId="0" xr:uid="{00000000-0006-0000-2E00-000008000000}">
      <text>
        <r>
          <rPr>
            <b/>
            <sz val="9"/>
            <color indexed="81"/>
            <rFont val="Tahoma"/>
            <family val="2"/>
          </rPr>
          <t>No se encontraron servicios para la fecha</t>
        </r>
        <r>
          <rPr>
            <sz val="9"/>
            <color indexed="81"/>
            <rFont val="Tahoma"/>
            <family val="2"/>
          </rPr>
          <t xml:space="preserve">
</t>
        </r>
      </text>
    </comment>
    <comment ref="I72" authorId="1" shapeId="0" xr:uid="{00000000-0006-0000-2E00-000009000000}">
      <text>
        <r>
          <rPr>
            <b/>
            <sz val="9"/>
            <color indexed="81"/>
            <rFont val="Tahoma"/>
            <family val="2"/>
          </rPr>
          <t>No se encontraron servicios para la fecha</t>
        </r>
        <r>
          <rPr>
            <sz val="9"/>
            <color indexed="81"/>
            <rFont val="Tahoma"/>
            <family val="2"/>
          </rPr>
          <t xml:space="preserve">
</t>
        </r>
      </text>
    </comment>
    <comment ref="I73" authorId="1" shapeId="0" xr:uid="{00000000-0006-0000-2E00-00000A000000}">
      <text>
        <r>
          <rPr>
            <b/>
            <sz val="9"/>
            <color indexed="81"/>
            <rFont val="Tahoma"/>
            <family val="2"/>
          </rPr>
          <t>No se encontraron servicios para la fecha</t>
        </r>
        <r>
          <rPr>
            <sz val="9"/>
            <color indexed="81"/>
            <rFont val="Tahoma"/>
            <family val="2"/>
          </rPr>
          <t xml:space="preserve">
</t>
        </r>
      </text>
    </comment>
    <comment ref="I74" authorId="1" shapeId="0" xr:uid="{00000000-0006-0000-2E00-00000B000000}">
      <text>
        <r>
          <rPr>
            <b/>
            <sz val="9"/>
            <color indexed="81"/>
            <rFont val="Tahoma"/>
            <family val="2"/>
          </rPr>
          <t>No se encontraron servicios para la fecha</t>
        </r>
        <r>
          <rPr>
            <sz val="9"/>
            <color indexed="81"/>
            <rFont val="Tahoma"/>
            <family val="2"/>
          </rPr>
          <t xml:space="preserve">
</t>
        </r>
      </text>
    </comment>
    <comment ref="I75" authorId="1" shapeId="0" xr:uid="{00000000-0006-0000-2E00-00000C000000}">
      <text>
        <r>
          <rPr>
            <b/>
            <sz val="9"/>
            <color indexed="81"/>
            <rFont val="Tahoma"/>
            <family val="2"/>
          </rPr>
          <t>No se encontraron servicios para la fecha</t>
        </r>
        <r>
          <rPr>
            <sz val="9"/>
            <color indexed="81"/>
            <rFont val="Tahoma"/>
            <family val="2"/>
          </rPr>
          <t xml:space="preserve">
</t>
        </r>
      </text>
    </comment>
    <comment ref="I76" authorId="1" shapeId="0" xr:uid="{00000000-0006-0000-2E00-00000D000000}">
      <text>
        <r>
          <rPr>
            <b/>
            <sz val="9"/>
            <color indexed="81"/>
            <rFont val="Tahoma"/>
            <family val="2"/>
          </rPr>
          <t>No se encontraron servicios para la fecha</t>
        </r>
        <r>
          <rPr>
            <sz val="9"/>
            <color indexed="81"/>
            <rFont val="Tahoma"/>
            <family val="2"/>
          </rPr>
          <t xml:space="preserve">
</t>
        </r>
      </text>
    </comment>
    <comment ref="I77" authorId="1" shapeId="0" xr:uid="{00000000-0006-0000-2E00-00000E000000}">
      <text>
        <r>
          <rPr>
            <b/>
            <sz val="9"/>
            <color indexed="81"/>
            <rFont val="Tahoma"/>
            <family val="2"/>
          </rPr>
          <t xml:space="preserve">No se encontraron servicios para la fecha
</t>
        </r>
        <r>
          <rPr>
            <sz val="9"/>
            <color indexed="81"/>
            <rFont val="Tahoma"/>
            <family val="2"/>
          </rPr>
          <t xml:space="preserve">
</t>
        </r>
      </text>
    </comment>
    <comment ref="I78" authorId="1" shapeId="0" xr:uid="{00000000-0006-0000-2E00-00000F000000}">
      <text>
        <r>
          <rPr>
            <b/>
            <sz val="9"/>
            <color indexed="81"/>
            <rFont val="Tahoma"/>
            <family val="2"/>
          </rPr>
          <t>No se encontraron servicios para la fecha</t>
        </r>
      </text>
    </comment>
    <comment ref="I79" authorId="1" shapeId="0" xr:uid="{00000000-0006-0000-2E00-000010000000}">
      <text>
        <r>
          <rPr>
            <b/>
            <sz val="9"/>
            <color indexed="81"/>
            <rFont val="Tahoma"/>
            <family val="2"/>
          </rPr>
          <t>No se encontraron servicios para la fecha</t>
        </r>
        <r>
          <rPr>
            <sz val="9"/>
            <color indexed="81"/>
            <rFont val="Tahoma"/>
            <family val="2"/>
          </rPr>
          <t xml:space="preserve">
</t>
        </r>
      </text>
    </comment>
    <comment ref="I80" authorId="1" shapeId="0" xr:uid="{00000000-0006-0000-2E00-000011000000}">
      <text>
        <r>
          <rPr>
            <b/>
            <sz val="9"/>
            <color indexed="81"/>
            <rFont val="Tahoma"/>
            <family val="2"/>
          </rPr>
          <t>No se encontraron servicios para la fecha</t>
        </r>
      </text>
    </comment>
    <comment ref="I81" authorId="1" shapeId="0" xr:uid="{00000000-0006-0000-2E00-000012000000}">
      <text>
        <r>
          <rPr>
            <b/>
            <sz val="9"/>
            <color indexed="81"/>
            <rFont val="Tahoma"/>
            <family val="2"/>
          </rPr>
          <t>No se encontraron servicios para la fecha</t>
        </r>
        <r>
          <rPr>
            <sz val="9"/>
            <color indexed="81"/>
            <rFont val="Tahoma"/>
            <family val="2"/>
          </rPr>
          <t xml:space="preserve">
</t>
        </r>
      </text>
    </comment>
    <comment ref="I82" authorId="1" shapeId="0" xr:uid="{00000000-0006-0000-2E00-000013000000}">
      <text>
        <r>
          <rPr>
            <b/>
            <sz val="9"/>
            <color indexed="81"/>
            <rFont val="Tahoma"/>
            <family val="2"/>
          </rPr>
          <t>No se encontraron servicios para la fecha</t>
        </r>
        <r>
          <rPr>
            <sz val="9"/>
            <color indexed="81"/>
            <rFont val="Tahoma"/>
            <family val="2"/>
          </rPr>
          <t xml:space="preserve">
</t>
        </r>
      </text>
    </comment>
    <comment ref="I83" authorId="1" shapeId="0" xr:uid="{00000000-0006-0000-2E00-000014000000}">
      <text>
        <r>
          <rPr>
            <b/>
            <sz val="9"/>
            <color indexed="81"/>
            <rFont val="Tahoma"/>
            <family val="2"/>
          </rPr>
          <t xml:space="preserve">No se encontraron servicios para la fecha
</t>
        </r>
      </text>
    </comment>
    <comment ref="I84" authorId="1" shapeId="0" xr:uid="{00000000-0006-0000-2E00-000015000000}">
      <text>
        <r>
          <rPr>
            <b/>
            <sz val="9"/>
            <color indexed="81"/>
            <rFont val="Tahoma"/>
            <family val="2"/>
          </rPr>
          <t>No se encontraron servicios para la fecha</t>
        </r>
        <r>
          <rPr>
            <sz val="9"/>
            <color indexed="81"/>
            <rFont val="Tahoma"/>
            <family val="2"/>
          </rPr>
          <t xml:space="preserve">
</t>
        </r>
      </text>
    </comment>
    <comment ref="I85" authorId="1" shapeId="0" xr:uid="{00000000-0006-0000-2E00-000016000000}">
      <text>
        <r>
          <rPr>
            <b/>
            <sz val="9"/>
            <color indexed="81"/>
            <rFont val="Tahoma"/>
            <family val="2"/>
          </rPr>
          <t>No se encontraron servicios para la fecha</t>
        </r>
      </text>
    </comment>
    <comment ref="I86" authorId="1" shapeId="0" xr:uid="{00000000-0006-0000-2E00-000017000000}">
      <text>
        <r>
          <rPr>
            <b/>
            <sz val="9"/>
            <color indexed="81"/>
            <rFont val="Tahoma"/>
            <family val="2"/>
          </rPr>
          <t>No se encontraron servicios para la fecha</t>
        </r>
        <r>
          <rPr>
            <sz val="9"/>
            <color indexed="81"/>
            <rFont val="Tahoma"/>
            <family val="2"/>
          </rPr>
          <t xml:space="preserve">
</t>
        </r>
      </text>
    </comment>
    <comment ref="I87" authorId="1" shapeId="0" xr:uid="{00000000-0006-0000-2E00-000018000000}">
      <text>
        <r>
          <rPr>
            <b/>
            <sz val="9"/>
            <color indexed="81"/>
            <rFont val="Tahoma"/>
            <family val="2"/>
          </rPr>
          <t>No se encontraron servicios para la fecha</t>
        </r>
        <r>
          <rPr>
            <sz val="9"/>
            <color indexed="81"/>
            <rFont val="Tahoma"/>
            <family val="2"/>
          </rPr>
          <t xml:space="preserve">
</t>
        </r>
      </text>
    </comment>
    <comment ref="I88" authorId="1" shapeId="0" xr:uid="{00000000-0006-0000-2E00-000019000000}">
      <text>
        <r>
          <rPr>
            <b/>
            <sz val="9"/>
            <color indexed="81"/>
            <rFont val="Tahoma"/>
            <family val="2"/>
          </rPr>
          <t>No se encontraron servicios para la fecha</t>
        </r>
        <r>
          <rPr>
            <sz val="9"/>
            <color indexed="81"/>
            <rFont val="Tahoma"/>
            <family val="2"/>
          </rPr>
          <t xml:space="preserve">
</t>
        </r>
      </text>
    </comment>
    <comment ref="I89" authorId="1" shapeId="0" xr:uid="{00000000-0006-0000-2E00-00001A000000}">
      <text>
        <r>
          <rPr>
            <b/>
            <sz val="9"/>
            <color indexed="81"/>
            <rFont val="Tahoma"/>
            <family val="2"/>
          </rPr>
          <t>No se encontraron servicios para la fecha</t>
        </r>
        <r>
          <rPr>
            <sz val="9"/>
            <color indexed="81"/>
            <rFont val="Tahoma"/>
            <family val="2"/>
          </rPr>
          <t xml:space="preserve">
</t>
        </r>
      </text>
    </comment>
    <comment ref="I90" authorId="1" shapeId="0" xr:uid="{00000000-0006-0000-2E00-00001B000000}">
      <text>
        <r>
          <rPr>
            <b/>
            <sz val="9"/>
            <color indexed="81"/>
            <rFont val="Tahoma"/>
            <family val="2"/>
          </rPr>
          <t>No se encontraron servicios para la fecha</t>
        </r>
        <r>
          <rPr>
            <sz val="9"/>
            <color indexed="81"/>
            <rFont val="Tahoma"/>
            <family val="2"/>
          </rPr>
          <t xml:space="preserve">
</t>
        </r>
      </text>
    </comment>
    <comment ref="I91" authorId="1" shapeId="0" xr:uid="{00000000-0006-0000-2E00-00001C000000}">
      <text>
        <r>
          <rPr>
            <b/>
            <sz val="9"/>
            <color indexed="81"/>
            <rFont val="Tahoma"/>
            <family val="2"/>
          </rPr>
          <t>No se encontraron servicios para la fecha</t>
        </r>
        <r>
          <rPr>
            <sz val="9"/>
            <color indexed="81"/>
            <rFont val="Tahoma"/>
            <family val="2"/>
          </rPr>
          <t xml:space="preserve">
</t>
        </r>
      </text>
    </comment>
    <comment ref="I92" authorId="1" shapeId="0" xr:uid="{00000000-0006-0000-2E00-00001D000000}">
      <text>
        <r>
          <rPr>
            <b/>
            <sz val="9"/>
            <color indexed="81"/>
            <rFont val="Tahoma"/>
            <family val="2"/>
          </rPr>
          <t>No se encontraron servicios para la fecha</t>
        </r>
        <r>
          <rPr>
            <sz val="9"/>
            <color indexed="81"/>
            <rFont val="Tahoma"/>
            <family val="2"/>
          </rPr>
          <t xml:space="preserve">
</t>
        </r>
      </text>
    </comment>
    <comment ref="I93" authorId="1" shapeId="0" xr:uid="{00000000-0006-0000-2E00-00001E000000}">
      <text>
        <r>
          <rPr>
            <b/>
            <sz val="9"/>
            <color indexed="81"/>
            <rFont val="Tahoma"/>
            <family val="2"/>
          </rPr>
          <t>No se encontraron servicios para la fecha</t>
        </r>
        <r>
          <rPr>
            <sz val="9"/>
            <color indexed="81"/>
            <rFont val="Tahoma"/>
            <family val="2"/>
          </rPr>
          <t xml:space="preserve">
</t>
        </r>
      </text>
    </comment>
    <comment ref="I94" authorId="1" shapeId="0" xr:uid="{00000000-0006-0000-2E00-00001F000000}">
      <text>
        <r>
          <rPr>
            <b/>
            <sz val="9"/>
            <color indexed="81"/>
            <rFont val="Tahoma"/>
            <family val="2"/>
          </rPr>
          <t>No se encontraron servicios para la fecha</t>
        </r>
        <r>
          <rPr>
            <sz val="9"/>
            <color indexed="81"/>
            <rFont val="Tahoma"/>
            <family val="2"/>
          </rPr>
          <t xml:space="preserve">
</t>
        </r>
      </text>
    </comment>
    <comment ref="I95" authorId="1" shapeId="0" xr:uid="{00000000-0006-0000-2E00-000020000000}">
      <text>
        <r>
          <rPr>
            <b/>
            <sz val="9"/>
            <color indexed="81"/>
            <rFont val="Tahoma"/>
            <family val="2"/>
          </rPr>
          <t>No se encontraron servicios para la fecha</t>
        </r>
        <r>
          <rPr>
            <sz val="9"/>
            <color indexed="81"/>
            <rFont val="Tahoma"/>
            <family val="2"/>
          </rPr>
          <t xml:space="preserve">
</t>
        </r>
      </text>
    </comment>
    <comment ref="I96" authorId="1" shapeId="0" xr:uid="{00000000-0006-0000-2E00-000021000000}">
      <text>
        <r>
          <rPr>
            <b/>
            <sz val="9"/>
            <color indexed="81"/>
            <rFont val="Tahoma"/>
            <family val="2"/>
          </rPr>
          <t>No se encontraron servicios para la fecha</t>
        </r>
        <r>
          <rPr>
            <sz val="9"/>
            <color indexed="81"/>
            <rFont val="Tahoma"/>
            <family val="2"/>
          </rPr>
          <t xml:space="preserve">
</t>
        </r>
      </text>
    </comment>
    <comment ref="I97" authorId="1" shapeId="0" xr:uid="{00000000-0006-0000-2E00-000022000000}">
      <text>
        <r>
          <rPr>
            <b/>
            <sz val="9"/>
            <color indexed="81"/>
            <rFont val="Tahoma"/>
            <family val="2"/>
          </rPr>
          <t>No se encontraron servicios para la fecha</t>
        </r>
        <r>
          <rPr>
            <sz val="9"/>
            <color indexed="81"/>
            <rFont val="Tahoma"/>
            <family val="2"/>
          </rPr>
          <t xml:space="preserve">
</t>
        </r>
      </text>
    </comment>
    <comment ref="I98" authorId="1" shapeId="0" xr:uid="{00000000-0006-0000-2E00-000023000000}">
      <text>
        <r>
          <rPr>
            <b/>
            <sz val="9"/>
            <color indexed="81"/>
            <rFont val="Tahoma"/>
            <family val="2"/>
          </rPr>
          <t>No se encontraron servicios para la fecha</t>
        </r>
        <r>
          <rPr>
            <sz val="9"/>
            <color indexed="81"/>
            <rFont val="Tahoma"/>
            <family val="2"/>
          </rPr>
          <t xml:space="preserve">
</t>
        </r>
      </text>
    </comment>
    <comment ref="I99" authorId="1" shapeId="0" xr:uid="{00000000-0006-0000-2E00-000024000000}">
      <text>
        <r>
          <rPr>
            <b/>
            <sz val="9"/>
            <color indexed="81"/>
            <rFont val="Tahoma"/>
            <family val="2"/>
          </rPr>
          <t>No se encontraron servicios para la fecha</t>
        </r>
        <r>
          <rPr>
            <sz val="9"/>
            <color indexed="81"/>
            <rFont val="Tahoma"/>
            <family val="2"/>
          </rPr>
          <t xml:space="preserve">
</t>
        </r>
      </text>
    </comment>
    <comment ref="I100" authorId="1" shapeId="0" xr:uid="{00000000-0006-0000-2E00-000025000000}">
      <text>
        <r>
          <rPr>
            <b/>
            <sz val="9"/>
            <color indexed="81"/>
            <rFont val="Tahoma"/>
            <family val="2"/>
          </rPr>
          <t>No se encontraron servicios para la fecha</t>
        </r>
        <r>
          <rPr>
            <sz val="9"/>
            <color indexed="81"/>
            <rFont val="Tahoma"/>
            <family val="2"/>
          </rPr>
          <t xml:space="preserve">
</t>
        </r>
      </text>
    </comment>
    <comment ref="C101" authorId="2" shapeId="0" xr:uid="{00000000-0006-0000-2E00-000026000000}">
      <text>
        <r>
          <rPr>
            <b/>
            <sz val="8"/>
            <color indexed="81"/>
            <rFont val="Tahoma"/>
            <family val="2"/>
          </rPr>
          <t>Producto de la pandemia el sector sufrió diversas modificaciones y se disconinuó la recopilación de información.</t>
        </r>
      </text>
    </comment>
    <comment ref="I115" authorId="1" shapeId="0" xr:uid="{00000000-0006-0000-2E00-000027000000}">
      <text>
        <r>
          <rPr>
            <b/>
            <sz val="9"/>
            <color indexed="81"/>
            <rFont val="Tahoma"/>
            <family val="2"/>
          </rPr>
          <t>No se encontraron servicios para la fecha</t>
        </r>
        <r>
          <rPr>
            <sz val="9"/>
            <color indexed="81"/>
            <rFont val="Tahoma"/>
            <family val="2"/>
          </rPr>
          <t xml:space="preserve">
</t>
        </r>
      </text>
    </comment>
    <comment ref="I116" authorId="1" shapeId="0" xr:uid="{00000000-0006-0000-2E00-000028000000}">
      <text>
        <r>
          <rPr>
            <b/>
            <sz val="9"/>
            <color indexed="81"/>
            <rFont val="Tahoma"/>
            <family val="2"/>
          </rPr>
          <t>No se encontraron servicios para la fecha</t>
        </r>
        <r>
          <rPr>
            <sz val="9"/>
            <color indexed="81"/>
            <rFont val="Tahoma"/>
            <family val="2"/>
          </rPr>
          <t xml:space="preserve">
</t>
        </r>
      </text>
    </comment>
    <comment ref="I117" authorId="1" shapeId="0" xr:uid="{00000000-0006-0000-2E00-000029000000}">
      <text>
        <r>
          <rPr>
            <b/>
            <sz val="9"/>
            <color indexed="81"/>
            <rFont val="Tahoma"/>
            <family val="2"/>
          </rPr>
          <t>No se encontraron servicios para la fecha</t>
        </r>
        <r>
          <rPr>
            <sz val="9"/>
            <color indexed="81"/>
            <rFont val="Tahoma"/>
            <family val="2"/>
          </rPr>
          <t xml:space="preserve">
</t>
        </r>
      </text>
    </comment>
    <comment ref="I118" authorId="1" shapeId="0" xr:uid="{00000000-0006-0000-2E00-00002A000000}">
      <text>
        <r>
          <rPr>
            <b/>
            <sz val="9"/>
            <color indexed="81"/>
            <rFont val="Tahoma"/>
            <family val="2"/>
          </rPr>
          <t>No se encontraron servicios para la fecha</t>
        </r>
        <r>
          <rPr>
            <sz val="9"/>
            <color indexed="81"/>
            <rFont val="Tahoma"/>
            <family val="2"/>
          </rPr>
          <t xml:space="preserve">
</t>
        </r>
      </text>
    </comment>
    <comment ref="B119" authorId="3" shapeId="0" xr:uid="{00000000-0006-0000-2E00-00002B000000}">
      <text>
        <r>
          <rPr>
            <b/>
            <sz val="9"/>
            <color indexed="81"/>
            <rFont val="Tahoma"/>
            <family val="2"/>
          </rPr>
          <t xml:space="preserve">Distancia aproximada a través de un buscador de rutas
</t>
        </r>
        <r>
          <rPr>
            <sz val="9"/>
            <color indexed="81"/>
            <rFont val="Tahoma"/>
            <family val="2"/>
          </rPr>
          <t xml:space="preserve">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Federico Lopez</author>
    <author>Julia fucci</author>
    <author>Pinky</author>
  </authors>
  <commentList>
    <comment ref="E54" authorId="0" shapeId="0" xr:uid="{00000000-0006-0000-2F00-000001000000}">
      <text>
        <r>
          <rPr>
            <b/>
            <sz val="9"/>
            <color indexed="81"/>
            <rFont val="Tahoma"/>
            <family val="2"/>
          </rPr>
          <t>Sin servicios a la fecha</t>
        </r>
      </text>
    </comment>
    <comment ref="E55" authorId="0" shapeId="0" xr:uid="{00000000-0006-0000-2F00-000002000000}">
      <text>
        <r>
          <rPr>
            <b/>
            <sz val="9"/>
            <color indexed="81"/>
            <rFont val="Tahoma"/>
            <family val="2"/>
          </rPr>
          <t>Sin servicios a la fecha</t>
        </r>
      </text>
    </comment>
    <comment ref="C57" authorId="0" shapeId="0" xr:uid="{00000000-0006-0000-2F00-000003000000}">
      <text>
        <r>
          <rPr>
            <sz val="9"/>
            <color indexed="81"/>
            <rFont val="Tahoma"/>
            <family val="2"/>
          </rPr>
          <t xml:space="preserve">(1) El Aeropuerto de Mendoza, por trabajos de mantenimiento, permaneció cerrado desde el 07 de Septiembre hasta el 07 de Diciembre de 2016 inclusive. </t>
        </r>
      </text>
    </comment>
    <comment ref="D57" authorId="0" shapeId="0" xr:uid="{00000000-0006-0000-2F00-000004000000}">
      <text>
        <r>
          <rPr>
            <sz val="9"/>
            <color indexed="81"/>
            <rFont val="Tahoma"/>
            <family val="2"/>
          </rPr>
          <t xml:space="preserve">(1) El Aeropuerto de Mendoza, por trabajos de mantenimiento, permaneció cerrado desde el 07 de Septiembre hasta el 07 de Diciembre de 2016 inclusive. </t>
        </r>
      </text>
    </comment>
    <comment ref="E57" authorId="0" shapeId="0" xr:uid="{00000000-0006-0000-2F00-000005000000}">
      <text>
        <r>
          <rPr>
            <sz val="9"/>
            <color indexed="81"/>
            <rFont val="Tahoma"/>
            <family val="2"/>
          </rPr>
          <t xml:space="preserve">(1) El Aeropuerto de Mendoza, por trabajos de mantenimiento, permaneció cerrado desde el 07 de Septiembre hasta el 07 de Diciembre de 2016 inclusive. </t>
        </r>
      </text>
    </comment>
    <comment ref="C58" authorId="0" shapeId="0" xr:uid="{00000000-0006-0000-2F00-000006000000}">
      <text>
        <r>
          <rPr>
            <sz val="9"/>
            <color indexed="81"/>
            <rFont val="Tahoma"/>
            <family val="2"/>
          </rPr>
          <t xml:space="preserve">(1) El Aeropuerto de Mendoza, por trabajos de mantenimiento, permaneció cerrado desde el 07 de Septiembre hasta el 07 de Diciembre de 2016 inclusive. </t>
        </r>
      </text>
    </comment>
    <comment ref="D58" authorId="0" shapeId="0" xr:uid="{00000000-0006-0000-2F00-000007000000}">
      <text>
        <r>
          <rPr>
            <sz val="9"/>
            <color indexed="81"/>
            <rFont val="Tahoma"/>
            <family val="2"/>
          </rPr>
          <t xml:space="preserve">(1) El Aeropuerto de Mendoza, por trabajos de mantenimiento, permaneció cerrado desde el 07 de Septiembre hasta el 07 de Diciembre de 2016 inclusive. </t>
        </r>
      </text>
    </comment>
    <comment ref="E58" authorId="0" shapeId="0" xr:uid="{00000000-0006-0000-2F00-000008000000}">
      <text>
        <r>
          <rPr>
            <sz val="9"/>
            <color indexed="81"/>
            <rFont val="Tahoma"/>
            <family val="2"/>
          </rPr>
          <t xml:space="preserve">(1) El Aeropuerto de Mendoza, por trabajos de mantenimiento, permaneció cerrado desde el 07 de Septiembre hasta el 07 de Diciembre de 2016 inclusive. </t>
        </r>
      </text>
    </comment>
    <comment ref="C59" authorId="0" shapeId="0" xr:uid="{00000000-0006-0000-2F00-000009000000}">
      <text>
        <r>
          <rPr>
            <sz val="9"/>
            <color indexed="81"/>
            <rFont val="Tahoma"/>
            <family val="2"/>
          </rPr>
          <t xml:space="preserve">(1) El Aeropuerto de Mendoza, por trabajos de mantenimiento, permaneció cerrado desde el 07 de Septiembre hasta el 07 de Diciembre de 2016 inclusive. </t>
        </r>
      </text>
    </comment>
    <comment ref="D59" authorId="0" shapeId="0" xr:uid="{00000000-0006-0000-2F00-00000A000000}">
      <text>
        <r>
          <rPr>
            <sz val="9"/>
            <color indexed="81"/>
            <rFont val="Tahoma"/>
            <family val="2"/>
          </rPr>
          <t xml:space="preserve">(1) El Aeropuerto de Mendoza, por trabajos de mantenimiento, permaneció cerrado desde el 07 de Septiembre hasta el 07 de Diciembre de 2016 inclusive. </t>
        </r>
      </text>
    </comment>
    <comment ref="E59" authorId="0" shapeId="0" xr:uid="{00000000-0006-0000-2F00-00000B000000}">
      <text>
        <r>
          <rPr>
            <sz val="9"/>
            <color indexed="81"/>
            <rFont val="Tahoma"/>
            <family val="2"/>
          </rPr>
          <t xml:space="preserve">(1) El Aeropuerto de Mendoza, por trabajos de mantenimiento, permaneció cerrado desde el 07 de Septiembre hasta el 07 de Diciembre de 2016 inclusive. </t>
        </r>
      </text>
    </comment>
    <comment ref="E65" authorId="1" shapeId="0" xr:uid="{00000000-0006-0000-2F00-00000C000000}">
      <text>
        <r>
          <rPr>
            <b/>
            <sz val="9"/>
            <color indexed="81"/>
            <rFont val="Tahoma"/>
            <family val="2"/>
          </rPr>
          <t>No se encontraron servicios para la fecha</t>
        </r>
        <r>
          <rPr>
            <sz val="9"/>
            <color indexed="81"/>
            <rFont val="Tahoma"/>
            <family val="2"/>
          </rPr>
          <t xml:space="preserve">
</t>
        </r>
      </text>
    </comment>
    <comment ref="E66" authorId="1" shapeId="0" xr:uid="{00000000-0006-0000-2F00-00000D000000}">
      <text>
        <r>
          <rPr>
            <b/>
            <sz val="9"/>
            <color indexed="81"/>
            <rFont val="Tahoma"/>
            <family val="2"/>
          </rPr>
          <t>No se encontraron servicios para la fecha</t>
        </r>
        <r>
          <rPr>
            <sz val="9"/>
            <color indexed="81"/>
            <rFont val="Tahoma"/>
            <family val="2"/>
          </rPr>
          <t xml:space="preserve">
</t>
        </r>
      </text>
    </comment>
    <comment ref="E67" authorId="1" shapeId="0" xr:uid="{00000000-0006-0000-2F00-00000E000000}">
      <text>
        <r>
          <rPr>
            <b/>
            <sz val="9"/>
            <color indexed="81"/>
            <rFont val="Tahoma"/>
            <family val="2"/>
          </rPr>
          <t>No se encontraron servicios para la fecha</t>
        </r>
        <r>
          <rPr>
            <sz val="9"/>
            <color indexed="81"/>
            <rFont val="Tahoma"/>
            <family val="2"/>
          </rPr>
          <t xml:space="preserve">
</t>
        </r>
      </text>
    </comment>
    <comment ref="E68" authorId="1" shapeId="0" xr:uid="{00000000-0006-0000-2F00-00000F000000}">
      <text>
        <r>
          <rPr>
            <b/>
            <sz val="9"/>
            <color indexed="81"/>
            <rFont val="Tahoma"/>
            <family val="2"/>
          </rPr>
          <t>No se encontraron servicios para la fecha</t>
        </r>
        <r>
          <rPr>
            <sz val="9"/>
            <color indexed="81"/>
            <rFont val="Tahoma"/>
            <family val="2"/>
          </rPr>
          <t xml:space="preserve">
</t>
        </r>
      </text>
    </comment>
    <comment ref="E69" authorId="1" shapeId="0" xr:uid="{00000000-0006-0000-2F00-000010000000}">
      <text>
        <r>
          <rPr>
            <b/>
            <sz val="9"/>
            <color indexed="81"/>
            <rFont val="Tahoma"/>
            <family val="2"/>
          </rPr>
          <t>No se encontraron servicios de ómnibus para la fecha</t>
        </r>
      </text>
    </comment>
    <comment ref="E70" authorId="1" shapeId="0" xr:uid="{00000000-0006-0000-2F00-000011000000}">
      <text>
        <r>
          <rPr>
            <b/>
            <sz val="9"/>
            <color indexed="81"/>
            <rFont val="Tahoma"/>
            <family val="2"/>
          </rPr>
          <t>No se encontraron servicios para la fecha</t>
        </r>
        <r>
          <rPr>
            <sz val="9"/>
            <color indexed="81"/>
            <rFont val="Tahoma"/>
            <family val="2"/>
          </rPr>
          <t xml:space="preserve">
</t>
        </r>
      </text>
    </comment>
    <comment ref="E71" authorId="1" shapeId="0" xr:uid="{00000000-0006-0000-2F00-000012000000}">
      <text>
        <r>
          <rPr>
            <b/>
            <sz val="9"/>
            <color indexed="81"/>
            <rFont val="Tahoma"/>
            <family val="2"/>
          </rPr>
          <t>No se encontraron servicios para la fecha</t>
        </r>
        <r>
          <rPr>
            <sz val="9"/>
            <color indexed="81"/>
            <rFont val="Tahoma"/>
            <family val="2"/>
          </rPr>
          <t xml:space="preserve">
</t>
        </r>
      </text>
    </comment>
    <comment ref="E72" authorId="1" shapeId="0" xr:uid="{00000000-0006-0000-2F00-000013000000}">
      <text>
        <r>
          <rPr>
            <b/>
            <sz val="9"/>
            <color indexed="81"/>
            <rFont val="Tahoma"/>
            <family val="2"/>
          </rPr>
          <t>No se encontraron servicios para la fecha</t>
        </r>
      </text>
    </comment>
    <comment ref="C98" authorId="2" shapeId="0" xr:uid="{00000000-0006-0000-2F00-000014000000}">
      <text>
        <r>
          <rPr>
            <b/>
            <sz val="8"/>
            <color indexed="81"/>
            <rFont val="Tahoma"/>
            <family val="2"/>
          </rPr>
          <t>Producto de la pandemia el sector sufrió diversas modificaciones y se disconinuó la recopilación de información.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Pinky</author>
  </authors>
  <commentList>
    <comment ref="C98" authorId="0" shapeId="0" xr:uid="{00000000-0006-0000-0500-000001000000}">
      <text>
        <r>
          <rPr>
            <b/>
            <sz val="8"/>
            <color indexed="81"/>
            <rFont val="Tahoma"/>
            <family val="2"/>
          </rPr>
          <t>Producto de la pandemia el sector sufrió diversas modificaciones y se disconinuó la recopilación de información.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Bruno</author>
    <author>Pinky</author>
    <author>a</author>
  </authors>
  <commentList>
    <comment ref="C27" authorId="0" shapeId="0" xr:uid="{00000000-0006-0000-0600-000001000000}">
      <text>
        <r>
          <rPr>
            <b/>
            <sz val="8"/>
            <color indexed="81"/>
            <rFont val="Tahoma"/>
            <family val="2"/>
          </rPr>
          <t>El cálculo incluye un servicio con escala.</t>
        </r>
      </text>
    </comment>
    <comment ref="C99" authorId="1" shapeId="0" xr:uid="{00000000-0006-0000-0600-000002000000}">
      <text>
        <r>
          <rPr>
            <b/>
            <sz val="8"/>
            <color indexed="81"/>
            <rFont val="Tahoma"/>
            <family val="2"/>
          </rPr>
          <t>Producto de la pandemia el sector sufrió diversas modificaciones y se disconinuó la recopilación de información.</t>
        </r>
      </text>
    </comment>
    <comment ref="B119" authorId="2" shapeId="0" xr:uid="{00000000-0006-0000-0600-000003000000}">
      <text>
        <r>
          <rPr>
            <sz val="9"/>
            <color indexed="81"/>
            <rFont val="Tahoma"/>
            <family val="2"/>
          </rPr>
          <t xml:space="preserve">Distancia aproximada a través de un buscador de rutas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Pinky</author>
    <author>Julia</author>
    <author>a</author>
  </authors>
  <commentList>
    <comment ref="C101" authorId="0" shapeId="0" xr:uid="{00000000-0006-0000-0700-000001000000}">
      <text>
        <r>
          <rPr>
            <b/>
            <sz val="8"/>
            <color indexed="81"/>
            <rFont val="Tahoma"/>
            <family val="2"/>
          </rPr>
          <t>Producto de la pandemia el sector sufrió diversas modificaciones y se disconinuó la recopilación de información.</t>
        </r>
      </text>
    </comment>
    <comment ref="C118" authorId="1" shapeId="0" xr:uid="{00000000-0006-0000-0700-000002000000}">
      <text>
        <r>
          <rPr>
            <b/>
            <sz val="8"/>
            <color indexed="81"/>
            <rFont val="Tahoma"/>
            <family val="2"/>
          </rPr>
          <t xml:space="preserve">No se encontraron servicios para la fecha
</t>
        </r>
        <r>
          <rPr>
            <sz val="8"/>
            <color indexed="81"/>
            <rFont val="Tahoma"/>
            <family val="2"/>
          </rPr>
          <t xml:space="preserve">
</t>
        </r>
      </text>
    </comment>
    <comment ref="F118" authorId="1" shapeId="0" xr:uid="{00000000-0006-0000-0700-000003000000}">
      <text>
        <r>
          <rPr>
            <b/>
            <sz val="8"/>
            <color indexed="81"/>
            <rFont val="Tahoma"/>
            <family val="2"/>
          </rPr>
          <t>No se encontraron servicios para la fecha</t>
        </r>
        <r>
          <rPr>
            <sz val="8"/>
            <color indexed="81"/>
            <rFont val="Tahoma"/>
            <family val="2"/>
          </rPr>
          <t xml:space="preserve">
</t>
        </r>
      </text>
    </comment>
    <comment ref="B119" authorId="2" shapeId="0" xr:uid="{00000000-0006-0000-0700-000004000000}">
      <text>
        <r>
          <rPr>
            <b/>
            <sz val="9"/>
            <color indexed="81"/>
            <rFont val="Tahoma"/>
            <family val="2"/>
          </rPr>
          <t xml:space="preserve">Distancia aproximada a través de un buscador de rutas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Pinky</author>
  </authors>
  <commentList>
    <comment ref="C98" authorId="0" shapeId="0" xr:uid="{00000000-0006-0000-0800-000001000000}">
      <text>
        <r>
          <rPr>
            <b/>
            <sz val="8"/>
            <color indexed="81"/>
            <rFont val="Tahoma"/>
            <family val="2"/>
          </rPr>
          <t>Producto de la pandemia el sector sufrió diversas modificaciones y se disconinuó la recopilación de información.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Bruno</author>
    <author>Pinky</author>
    <author>a</author>
  </authors>
  <commentList>
    <comment ref="C27" authorId="0" shapeId="0" xr:uid="{00000000-0006-0000-0900-000001000000}">
      <text>
        <r>
          <rPr>
            <b/>
            <sz val="8"/>
            <color indexed="81"/>
            <rFont val="Tahoma"/>
            <family val="2"/>
          </rPr>
          <t>El cálculo incluye varios servicios con escala.</t>
        </r>
      </text>
    </comment>
    <comment ref="C34" authorId="0" shapeId="0" xr:uid="{00000000-0006-0000-0900-000002000000}">
      <text>
        <r>
          <rPr>
            <b/>
            <sz val="8"/>
            <color indexed="81"/>
            <rFont val="Tahoma"/>
            <family val="2"/>
          </rPr>
          <t>El cálculo incluye varios servicios con escala.</t>
        </r>
      </text>
    </comment>
    <comment ref="C99" authorId="1" shapeId="0" xr:uid="{00000000-0006-0000-0900-000003000000}">
      <text>
        <r>
          <rPr>
            <b/>
            <sz val="8"/>
            <color indexed="81"/>
            <rFont val="Tahoma"/>
            <family val="2"/>
          </rPr>
          <t>Producto de la pandemia el sector sufrió diversas modificaciones y se disconinuó la recopilación de información.</t>
        </r>
      </text>
    </comment>
    <comment ref="B119" authorId="2" shapeId="0" xr:uid="{00000000-0006-0000-0900-000004000000}">
      <text>
        <r>
          <rPr>
            <sz val="9"/>
            <color indexed="81"/>
            <rFont val="Tahoma"/>
            <family val="2"/>
          </rPr>
          <t xml:space="preserve">Distancia aproximada a través de un buscador de rutas
</t>
        </r>
      </text>
    </comment>
  </commentList>
</comments>
</file>

<file path=xl/sharedStrings.xml><?xml version="1.0" encoding="utf-8"?>
<sst xmlns="http://schemas.openxmlformats.org/spreadsheetml/2006/main" count="13916" uniqueCount="264">
  <si>
    <t>Observatorio Nacional de Datos de Transporte</t>
  </si>
  <si>
    <t>Centro Tecnológico de Transporte, Tránsito y Seguridad Vial</t>
  </si>
  <si>
    <t>Universidad Tecnológica Nacional</t>
  </si>
  <si>
    <t>Sección</t>
  </si>
  <si>
    <t>Transporte interurbano de pasajeros</t>
  </si>
  <si>
    <t>Descripción</t>
  </si>
  <si>
    <t>Cuadro</t>
  </si>
  <si>
    <t>Fuente</t>
  </si>
  <si>
    <t xml:space="preserve">Último dato disponible </t>
  </si>
  <si>
    <t xml:space="preserve">Fecha de actualización </t>
  </si>
  <si>
    <t>Año</t>
  </si>
  <si>
    <t>Mes</t>
  </si>
  <si>
    <t>Febrero</t>
  </si>
  <si>
    <t>Marzo</t>
  </si>
  <si>
    <t>Abril</t>
  </si>
  <si>
    <t>Mayo</t>
  </si>
  <si>
    <t>Junio</t>
  </si>
  <si>
    <t>Julio</t>
  </si>
  <si>
    <t>Agosto</t>
  </si>
  <si>
    <t>Septiembre</t>
  </si>
  <si>
    <t>Octubre</t>
  </si>
  <si>
    <t>Volver al Índice</t>
  </si>
  <si>
    <t>C3T en base a datos obtenidos de Plataforma 10 y Despegar.com</t>
  </si>
  <si>
    <t>3.6.1</t>
  </si>
  <si>
    <t>3.6.2</t>
  </si>
  <si>
    <t>3.6.3</t>
  </si>
  <si>
    <t>3.6.4</t>
  </si>
  <si>
    <t>3.6.5</t>
  </si>
  <si>
    <t>3.6.6</t>
  </si>
  <si>
    <t>3.6.7</t>
  </si>
  <si>
    <t>3.6.8</t>
  </si>
  <si>
    <t>3.6.9</t>
  </si>
  <si>
    <t>3.6.10</t>
  </si>
  <si>
    <t>3.6.11</t>
  </si>
  <si>
    <t>3.6.12</t>
  </si>
  <si>
    <t>3.6.13</t>
  </si>
  <si>
    <t>Distancia terrestre (km)</t>
  </si>
  <si>
    <t>Relación de precios avión/ómnibus</t>
  </si>
  <si>
    <t>Avión turista / Ómnibus semi cama</t>
  </si>
  <si>
    <t>Avión turista / Ómnibus cama ejecutivo</t>
  </si>
  <si>
    <t>Avión turista / Ómnibus cama suite</t>
  </si>
  <si>
    <t>Relación de precios del pasaje de ómnibus y de avión entre Buenos Aires y Bariloche</t>
  </si>
  <si>
    <t>Relación de precios del pasaje de ómnibus y de avión entre Buenos Aires y Comodoro Rivadavia</t>
  </si>
  <si>
    <t>Relación de precios del pasaje de ómnibus y de avión entre Buenos Aires y Córdoba</t>
  </si>
  <si>
    <t>Relación de precios del pasaje de ómnibus y de avión entre Buenos Aires y Mar del Plata</t>
  </si>
  <si>
    <t>Relación de precios del pasaje de ómnibus y de avión entre Buenos Aires y Mendoza</t>
  </si>
  <si>
    <t>Relación de precios del pasaje de ómnibus y de avión entre Buenos Aires y Neuquén</t>
  </si>
  <si>
    <t>Relación de precios del pasaje de ómnibus y de avión entre Buenos Aires y Posadas</t>
  </si>
  <si>
    <t>Relación de precios del pasaje de ómnibus y de avión entre Buenos Aires y Resistencia</t>
  </si>
  <si>
    <t>Relación de precios del pasaje de ómnibus y de avión entre Buenos Aires y Rosario</t>
  </si>
  <si>
    <t>Relación de precios del pasaje de ómnibus y de avión entre Buenos Aires y Salta</t>
  </si>
  <si>
    <t>Relación de precios del pasaje de ómnibus y de avión entre Buenos Aires y San Miguel de Tucumán</t>
  </si>
  <si>
    <t>Relación de precios del pasaje de ómnibus y de avión entre Córdoba y Mendoza</t>
  </si>
  <si>
    <t>3.4.2.1</t>
  </si>
  <si>
    <t>3.4.2.2</t>
  </si>
  <si>
    <t>3.4.2.3</t>
  </si>
  <si>
    <t>3.4.2.4</t>
  </si>
  <si>
    <t>3.4.2.5</t>
  </si>
  <si>
    <t>3.4.2.6</t>
  </si>
  <si>
    <t>3.4.2.7</t>
  </si>
  <si>
    <t>3.4.2.8</t>
  </si>
  <si>
    <t>3.4.2.9</t>
  </si>
  <si>
    <t>3.4.2.10</t>
  </si>
  <si>
    <t>3.4.2.11</t>
  </si>
  <si>
    <t>3.4.2.12</t>
  </si>
  <si>
    <t>3.4.2.13</t>
  </si>
  <si>
    <t xml:space="preserve">Precios de los pasajes de avión entre la Ciudad Autónoma de Buenos Aires y Bahía Blanca (Buenos Aires) </t>
  </si>
  <si>
    <t>C3T en base a datos obtenidos de Despegar.com</t>
  </si>
  <si>
    <t>Categoría de servicio</t>
  </si>
  <si>
    <t>Turista</t>
  </si>
  <si>
    <t>$</t>
  </si>
  <si>
    <t>$/km</t>
  </si>
  <si>
    <t>Base Octubre 2013 = 100</t>
  </si>
  <si>
    <t>Nota: los vuelos que parten desde la Ciudad Autónoma de Buenos Aires lo hacen desde el Aeroparque Jorge Newbery</t>
  </si>
  <si>
    <t xml:space="preserve">Metodología: el relevamiento de datos se realiza dos semanas antes del último viernes de cada mes. De no haber oferta de alguna categoría de servicio, la celda permanece en blanco. </t>
  </si>
  <si>
    <t>El valor final es el resultado de un promedio simple de todas las empresas que prestan dicha categoría de servicio en cada fecha.</t>
  </si>
  <si>
    <t xml:space="preserve">Precios de los pasajes de avión entre la Ciudad Autónoma de Buenos Aires y San Carlos de Bariloche (Río Negro) </t>
  </si>
  <si>
    <t xml:space="preserve">Categoría de servicio </t>
  </si>
  <si>
    <t xml:space="preserve">Precios de los pasajes de avión entre la Ciudad Autónoma de Buenos Aires y Comodoro Rivadavia (Chubut) </t>
  </si>
  <si>
    <t>Precios de los pasajes de avión entre la Ciudad Autónoma de Buenos Aires y Córdoba (Córdoba)</t>
  </si>
  <si>
    <t xml:space="preserve">Precios de los pasajes de avión entre la Ciudad Autónoma de Buenos Aires y Mar del Plata (Buenos Aires) </t>
  </si>
  <si>
    <t xml:space="preserve">Precios de los pasajes de avión entre la Ciudad Autónoma de Buenos Aires y Mendoza (Mendoza) </t>
  </si>
  <si>
    <t xml:space="preserve">Precios de los pasajes de avión entre la Ciudad Autónoma de Buenos Aires y Posadas (Misiones)  </t>
  </si>
  <si>
    <t xml:space="preserve">Precios de los pasajes de avión entre la Ciudad Autónoma de Buenos Aires y Resistencia (Chaco) </t>
  </si>
  <si>
    <t xml:space="preserve">Precios de los pasajes de avión entre la Ciudad Autónoma de Buenos Aires y Rosario (Santa Fe) </t>
  </si>
  <si>
    <t xml:space="preserve">Precios de los pasajes de avión entre la Ciudad Autónoma de Buenos Aires y Salta (Salta)  </t>
  </si>
  <si>
    <t xml:space="preserve">Precios de los pasajes de avión entre la Ciudad Autónoma de Buenos Aires y San Miguel de Tucumán (Tucumán) </t>
  </si>
  <si>
    <t>3.1.5.1</t>
  </si>
  <si>
    <t xml:space="preserve">Precios de los pasajes de ómnibus entre la Ciudad Autónoma de Buenos Aires y Bahía Blanca (Buenos Aires) según categoría de servicio </t>
  </si>
  <si>
    <t>C3T en base a datos obtenidos de Plataforma 10</t>
  </si>
  <si>
    <t>Categorías de servicio</t>
  </si>
  <si>
    <t xml:space="preserve">Semi cama </t>
  </si>
  <si>
    <t>Cama ejecutivo</t>
  </si>
  <si>
    <t>Nota: los servicios de Jurisdicción Nacional son los que en su recorrido atraviesan, al menos, un límite provincial.</t>
  </si>
  <si>
    <t>3.1.5.2</t>
  </si>
  <si>
    <t xml:space="preserve">Precios de los pasajes de ómnibus entre la Ciudad Autónoma de Buenos Aires y San Carlos de Bariloche (Río Negro) según categoría de servicio </t>
  </si>
  <si>
    <t xml:space="preserve">Categorías de servicio </t>
  </si>
  <si>
    <t>Semi cama</t>
  </si>
  <si>
    <t>3.1.5.3</t>
  </si>
  <si>
    <t xml:space="preserve">Precios de los pasajes de ómnibus entre la Ciudad Autónoma de Buenos Aires y Comodoro Rivadavia (Chubut) según categoría de servicio </t>
  </si>
  <si>
    <t>Cama suite</t>
  </si>
  <si>
    <t>3.1.5.4</t>
  </si>
  <si>
    <t xml:space="preserve">Precios de los pasajes de ómnibus entre la Ciudad Autónoma de Buenos Aires y Córdoba (Córdoba) según categoría de servicio </t>
  </si>
  <si>
    <t>3.1.5.5</t>
  </si>
  <si>
    <t xml:space="preserve">Precios de los pasajes de ómnibus entre la Ciudad Autónoma de Buenos Aires y Mar del Plata (Buenos Aires) según categoría de servicio </t>
  </si>
  <si>
    <t>3.1.5.6</t>
  </si>
  <si>
    <t xml:space="preserve">Precios de los pasajes de ómnibus entre la Ciudad Autónoma de Buenos Aires y Mendoza (Mendoza) según categoría de servicio </t>
  </si>
  <si>
    <t>3.1.5.7</t>
  </si>
  <si>
    <t>3.1.5.9</t>
  </si>
  <si>
    <t>3.1.5.10</t>
  </si>
  <si>
    <t xml:space="preserve">Precios de los pasajes de ómnibus entre la Ciudad Autónoma de Buenos Aires y Resistencia (Chaco) según categoría de servicio </t>
  </si>
  <si>
    <t>3.1.5.11</t>
  </si>
  <si>
    <t>3.1.5.12</t>
  </si>
  <si>
    <t xml:space="preserve">Precios de los pasajes de ómnibus entre la Ciudad Autónoma de Buenos Aires y Salta (Salta) según categoría de servicio </t>
  </si>
  <si>
    <t>3.1.5.13</t>
  </si>
  <si>
    <t xml:space="preserve">Precios de los pasajes de ómnibus entre la Ciudad Autónoma de Buenos Aires y San Miguel de Tucumán (Tucumán) según categoría de servicio </t>
  </si>
  <si>
    <t>3.1.5.20</t>
  </si>
  <si>
    <t xml:space="preserve">Precios de los pasajes de ómnibus entre Córdoba (Córdoba) y Mendoza (Mendoza) según categoría de servicio </t>
  </si>
  <si>
    <t xml:space="preserve">Precio del pasaje de avión entre la Ciudad Autónoma de Buenos Aires y Bahía Blanca  </t>
  </si>
  <si>
    <t xml:space="preserve">Precio del pasaje de avión entre la Ciudad Autónoma de Buenos Aires y San Carlos de Bariloche </t>
  </si>
  <si>
    <t>Precio del pasaje de ómnibus entre la Ciudad Autónoma de Buenos Aires y Bahía Blanca</t>
  </si>
  <si>
    <t>Precio del pasaje de ómnibus entre la Ciudad Autónoma de Buenos Aires y San Carlos de Bariloche</t>
  </si>
  <si>
    <t xml:space="preserve">Precio del pasaje de avión entre la Ciudad Autónoma de Buenos Aires y Comodoro Rivadavia </t>
  </si>
  <si>
    <t xml:space="preserve">Precio del pasaje de ómnibus entre la Ciudad Autónoma de Buenos Aires y Comodoro Rivadavia </t>
  </si>
  <si>
    <t xml:space="preserve">Precio del pasaje de avión entre la Ciudad Autónoma de Buenos Aires y Córdoba </t>
  </si>
  <si>
    <t>Precio del pasaje de ómnibus entre la Ciudad Autónoma de Buenos Aires y Córdoba</t>
  </si>
  <si>
    <t xml:space="preserve">Precio del pasaje de avión entre la Ciudad Autónoma de Buenos Aires y Mar del Plata </t>
  </si>
  <si>
    <t>Precio del pasaje de ómnibus entre la Ciudad Autónoma de Buenos Aires y Mar del Plata</t>
  </si>
  <si>
    <t>Precio del pasaje de avión entre la Ciudad Autónoma de Buenos Aires y Mendoza</t>
  </si>
  <si>
    <t xml:space="preserve">Precio del pasaje de ómnibus entre la Ciudad Autónoma de Buenos Aires y Mendoza </t>
  </si>
  <si>
    <t xml:space="preserve">Precio del pasaje de avión entre la Ciudad Autónoma de Buenos Aires y Neuquén </t>
  </si>
  <si>
    <t>Precio del pasaje de ómnibus entre la Ciudad Autónoma de Buenos Aires y Neuquén</t>
  </si>
  <si>
    <t xml:space="preserve">Precio del pasaje de avión entre la Ciudad Autónoma de Buenos Aires y Posadas </t>
  </si>
  <si>
    <t>Precio del pasaje de avión entre la Ciudad Autónoma de Buenos Aires y Resistencia</t>
  </si>
  <si>
    <t>Precio de pasaje de ómnibus entre la Ciudad Autónoma de Buenos Aires y Resistencia</t>
  </si>
  <si>
    <t>Precio del pasaje de avión entre la Ciudad Autónoma de Buenos Aires y Rosario</t>
  </si>
  <si>
    <t xml:space="preserve">Precio del pasaje de ómnibus entre la Ciudad Autónoma de Buenos Aires y Rosario </t>
  </si>
  <si>
    <t>Precio del pasaje de avión entre la Ciudad Autónoma de Buenos Aires y Salta</t>
  </si>
  <si>
    <t xml:space="preserve">Precio del los pasaje de ómnibus entre la Ciudad Autónoma de Buenos Aires y Salta </t>
  </si>
  <si>
    <t>Precio del pasaje de avión entre la Ciudad Autónoma de Buenos Aires y San Miguel de Tucumán</t>
  </si>
  <si>
    <t>Precio del los pasaje de ómnibus entre la Ciudad Autónoma de Buenos Aires y San Miguel de Tucumán</t>
  </si>
  <si>
    <t>Precio del pasaje de avión entre Córdoba y Mendoza</t>
  </si>
  <si>
    <t xml:space="preserve">Precio del pasaje de ómnibus entre Córdoba y Mendoza </t>
  </si>
  <si>
    <t>Precios de los pasajes de avión y ómnibus entre ciudades. Relación de precios entre el pasaje de ómnibus y de avión entre ciudades</t>
  </si>
  <si>
    <t>Precio del pasaje de ómnibus entre la Ciudad Autónoma de Buenos Aires y Posadas</t>
  </si>
  <si>
    <t xml:space="preserve">Precios de los pasajes de ómnibus entre la Ciudad Autónoma de Buenos Aires y Posadas (Misiones) según categoría de servicio </t>
  </si>
  <si>
    <t>Noviembre</t>
  </si>
  <si>
    <t>Diciembre</t>
  </si>
  <si>
    <t>Enero</t>
  </si>
  <si>
    <t xml:space="preserve">Precios de los pasajes de avión entre la Ciudad Autónoma de Buenos Aires y Neuquén (Neuquén) </t>
  </si>
  <si>
    <t>-</t>
  </si>
  <si>
    <t xml:space="preserve"> - </t>
  </si>
  <si>
    <t xml:space="preserve">Precios de los pasajes de ómnibus entre la Ciudad Autónoma de Buenos Aires y Neuquén (Neuquén) según categoría de servicio </t>
  </si>
  <si>
    <t>Precios de los pasajes de avión entre Córdoba (Córdoba) y Mendoza (Mendoza)</t>
  </si>
  <si>
    <t>Relación de precios del pasaje de ómnibus y de avión entre la Ciudad Autónoma de Buenos Aires y Rosario (Santa Fe)</t>
  </si>
  <si>
    <t>Relación de precios del pasaje de ómnibus y de avión entre la Ciudad Autónoma de Aires y Resistencia (Chaco)</t>
  </si>
  <si>
    <t>Relación de precios del pasaje de ómnibus y de avión entre la Ciudad Autónoma de Buenos Aires y Posadas (Misiones)</t>
  </si>
  <si>
    <t>Relación de precios del pasaje de ómnibus y de avión entre la Ciudad Autónoma de Buenos Aires y Neuquén (Neuquén)</t>
  </si>
  <si>
    <t>Relación de precios del pasaje de ómnibus y de avión entre la Ciudad Autónoma de Buenos Aires y Mendoza (Mendoza)</t>
  </si>
  <si>
    <t>Relación de precios del pasaje de ómnibus y de avión entre la Ciudad Autónoma de Buenos Aires y Mar del Plata (Buenos Aires)</t>
  </si>
  <si>
    <t>Relación de precios del pasaje de ómnibus y de avión entre la Ciudad Autónoma de Buenos Aires y Córdoba (Córdoba)</t>
  </si>
  <si>
    <t>Relación de precios del pasaje de ómnibus y de avión entre la Ciudad Autónoma de Buenos Aires y Comodoro Rivadavia (Chubut)</t>
  </si>
  <si>
    <t>Relación de precios del pasaje de ómnibus y de avión entre Ciudad Autónoma de Buenos Aires y Bariloche (Río Negro)</t>
  </si>
  <si>
    <t>Relación de precios del pasaje de ómnibus y de avión entre la Ciudad Autónoma de Buenos Aires y Bahía Blanca (Buenos Aires)</t>
  </si>
  <si>
    <t xml:space="preserve">Precios de los pasajes de ómnibus entre la Ciudad Autónoma de Buenos Aires y Rosario (Santa Fe) según categoría de servicio </t>
  </si>
  <si>
    <t>Primera</t>
  </si>
  <si>
    <t>Pullman</t>
  </si>
  <si>
    <t xml:space="preserve">Agosto </t>
  </si>
  <si>
    <t>Volver al índice</t>
  </si>
  <si>
    <r>
      <rPr>
        <vertAlign val="superscript"/>
        <sz val="11"/>
        <color theme="1"/>
        <rFont val="Calibri"/>
        <family val="2"/>
        <scheme val="minor"/>
      </rPr>
      <t>(2)</t>
    </r>
    <r>
      <rPr>
        <sz val="11"/>
        <color theme="1"/>
        <rFont val="Calibri"/>
        <family val="2"/>
        <scheme val="minor"/>
      </rPr>
      <t xml:space="preserve"> 22/12/2015: Aumenta la tarifa.</t>
    </r>
  </si>
  <si>
    <t>Camarote (para dos personas)</t>
  </si>
  <si>
    <r>
      <rPr>
        <vertAlign val="superscript"/>
        <sz val="11"/>
        <color theme="1"/>
        <rFont val="Calibri"/>
        <family val="2"/>
        <scheme val="minor"/>
      </rPr>
      <t>(1)</t>
    </r>
    <r>
      <rPr>
        <sz val="11"/>
        <color theme="1"/>
        <rFont val="Calibri"/>
        <family val="2"/>
        <scheme val="minor"/>
      </rPr>
      <t xml:space="preserve"> 18/09/2015: Comienza a funcionar el servicio.</t>
    </r>
  </si>
  <si>
    <r>
      <rPr>
        <vertAlign val="superscript"/>
        <sz val="11"/>
        <color theme="1"/>
        <rFont val="Calibri"/>
        <family val="2"/>
        <scheme val="minor"/>
      </rPr>
      <t>(2)</t>
    </r>
    <r>
      <rPr>
        <sz val="11"/>
        <color theme="1"/>
        <rFont val="Calibri"/>
        <family val="2"/>
        <scheme val="minor"/>
      </rPr>
      <t xml:space="preserve"> 08/04/2016: Aumenta la tarifa.</t>
    </r>
  </si>
  <si>
    <t>Base</t>
  </si>
  <si>
    <t>Super Pullman (RAPIDO)</t>
  </si>
  <si>
    <r>
      <rPr>
        <vertAlign val="superscript"/>
        <sz val="11"/>
        <color theme="1"/>
        <rFont val="Calibri"/>
        <family val="2"/>
        <scheme val="minor"/>
      </rPr>
      <t>(4)</t>
    </r>
    <r>
      <rPr>
        <sz val="11"/>
        <color theme="1"/>
        <rFont val="Calibri"/>
        <family val="2"/>
        <scheme val="minor"/>
      </rPr>
      <t xml:space="preserve"> 04/01/2016: El servicio de emergencia pasa a brindarse en buses todo el trayecto.</t>
    </r>
  </si>
  <si>
    <r>
      <rPr>
        <vertAlign val="superscript"/>
        <sz val="11"/>
        <color theme="1"/>
        <rFont val="Calibri"/>
        <family val="2"/>
        <scheme val="minor"/>
      </rPr>
      <t>(5)</t>
    </r>
    <r>
      <rPr>
        <sz val="11"/>
        <color theme="1"/>
        <rFont val="Calibri"/>
        <family val="2"/>
        <scheme val="minor"/>
      </rPr>
      <t xml:space="preserve"> 10/03/2016: Se suspende el servicio de buses.</t>
    </r>
  </si>
  <si>
    <r>
      <rPr>
        <vertAlign val="superscript"/>
        <sz val="11"/>
        <rFont val="Calibri"/>
        <family val="2"/>
        <scheme val="minor"/>
      </rPr>
      <t>(1)</t>
    </r>
    <r>
      <rPr>
        <sz val="11"/>
        <rFont val="Calibri"/>
        <family val="2"/>
        <scheme val="minor"/>
      </rPr>
      <t xml:space="preserve"> 08/04/16: Aumenta la tarifa.</t>
    </r>
  </si>
  <si>
    <t>Camarate (para dos personas)</t>
  </si>
  <si>
    <r>
      <rPr>
        <vertAlign val="superscript"/>
        <sz val="11"/>
        <rFont val="Calibri"/>
        <family val="2"/>
        <scheme val="minor"/>
      </rPr>
      <t>(2)</t>
    </r>
    <r>
      <rPr>
        <sz val="11"/>
        <rFont val="Calibri"/>
        <family val="2"/>
        <scheme val="minor"/>
      </rPr>
      <t xml:space="preserve"> 01/06/15: Se elimina la Clase Turista.</t>
    </r>
  </si>
  <si>
    <r>
      <rPr>
        <vertAlign val="superscript"/>
        <sz val="11"/>
        <rFont val="Calibri"/>
        <family val="2"/>
        <scheme val="minor"/>
      </rPr>
      <t>(2)</t>
    </r>
    <r>
      <rPr>
        <sz val="11"/>
        <rFont val="Calibri"/>
        <family val="2"/>
        <scheme val="minor"/>
      </rPr>
      <t xml:space="preserve"> 08/04/16: Aumenta la tarifa.</t>
    </r>
  </si>
  <si>
    <t>3.2.3.2</t>
  </si>
  <si>
    <t>Precios de los pasajes de ferrocarril de pasajeros entre la estación Constitución y Bahia Blanca (Buenos Aires) via La Madrid -operadora Ferrobaires-</t>
  </si>
  <si>
    <t>3.2.3.3</t>
  </si>
  <si>
    <t>Precios de los pasajes de ferrocarril de pasajeros entre la estación Constitución y Bahia Blanca (Buenos Aires) via La Madrid (Semirápido) -operadora Trenes Argentinos-</t>
  </si>
  <si>
    <t>Relación de precios del pasaje de avión con pasajes de ómnibus y avión entre Buenos Aires y Bahía Blanca</t>
  </si>
  <si>
    <t>3.2.3.8</t>
  </si>
  <si>
    <t>Precios de los pasajes de ferrocarril de pasajeros entre la estación Retiro (Buenos Aires) y Córdoba -operadora Trenes Argentinos-</t>
  </si>
  <si>
    <t>Avión turista / Tren 'primera'</t>
  </si>
  <si>
    <t>Avión turista / Tren 'pullman'</t>
  </si>
  <si>
    <t>Avión turista / Tren 'camarote' (valor de pasaje para dos personas)</t>
  </si>
  <si>
    <t xml:space="preserve">Avión turista / Tren 'camarotes' (valor de pasaje para dos personas) [SOFSE] </t>
  </si>
  <si>
    <t>Avión turista / Tren 'pullman' [SOFSE]</t>
  </si>
  <si>
    <t>Avión turista / Tren 'primera' [SOFSE]</t>
  </si>
  <si>
    <t>Avión turista / Tren 'primera'  [Ferrobaires]</t>
  </si>
  <si>
    <t>Avión turista / Tren 'turista' [Ferrobaires]</t>
  </si>
  <si>
    <t>3.2.3.4</t>
  </si>
  <si>
    <t>Precios de los pasajes de ferrocarril de pasajeros entre la estación Constitución (Buenos Aires) y Mar del Plata -operadora Ferrobaires-</t>
  </si>
  <si>
    <t>3.2.3.5</t>
  </si>
  <si>
    <t>Precios de los pasajes de ferrocarril de pasajeros entre la estación Constitución (Buenos Aires) y Mar del Plata -operadora Trenes Argentinos-</t>
  </si>
  <si>
    <r>
      <rPr>
        <vertAlign val="superscript"/>
        <sz val="11"/>
        <color theme="1"/>
        <rFont val="Calibri"/>
        <family val="2"/>
        <scheme val="minor"/>
      </rPr>
      <t>(1)</t>
    </r>
    <r>
      <rPr>
        <sz val="11"/>
        <color theme="1"/>
        <rFont val="Calibri"/>
        <family val="2"/>
        <scheme val="minor"/>
      </rPr>
      <t xml:space="preserve"> 23/08/2015: Se suspenden todos los servicios por problemas derivados de la crecida del Río Salado.  La suspensión total corrió hasta el 13/09/2016.</t>
    </r>
  </si>
  <si>
    <r>
      <rPr>
        <vertAlign val="superscript"/>
        <sz val="11"/>
        <color theme="1"/>
        <rFont val="Calibri"/>
        <family val="2"/>
        <scheme val="minor"/>
      </rPr>
      <t xml:space="preserve">(2)  </t>
    </r>
    <r>
      <rPr>
        <sz val="11"/>
        <color theme="1"/>
        <rFont val="Calibri"/>
        <family val="2"/>
        <scheme val="minor"/>
      </rPr>
      <t>14/09/2015: Se implementa servicio de emergencia para las categorìas primera y pullman. El servicio rápido super pullman continua suspendido. El tren realiza trayecto Constitución - Lezama y se completa recorrido en omnibus.</t>
    </r>
  </si>
  <si>
    <t>Avión turista / Tren 'primera' [Ferrobaires]</t>
  </si>
  <si>
    <t>Avión turista / Tren 'pullman' [Ferrobaires]</t>
  </si>
  <si>
    <t xml:space="preserve">Avión turista / Tren 'Super Pullman' (rápido) </t>
  </si>
  <si>
    <t>Relación de precios avión/tren</t>
  </si>
  <si>
    <t>Avión turista / Tren 'primera' a Rosario Sur</t>
  </si>
  <si>
    <t xml:space="preserve">Avión turista / Tren 'primera' a Rosario Norte </t>
  </si>
  <si>
    <t>Avión turista / Tren 'pullman' a Rosario Sur</t>
  </si>
  <si>
    <t>Avión turista / Tren 'pullman' a Rosario Norte</t>
  </si>
  <si>
    <t>Avión turista / Tren 'turista'</t>
  </si>
  <si>
    <t>3.2.3.9</t>
  </si>
  <si>
    <t>Precios de los pasajes de ferrocarril de pasajeros entre la estación Retiro (Buenos Aires) y Rosario Sur -operadora Trenes Argentinos-</t>
  </si>
  <si>
    <t>3.2.3.10</t>
  </si>
  <si>
    <t>Precios de los pasajes de ferrocarril de pasajeros entre la estación Retiro (Buenos Aires) y Rosario Norte -operadora Trenes Argentinos-</t>
  </si>
  <si>
    <t>3.2.3.11</t>
  </si>
  <si>
    <t>Precios de los pasajes de ferrocarril de pasajeros entre la estación Retiro (Buenos Aires) y Tucumán -operadora Trenes Argentinos-</t>
  </si>
  <si>
    <t>C3T en base a datos obtenidos de SOFSE, Sateliteferroviario.com y Ferrobaires</t>
  </si>
  <si>
    <r>
      <rPr>
        <vertAlign val="superscript"/>
        <sz val="11"/>
        <rFont val="Calibri"/>
        <family val="2"/>
        <scheme val="minor"/>
      </rPr>
      <t>(1)</t>
    </r>
    <r>
      <rPr>
        <sz val="11"/>
        <rFont val="Calibri"/>
        <family val="2"/>
        <scheme val="minor"/>
      </rPr>
      <t xml:space="preserve"> 08/04/16: Se restauran todos los servicios, tanto como estación cabecera del recorrido Retiro-Rosario, así como estación intermedia del trayecto "Retiro-Córdoba" y "Retiro-Tucumán", sea en sentido ascendente como ascendente. </t>
    </r>
  </si>
  <si>
    <t>Distancia aérea (km)</t>
  </si>
  <si>
    <r>
      <t xml:space="preserve">Junio </t>
    </r>
    <r>
      <rPr>
        <vertAlign val="superscript"/>
        <sz val="11"/>
        <color theme="1"/>
        <rFont val="Calibri"/>
        <family val="2"/>
        <scheme val="minor"/>
      </rPr>
      <t>(1)</t>
    </r>
  </si>
  <si>
    <r>
      <t xml:space="preserve">Septiembre </t>
    </r>
    <r>
      <rPr>
        <vertAlign val="superscript"/>
        <sz val="11"/>
        <color theme="1"/>
        <rFont val="Calibri"/>
        <family val="2"/>
        <scheme val="minor"/>
      </rPr>
      <t>(1)</t>
    </r>
  </si>
  <si>
    <r>
      <t xml:space="preserve">Abril </t>
    </r>
    <r>
      <rPr>
        <vertAlign val="superscript"/>
        <sz val="11"/>
        <color theme="1"/>
        <rFont val="Calibri"/>
        <family val="2"/>
        <scheme val="minor"/>
      </rPr>
      <t>(2)</t>
    </r>
  </si>
  <si>
    <r>
      <t>Agosto</t>
    </r>
    <r>
      <rPr>
        <vertAlign val="superscript"/>
        <sz val="11"/>
        <color theme="1"/>
        <rFont val="Calibri"/>
        <family val="2"/>
        <scheme val="minor"/>
      </rPr>
      <t xml:space="preserve"> (1)</t>
    </r>
  </si>
  <si>
    <r>
      <t>Septiembre</t>
    </r>
    <r>
      <rPr>
        <vertAlign val="superscript"/>
        <sz val="11"/>
        <color theme="1"/>
        <rFont val="Calibri"/>
        <family val="2"/>
        <scheme val="minor"/>
      </rPr>
      <t xml:space="preserve"> (2)</t>
    </r>
  </si>
  <si>
    <r>
      <t xml:space="preserve">Diciembre </t>
    </r>
    <r>
      <rPr>
        <vertAlign val="superscript"/>
        <sz val="11"/>
        <color theme="1"/>
        <rFont val="Calibri"/>
        <family val="2"/>
        <scheme val="minor"/>
      </rPr>
      <t>(3)</t>
    </r>
  </si>
  <si>
    <r>
      <t xml:space="preserve">Enero </t>
    </r>
    <r>
      <rPr>
        <vertAlign val="superscript"/>
        <sz val="11"/>
        <color theme="1"/>
        <rFont val="Calibri"/>
        <family val="2"/>
        <scheme val="minor"/>
      </rPr>
      <t>(3) (4)</t>
    </r>
  </si>
  <si>
    <r>
      <t xml:space="preserve">Marzo </t>
    </r>
    <r>
      <rPr>
        <vertAlign val="superscript"/>
        <sz val="11"/>
        <color theme="1"/>
        <rFont val="Calibri"/>
        <family val="2"/>
        <scheme val="minor"/>
      </rPr>
      <t>(5)</t>
    </r>
  </si>
  <si>
    <r>
      <t xml:space="preserve">Abril </t>
    </r>
    <r>
      <rPr>
        <vertAlign val="superscript"/>
        <sz val="11"/>
        <color theme="1"/>
        <rFont val="Calibri"/>
        <family val="2"/>
        <scheme val="minor"/>
      </rPr>
      <t>(1)</t>
    </r>
  </si>
  <si>
    <t>(1) PermanecIó cerrado el Aeropuerto de Mendoza por trabajos de mantenimiento desde el 07 de Septiembre hasta el 07 de Diciembre de 2016 inclusive. El Ministerio de Transporte de la Nación brindará de forma gratuita un servicio de colectivos que conectará los aeropuertos cercanos con la Terminal de Ómnibus de Mendoza.</t>
  </si>
  <si>
    <r>
      <rPr>
        <vertAlign val="superscript"/>
        <sz val="11"/>
        <color theme="1"/>
        <rFont val="Calibri"/>
        <family val="2"/>
        <scheme val="minor"/>
      </rPr>
      <t xml:space="preserve">(3)  </t>
    </r>
    <r>
      <rPr>
        <sz val="11"/>
        <color theme="1"/>
        <rFont val="Calibri"/>
        <family val="2"/>
        <scheme val="minor"/>
      </rPr>
      <t>10/07/2017: Aumenta la tarifa.</t>
    </r>
  </si>
  <si>
    <r>
      <t xml:space="preserve">Enero </t>
    </r>
    <r>
      <rPr>
        <b/>
        <vertAlign val="superscript"/>
        <sz val="11"/>
        <color theme="1"/>
        <rFont val="Calibri"/>
        <family val="2"/>
        <scheme val="minor"/>
      </rPr>
      <t>(2)</t>
    </r>
  </si>
  <si>
    <r>
      <t>Septiembre</t>
    </r>
    <r>
      <rPr>
        <vertAlign val="superscript"/>
        <sz val="11"/>
        <color theme="1"/>
        <rFont val="Calibri"/>
        <family val="2"/>
        <scheme val="minor"/>
      </rPr>
      <t xml:space="preserve"> </t>
    </r>
  </si>
  <si>
    <t xml:space="preserve">Diciembre </t>
  </si>
  <si>
    <r>
      <rPr>
        <vertAlign val="superscript"/>
        <sz val="11"/>
        <color theme="1"/>
        <rFont val="Calibri"/>
        <family val="2"/>
        <scheme val="minor"/>
      </rPr>
      <t>(1)</t>
    </r>
    <r>
      <rPr>
        <sz val="11"/>
        <color theme="1"/>
        <rFont val="Calibri"/>
        <family val="2"/>
        <scheme val="minor"/>
      </rPr>
      <t xml:space="preserve"> 23/08/2015: Se suspenden todos los servicos por problemas derivados de la crecida del Río Salado.</t>
    </r>
  </si>
  <si>
    <r>
      <rPr>
        <vertAlign val="superscript"/>
        <sz val="11"/>
        <color theme="1"/>
        <rFont val="Calibri"/>
        <family val="2"/>
        <scheme val="minor"/>
      </rPr>
      <t xml:space="preserve">(4) </t>
    </r>
    <r>
      <rPr>
        <sz val="11"/>
        <color theme="1"/>
        <rFont val="Calibri"/>
        <family val="2"/>
        <scheme val="minor"/>
      </rPr>
      <t>07/11/2017: Aumenta la tarifa.</t>
    </r>
  </si>
  <si>
    <t>3.2.3.7</t>
  </si>
  <si>
    <r>
      <rPr>
        <vertAlign val="superscript"/>
        <sz val="11"/>
        <color theme="1"/>
        <rFont val="Calibri"/>
        <family val="2"/>
        <scheme val="minor"/>
      </rPr>
      <t>(2)</t>
    </r>
    <r>
      <rPr>
        <sz val="11"/>
        <color theme="1"/>
        <rFont val="Calibri"/>
        <family val="2"/>
        <scheme val="minor"/>
      </rPr>
      <t xml:space="preserve"> 03/07/2017: Se reanuda el servicio. Entre el 03/07 y el 13/07 existieron tarifas promocionales (Pullman $240 - Primera $200). A partir del 14/07, entran en vigencia los valores detallados en la tabla.</t>
    </r>
  </si>
  <si>
    <r>
      <t xml:space="preserve">(3)  </t>
    </r>
    <r>
      <rPr>
        <sz val="11"/>
        <color theme="1"/>
        <rFont val="Calibri"/>
        <family val="2"/>
        <scheme val="minor"/>
      </rPr>
      <t>07/11/2017: Aumenta la tarifa.</t>
    </r>
  </si>
  <si>
    <r>
      <t xml:space="preserve">Diciembre </t>
    </r>
    <r>
      <rPr>
        <b/>
        <vertAlign val="superscript"/>
        <sz val="11"/>
        <color theme="1"/>
        <rFont val="Calibri"/>
        <family val="2"/>
        <scheme val="minor"/>
      </rPr>
      <t>(5)</t>
    </r>
  </si>
  <si>
    <r>
      <rPr>
        <vertAlign val="superscript"/>
        <sz val="11"/>
        <color theme="1"/>
        <rFont val="Calibri"/>
        <family val="2"/>
        <scheme val="minor"/>
      </rPr>
      <t>(5)</t>
    </r>
    <r>
      <rPr>
        <sz val="11"/>
        <color theme="1"/>
        <rFont val="Calibri"/>
        <family val="2"/>
        <scheme val="minor"/>
      </rPr>
      <t xml:space="preserve"> 01/12/2018: Aumenta la tarifa</t>
    </r>
  </si>
  <si>
    <r>
      <t xml:space="preserve">Diciembre </t>
    </r>
    <r>
      <rPr>
        <b/>
        <vertAlign val="superscript"/>
        <sz val="11"/>
        <color theme="1"/>
        <rFont val="Calibri"/>
        <family val="2"/>
        <scheme val="minor"/>
      </rPr>
      <t>(4)</t>
    </r>
  </si>
  <si>
    <r>
      <t xml:space="preserve">(4) </t>
    </r>
    <r>
      <rPr>
        <sz val="11"/>
        <color theme="1"/>
        <rFont val="Calibri"/>
        <family val="2"/>
        <scheme val="minor"/>
      </rPr>
      <t>01/12/2018: Aumenta la tarifa</t>
    </r>
  </si>
  <si>
    <r>
      <t xml:space="preserve">Diciembre </t>
    </r>
    <r>
      <rPr>
        <b/>
        <vertAlign val="superscript"/>
        <sz val="11"/>
        <color theme="1"/>
        <rFont val="Calibri"/>
        <family val="2"/>
        <scheme val="minor"/>
      </rPr>
      <t>(3)</t>
    </r>
  </si>
  <si>
    <r>
      <rPr>
        <vertAlign val="superscript"/>
        <sz val="11"/>
        <color theme="1"/>
        <rFont val="Calibri"/>
        <family val="2"/>
        <scheme val="minor"/>
      </rPr>
      <t>(3)</t>
    </r>
    <r>
      <rPr>
        <sz val="11"/>
        <color theme="1"/>
        <rFont val="Calibri"/>
        <family val="2"/>
        <scheme val="minor"/>
      </rPr>
      <t xml:space="preserve"> 01/12/18: Aumenta la tarifa</t>
    </r>
  </si>
  <si>
    <r>
      <rPr>
        <vertAlign val="superscript"/>
        <sz val="11"/>
        <color theme="1"/>
        <rFont val="Calibri"/>
        <family val="2"/>
        <scheme val="minor"/>
      </rPr>
      <t>(2)</t>
    </r>
    <r>
      <rPr>
        <sz val="11"/>
        <color theme="1"/>
        <rFont val="Calibri"/>
        <family val="2"/>
        <scheme val="minor"/>
      </rPr>
      <t xml:space="preserve"> 03/01/18: Aumenta la tarifa.</t>
    </r>
  </si>
  <si>
    <r>
      <rPr>
        <vertAlign val="superscript"/>
        <sz val="11"/>
        <color theme="1"/>
        <rFont val="Calibri"/>
        <family val="2"/>
        <scheme val="minor"/>
      </rPr>
      <t>(2)</t>
    </r>
    <r>
      <rPr>
        <sz val="11"/>
        <color theme="1"/>
        <rFont val="Calibri"/>
        <family val="2"/>
        <scheme val="minor"/>
      </rPr>
      <t xml:space="preserve"> 03/01/19: Aumenta la tarifa.</t>
    </r>
  </si>
  <si>
    <r>
      <rPr>
        <vertAlign val="superscript"/>
        <sz val="11"/>
        <color theme="1"/>
        <rFont val="Calibri"/>
        <family val="2"/>
        <scheme val="minor"/>
      </rPr>
      <t>(2)</t>
    </r>
    <r>
      <rPr>
        <sz val="11"/>
        <color theme="1"/>
        <rFont val="Calibri"/>
        <family val="2"/>
        <scheme val="minor"/>
      </rPr>
      <t xml:space="preserve"> 3/01/19: Aumenta la tarifa.</t>
    </r>
  </si>
  <si>
    <t>3.2.3.1</t>
  </si>
  <si>
    <t>Precios de los pasajes de ferrocarril de pasajeros entre la estación Constitución y Bahia Blanca (Buenos Aires) via Pringles -operadora Ferrobaires-</t>
  </si>
  <si>
    <t>septiembre 2021</t>
  </si>
  <si>
    <r>
      <t xml:space="preserve">Diciembre </t>
    </r>
    <r>
      <rPr>
        <b/>
        <vertAlign val="superscript"/>
        <sz val="11"/>
        <color theme="1"/>
        <rFont val="Calibri"/>
        <family val="2"/>
        <scheme val="minor"/>
      </rPr>
      <t>(1)</t>
    </r>
  </si>
  <si>
    <r>
      <t xml:space="preserve">Enero </t>
    </r>
    <r>
      <rPr>
        <b/>
        <vertAlign val="superscript"/>
        <sz val="11"/>
        <color theme="1"/>
        <rFont val="Calibri"/>
        <family val="2"/>
        <scheme val="minor"/>
      </rPr>
      <t>(1)</t>
    </r>
  </si>
  <si>
    <r>
      <t>Junio</t>
    </r>
    <r>
      <rPr>
        <b/>
        <vertAlign val="superscript"/>
        <sz val="11"/>
        <color theme="1"/>
        <rFont val="Calibri"/>
        <family val="2"/>
        <scheme val="minor"/>
      </rPr>
      <t xml:space="preserve"> (2)</t>
    </r>
  </si>
  <si>
    <r>
      <t xml:space="preserve">Julio </t>
    </r>
    <r>
      <rPr>
        <b/>
        <vertAlign val="superscript"/>
        <sz val="11"/>
        <color theme="1"/>
        <rFont val="Calibri"/>
        <family val="2"/>
        <scheme val="minor"/>
      </rPr>
      <t>(2)</t>
    </r>
  </si>
  <si>
    <r>
      <rPr>
        <vertAlign val="superscript"/>
        <sz val="11"/>
        <color theme="1"/>
        <rFont val="Calibri"/>
        <family val="2"/>
        <scheme val="minor"/>
      </rPr>
      <t>(1)</t>
    </r>
    <r>
      <rPr>
        <sz val="11"/>
        <color theme="1"/>
        <rFont val="Calibri"/>
        <family val="2"/>
        <scheme val="minor"/>
      </rPr>
      <t xml:space="preserve"> 22/12/2015: Aumenta la tarifa.</t>
    </r>
  </si>
  <si>
    <r>
      <rPr>
        <vertAlign val="superscript"/>
        <sz val="11"/>
        <color theme="1"/>
        <rFont val="Calibri"/>
        <family val="2"/>
        <scheme val="minor"/>
      </rPr>
      <t>(2)</t>
    </r>
    <r>
      <rPr>
        <sz val="11"/>
        <color theme="1"/>
        <rFont val="Calibri"/>
        <family val="2"/>
        <scheme val="minor"/>
      </rPr>
      <t xml:space="preserve"> 30/06/2016: Se suspenden todos los servicios</t>
    </r>
  </si>
  <si>
    <t>Se dispone de datos en este formato hasta la última fecha de actualización. Puede obtenerse más información en el sitio web de Despegar.com, pudiéndose acceder mediante el siguiente link:</t>
  </si>
  <si>
    <t>https://www.despegar.com.ar/vuelos/</t>
  </si>
  <si>
    <t>Se dispone de datos en este formato hasta la última fecha de actualización. Puede obtenerse más información en el sitio web de Plataforma 10, pudiéndose acceder mediante el siguiente link:</t>
  </si>
  <si>
    <t>https://www.plataforma10.com.ar/</t>
  </si>
  <si>
    <t>Se dispone de datos en este formato hasta la última fecha de actualización. Puede obtenerse más información en los sitios web de Trenes Argentinos Operaciones y Sateliteferroviario.com, pudiéndose acceder mediante los siguientes links:</t>
  </si>
  <si>
    <t>https://www.argentina.gob.ar/transporte/trenes-argentinos/horarios-tarifas-y-recorridos/servicios-regionales-larga-distancia</t>
  </si>
  <si>
    <t>https://www.sateliteferroviario.com.ar/horarios/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</si>
</sst>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Red]&quot;$&quot;\ \-#,##0"/>
    <numFmt numFmtId="165" formatCode="&quot;$&quot;\ #,##0.00;[Red]&quot;$&quot;\ \-#,##0.00"/>
    <numFmt numFmtId="166" formatCode="0.0"/>
    <numFmt numFmtId="167" formatCode="#,##0.0"/>
  </numFmts>
  <fonts count="27">
    <font>
      <sz val="11"/>
      <color theme="1"/>
      <name val="Calibri"/>
      <family val="2"/>
      <scheme val="minor"/>
    </font>
    <font>
      <sz val="11"/>
      <color indexed="8"/>
      <name val="Calibri"/>
      <family val="2"/>
    </font>
    <font>
      <b/>
      <sz val="11"/>
      <color indexed="8"/>
      <name val="Calibri"/>
      <family val="2"/>
    </font>
    <font>
      <sz val="10"/>
      <name val="Arial"/>
      <family val="2"/>
    </font>
    <font>
      <sz val="9"/>
      <color indexed="81"/>
      <name val="Tahoma"/>
      <family val="2"/>
    </font>
    <font>
      <sz val="11"/>
      <color indexed="8"/>
      <name val="Calibri"/>
      <family val="2"/>
    </font>
    <font>
      <sz val="10"/>
      <name val="Arial"/>
      <family val="2"/>
    </font>
    <font>
      <b/>
      <sz val="9"/>
      <color indexed="81"/>
      <name val="Tahoma"/>
      <family val="2"/>
    </font>
    <font>
      <b/>
      <sz val="10"/>
      <name val="Arial"/>
      <family val="2"/>
    </font>
    <font>
      <b/>
      <sz val="8"/>
      <color indexed="81"/>
      <name val="Tahoma"/>
      <family val="2"/>
    </font>
    <font>
      <b/>
      <sz val="10"/>
      <color indexed="81"/>
      <name val="Tahoma"/>
      <family val="2"/>
    </font>
    <font>
      <u/>
      <sz val="11"/>
      <color theme="10"/>
      <name val="Calibri"/>
      <family val="2"/>
    </font>
    <font>
      <u/>
      <sz val="10"/>
      <color theme="10"/>
      <name val="Arial"/>
      <family val="2"/>
    </font>
    <font>
      <b/>
      <sz val="11"/>
      <color theme="1"/>
      <name val="Calibri"/>
      <family val="2"/>
      <scheme val="minor"/>
    </font>
    <font>
      <sz val="11"/>
      <name val="Calibri"/>
      <family val="2"/>
      <scheme val="minor"/>
    </font>
    <font>
      <b/>
      <sz val="11"/>
      <color indexed="8"/>
      <name val="Calibri"/>
      <family val="2"/>
      <scheme val="minor"/>
    </font>
    <font>
      <b/>
      <sz val="11"/>
      <name val="Calibri"/>
      <family val="2"/>
      <scheme val="minor"/>
    </font>
    <font>
      <sz val="8"/>
      <color rgb="FF444444"/>
      <name val="Inherit"/>
    </font>
    <font>
      <sz val="15"/>
      <color rgb="FF444444"/>
      <name val="Inherit"/>
    </font>
    <font>
      <u/>
      <sz val="11"/>
      <color theme="10"/>
      <name val="Calibri"/>
      <family val="2"/>
      <scheme val="minor"/>
    </font>
    <font>
      <vertAlign val="superscript"/>
      <sz val="11"/>
      <color theme="1"/>
      <name val="Calibri"/>
      <family val="2"/>
      <scheme val="minor"/>
    </font>
    <font>
      <b/>
      <sz val="14"/>
      <name val="Arial"/>
      <family val="2"/>
    </font>
    <font>
      <vertAlign val="superscript"/>
      <sz val="11"/>
      <name val="Calibri"/>
      <family val="2"/>
      <scheme val="minor"/>
    </font>
    <font>
      <b/>
      <vertAlign val="superscript"/>
      <sz val="11"/>
      <color theme="1"/>
      <name val="Calibri"/>
      <family val="2"/>
      <scheme val="minor"/>
    </font>
    <font>
      <u/>
      <sz val="11"/>
      <color rgb="FF0000FF"/>
      <name val="Calibri"/>
      <family val="2"/>
      <scheme val="minor"/>
    </font>
    <font>
      <sz val="8"/>
      <color indexed="81"/>
      <name val="Tahoma"/>
      <family val="2"/>
    </font>
    <font>
      <i/>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2">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
    <xf numFmtId="0" fontId="0" fillId="0" borderId="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6" fillId="0" borderId="0"/>
  </cellStyleXfs>
  <cellXfs count="454">
    <xf numFmtId="0" fontId="0" fillId="0" borderId="0" xfId="0"/>
    <xf numFmtId="0" fontId="2" fillId="2" borderId="0" xfId="0" applyFont="1" applyFill="1"/>
    <xf numFmtId="0" fontId="14" fillId="0" borderId="0" xfId="0" applyFont="1"/>
    <xf numFmtId="0" fontId="15" fillId="2" borderId="0" xfId="0" applyFont="1" applyFill="1"/>
    <xf numFmtId="0" fontId="11" fillId="0" borderId="0" xfId="1" applyAlignment="1" applyProtection="1"/>
    <xf numFmtId="0" fontId="3" fillId="0" borderId="0" xfId="0" applyFont="1"/>
    <xf numFmtId="0" fontId="3" fillId="0" borderId="0" xfId="0" applyFont="1" applyAlignment="1">
      <alignment vertical="top"/>
    </xf>
    <xf numFmtId="0" fontId="5" fillId="2" borderId="0" xfId="0" applyFont="1" applyFill="1" applyAlignment="1">
      <alignment horizontal="center"/>
    </xf>
    <xf numFmtId="0" fontId="14" fillId="0" borderId="2" xfId="0" applyFont="1" applyBorder="1" applyAlignment="1">
      <alignment horizontal="center"/>
    </xf>
    <xf numFmtId="0" fontId="14" fillId="0" borderId="0" xfId="0" applyFont="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166" fontId="14" fillId="0" borderId="6" xfId="0" applyNumberFormat="1" applyFont="1" applyBorder="1" applyAlignment="1">
      <alignment horizontal="center"/>
    </xf>
    <xf numFmtId="166" fontId="14" fillId="0" borderId="7" xfId="0" applyNumberFormat="1" applyFont="1" applyBorder="1" applyAlignment="1">
      <alignment horizontal="center"/>
    </xf>
    <xf numFmtId="166" fontId="14" fillId="0" borderId="8" xfId="0" applyNumberFormat="1" applyFont="1" applyBorder="1" applyAlignment="1">
      <alignment horizontal="center"/>
    </xf>
    <xf numFmtId="166" fontId="14" fillId="0" borderId="9" xfId="0" applyNumberFormat="1" applyFont="1" applyBorder="1" applyAlignment="1">
      <alignment horizontal="center"/>
    </xf>
    <xf numFmtId="166" fontId="14" fillId="0" borderId="10" xfId="0" applyNumberFormat="1" applyFont="1" applyBorder="1" applyAlignment="1">
      <alignment horizontal="center"/>
    </xf>
    <xf numFmtId="166" fontId="14" fillId="0" borderId="11" xfId="0" applyNumberFormat="1" applyFont="1" applyBorder="1" applyAlignment="1">
      <alignment horizontal="center"/>
    </xf>
    <xf numFmtId="3" fontId="14" fillId="0" borderId="2" xfId="0" applyNumberFormat="1" applyFont="1" applyBorder="1" applyAlignment="1">
      <alignment horizontal="center"/>
    </xf>
    <xf numFmtId="166" fontId="0" fillId="0" borderId="9" xfId="0" applyNumberFormat="1" applyBorder="1" applyAlignment="1">
      <alignment horizontal="center"/>
    </xf>
    <xf numFmtId="166" fontId="0" fillId="0" borderId="11" xfId="0" applyNumberFormat="1" applyBorder="1" applyAlignment="1">
      <alignment horizontal="center"/>
    </xf>
    <xf numFmtId="166" fontId="0" fillId="0" borderId="7" xfId="0" applyNumberFormat="1" applyBorder="1" applyAlignment="1">
      <alignment horizontal="center"/>
    </xf>
    <xf numFmtId="0" fontId="1" fillId="2" borderId="0" xfId="3" applyFont="1" applyFill="1" applyAlignment="1">
      <alignment horizontal="center"/>
    </xf>
    <xf numFmtId="0" fontId="14" fillId="0" borderId="0" xfId="3" applyFont="1" applyAlignment="1">
      <alignment horizontal="center"/>
    </xf>
    <xf numFmtId="0" fontId="16" fillId="0" borderId="7" xfId="0" applyFont="1" applyBorder="1" applyAlignment="1">
      <alignment horizontal="left"/>
    </xf>
    <xf numFmtId="0" fontId="14" fillId="0" borderId="12" xfId="0" applyFont="1" applyBorder="1" applyAlignment="1">
      <alignment horizontal="center"/>
    </xf>
    <xf numFmtId="1" fontId="14" fillId="0" borderId="7" xfId="0" applyNumberFormat="1" applyFont="1" applyBorder="1" applyAlignment="1">
      <alignment horizontal="center"/>
    </xf>
    <xf numFmtId="0" fontId="16" fillId="0" borderId="9" xfId="0" applyFont="1" applyBorder="1" applyAlignment="1">
      <alignment horizontal="left"/>
    </xf>
    <xf numFmtId="0" fontId="14" fillId="0" borderId="13" xfId="0" applyFont="1" applyBorder="1" applyAlignment="1">
      <alignment horizontal="center"/>
    </xf>
    <xf numFmtId="1" fontId="14" fillId="0" borderId="9" xfId="0" applyNumberFormat="1" applyFont="1" applyBorder="1" applyAlignment="1">
      <alignment horizontal="center"/>
    </xf>
    <xf numFmtId="0" fontId="16" fillId="0" borderId="11" xfId="0" applyFont="1" applyBorder="1" applyAlignment="1">
      <alignment horizontal="left"/>
    </xf>
    <xf numFmtId="166" fontId="14" fillId="0" borderId="4" xfId="0" applyNumberFormat="1" applyFont="1" applyBorder="1" applyAlignment="1">
      <alignment horizontal="center"/>
    </xf>
    <xf numFmtId="1" fontId="14" fillId="0" borderId="5" xfId="0" applyNumberFormat="1" applyFont="1" applyBorder="1" applyAlignment="1">
      <alignment horizontal="center"/>
    </xf>
    <xf numFmtId="0" fontId="16" fillId="0" borderId="14" xfId="0" applyFont="1" applyBorder="1" applyAlignment="1">
      <alignment horizontal="left"/>
    </xf>
    <xf numFmtId="0" fontId="14" fillId="0" borderId="15" xfId="0" applyFont="1" applyBorder="1" applyAlignment="1">
      <alignment horizontal="center"/>
    </xf>
    <xf numFmtId="0" fontId="14" fillId="0" borderId="7" xfId="0" applyFont="1" applyBorder="1" applyAlignment="1">
      <alignment horizontal="center"/>
    </xf>
    <xf numFmtId="0" fontId="16" fillId="0" borderId="16" xfId="0" applyFont="1" applyBorder="1" applyAlignment="1">
      <alignment horizontal="left"/>
    </xf>
    <xf numFmtId="0" fontId="14" fillId="0" borderId="17" xfId="0" applyFont="1" applyBorder="1" applyAlignment="1">
      <alignment horizontal="center"/>
    </xf>
    <xf numFmtId="0" fontId="14" fillId="0" borderId="9" xfId="0" applyFont="1" applyBorder="1" applyAlignment="1">
      <alignment horizontal="center"/>
    </xf>
    <xf numFmtId="0" fontId="16" fillId="0" borderId="18" xfId="0" applyFont="1" applyBorder="1" applyAlignment="1">
      <alignment horizontal="left"/>
    </xf>
    <xf numFmtId="0" fontId="14" fillId="0" borderId="19" xfId="0" applyFont="1" applyBorder="1" applyAlignment="1">
      <alignment horizontal="center"/>
    </xf>
    <xf numFmtId="1" fontId="14" fillId="0" borderId="11" xfId="0" applyNumberFormat="1" applyFont="1" applyBorder="1" applyAlignment="1">
      <alignment horizontal="center"/>
    </xf>
    <xf numFmtId="0" fontId="14" fillId="0" borderId="20" xfId="0" applyFont="1" applyBorder="1" applyAlignment="1">
      <alignment horizontal="center"/>
    </xf>
    <xf numFmtId="0" fontId="14" fillId="0" borderId="11" xfId="0" applyFont="1" applyBorder="1" applyAlignment="1">
      <alignment horizontal="center"/>
    </xf>
    <xf numFmtId="166" fontId="14" fillId="0" borderId="5" xfId="0" applyNumberFormat="1" applyFont="1" applyBorder="1" applyAlignment="1">
      <alignment horizontal="center"/>
    </xf>
    <xf numFmtId="0" fontId="16" fillId="0" borderId="21" xfId="0" applyFont="1" applyBorder="1" applyAlignment="1">
      <alignment horizontal="center"/>
    </xf>
    <xf numFmtId="166" fontId="14" fillId="0" borderId="12" xfId="0" applyNumberFormat="1" applyFont="1" applyBorder="1" applyAlignment="1">
      <alignment horizontal="center"/>
    </xf>
    <xf numFmtId="166" fontId="14" fillId="0" borderId="13" xfId="0" applyNumberFormat="1" applyFont="1" applyBorder="1" applyAlignment="1">
      <alignment horizontal="center"/>
    </xf>
    <xf numFmtId="166" fontId="14" fillId="0" borderId="21" xfId="0" applyNumberFormat="1" applyFont="1" applyBorder="1" applyAlignment="1">
      <alignment horizontal="center"/>
    </xf>
    <xf numFmtId="0" fontId="13" fillId="0" borderId="7" xfId="0" applyFont="1" applyBorder="1"/>
    <xf numFmtId="0" fontId="13" fillId="0" borderId="9" xfId="0" applyFont="1" applyBorder="1"/>
    <xf numFmtId="0" fontId="13" fillId="0" borderId="5" xfId="0" applyFont="1" applyBorder="1"/>
    <xf numFmtId="3" fontId="14" fillId="0" borderId="15" xfId="0" applyNumberFormat="1" applyFont="1" applyBorder="1" applyAlignment="1">
      <alignment horizontal="center"/>
    </xf>
    <xf numFmtId="3" fontId="14" fillId="0" borderId="17" xfId="0" applyNumberFormat="1" applyFont="1" applyBorder="1" applyAlignment="1">
      <alignment horizontal="center"/>
    </xf>
    <xf numFmtId="0" fontId="16" fillId="0" borderId="5" xfId="0" applyFont="1" applyBorder="1" applyAlignment="1">
      <alignment horizontal="left"/>
    </xf>
    <xf numFmtId="167" fontId="14" fillId="0" borderId="6" xfId="0" applyNumberFormat="1" applyFont="1" applyBorder="1" applyAlignment="1">
      <alignment horizontal="center"/>
    </xf>
    <xf numFmtId="167" fontId="14" fillId="0" borderId="8" xfId="0" applyNumberFormat="1" applyFont="1" applyBorder="1" applyAlignment="1">
      <alignment horizontal="center"/>
    </xf>
    <xf numFmtId="167" fontId="14" fillId="0" borderId="10" xfId="0" applyNumberFormat="1" applyFont="1" applyBorder="1" applyAlignment="1">
      <alignment horizontal="center"/>
    </xf>
    <xf numFmtId="166" fontId="14" fillId="0" borderId="20" xfId="0" applyNumberFormat="1" applyFont="1" applyBorder="1" applyAlignment="1">
      <alignment horizontal="center"/>
    </xf>
    <xf numFmtId="3" fontId="14" fillId="0" borderId="19" xfId="0" applyNumberFormat="1" applyFont="1" applyBorder="1" applyAlignment="1">
      <alignment horizontal="center"/>
    </xf>
    <xf numFmtId="3" fontId="14" fillId="0" borderId="12" xfId="0" applyNumberFormat="1" applyFont="1" applyBorder="1" applyAlignment="1">
      <alignment horizontal="center"/>
    </xf>
    <xf numFmtId="3" fontId="14" fillId="0" borderId="13" xfId="0" applyNumberFormat="1" applyFont="1" applyBorder="1" applyAlignment="1">
      <alignment horizontal="center"/>
    </xf>
    <xf numFmtId="0" fontId="16" fillId="0" borderId="22" xfId="0" applyFont="1" applyBorder="1" applyAlignment="1">
      <alignment horizontal="left"/>
    </xf>
    <xf numFmtId="0" fontId="14" fillId="0" borderId="3" xfId="0" applyFont="1" applyBorder="1" applyAlignment="1">
      <alignment horizontal="center"/>
    </xf>
    <xf numFmtId="0" fontId="14" fillId="0" borderId="5" xfId="0" applyFont="1" applyBorder="1" applyAlignment="1">
      <alignment horizontal="center"/>
    </xf>
    <xf numFmtId="3" fontId="14" fillId="0" borderId="21" xfId="0" applyNumberFormat="1" applyFont="1" applyBorder="1" applyAlignment="1">
      <alignment horizontal="center"/>
    </xf>
    <xf numFmtId="166" fontId="0" fillId="0" borderId="8" xfId="0" applyNumberFormat="1" applyBorder="1" applyAlignment="1">
      <alignment horizontal="center"/>
    </xf>
    <xf numFmtId="166" fontId="0" fillId="0" borderId="6" xfId="0" applyNumberFormat="1" applyBorder="1" applyAlignment="1">
      <alignment horizontal="center"/>
    </xf>
    <xf numFmtId="0" fontId="14" fillId="0" borderId="21" xfId="0" applyFont="1" applyBorder="1" applyAlignment="1">
      <alignment horizontal="center"/>
    </xf>
    <xf numFmtId="1" fontId="14" fillId="0" borderId="4" xfId="0" applyNumberFormat="1" applyFont="1" applyBorder="1" applyAlignment="1">
      <alignment horizontal="center"/>
    </xf>
    <xf numFmtId="0" fontId="14" fillId="0" borderId="1" xfId="0" applyFont="1" applyBorder="1" applyAlignment="1">
      <alignment horizontal="center"/>
    </xf>
    <xf numFmtId="0" fontId="8" fillId="0" borderId="4" xfId="0" applyFont="1" applyBorder="1" applyAlignment="1">
      <alignment horizontal="center"/>
    </xf>
    <xf numFmtId="166" fontId="0" fillId="0" borderId="4" xfId="0" applyNumberFormat="1" applyBorder="1" applyAlignment="1">
      <alignment horizontal="center"/>
    </xf>
    <xf numFmtId="3" fontId="14" fillId="0" borderId="0" xfId="0" applyNumberFormat="1" applyFont="1" applyAlignment="1">
      <alignment horizontal="center"/>
    </xf>
    <xf numFmtId="166" fontId="14" fillId="0" borderId="2" xfId="0" applyNumberFormat="1" applyFont="1" applyBorder="1" applyAlignment="1">
      <alignment horizontal="center"/>
    </xf>
    <xf numFmtId="166" fontId="14" fillId="0" borderId="23" xfId="0" applyNumberFormat="1" applyFont="1" applyBorder="1" applyAlignment="1">
      <alignment horizontal="center"/>
    </xf>
    <xf numFmtId="166" fontId="0" fillId="0" borderId="26" xfId="0" applyNumberFormat="1" applyBorder="1" applyAlignment="1">
      <alignment horizontal="center"/>
    </xf>
    <xf numFmtId="0" fontId="13" fillId="0" borderId="27" xfId="0" applyFont="1" applyBorder="1"/>
    <xf numFmtId="0" fontId="13" fillId="0" borderId="28" xfId="0" applyFont="1" applyBorder="1"/>
    <xf numFmtId="0" fontId="16" fillId="0" borderId="20" xfId="0" applyFont="1" applyBorder="1" applyAlignment="1">
      <alignment horizontal="center"/>
    </xf>
    <xf numFmtId="0" fontId="16" fillId="0" borderId="10" xfId="0" applyFont="1" applyBorder="1" applyAlignment="1">
      <alignment horizontal="center"/>
    </xf>
    <xf numFmtId="0" fontId="16" fillId="0" borderId="11" xfId="0" applyFont="1" applyBorder="1" applyAlignment="1">
      <alignment horizontal="center"/>
    </xf>
    <xf numFmtId="0" fontId="16" fillId="0" borderId="29" xfId="0" applyFont="1" applyBorder="1" applyAlignment="1">
      <alignment horizontal="left"/>
    </xf>
    <xf numFmtId="166" fontId="14" fillId="0" borderId="15" xfId="0" applyNumberFormat="1" applyFont="1" applyBorder="1" applyAlignment="1">
      <alignment horizontal="center"/>
    </xf>
    <xf numFmtId="166" fontId="14" fillId="0" borderId="19" xfId="0" applyNumberFormat="1" applyFont="1" applyBorder="1" applyAlignment="1">
      <alignment horizontal="center"/>
    </xf>
    <xf numFmtId="0" fontId="1" fillId="0" borderId="0" xfId="3" applyFont="1" applyAlignment="1">
      <alignment horizontal="center"/>
    </xf>
    <xf numFmtId="0" fontId="11" fillId="0" borderId="0" xfId="1" applyFill="1" applyAlignment="1" applyProtection="1"/>
    <xf numFmtId="0" fontId="5" fillId="0" borderId="0" xfId="0" applyFont="1" applyAlignment="1">
      <alignment horizontal="center"/>
    </xf>
    <xf numFmtId="1" fontId="14" fillId="0" borderId="17" xfId="0" applyNumberFormat="1" applyFont="1" applyBorder="1" applyAlignment="1">
      <alignment horizontal="center"/>
    </xf>
    <xf numFmtId="1" fontId="14" fillId="0" borderId="19" xfId="0" applyNumberFormat="1" applyFont="1" applyBorder="1" applyAlignment="1">
      <alignment horizontal="center"/>
    </xf>
    <xf numFmtId="0" fontId="0" fillId="0" borderId="2" xfId="0" applyBorder="1" applyAlignment="1">
      <alignment horizontal="center"/>
    </xf>
    <xf numFmtId="166" fontId="14" fillId="0" borderId="17" xfId="0" applyNumberFormat="1" applyFont="1" applyBorder="1" applyAlignment="1">
      <alignment horizontal="center"/>
    </xf>
    <xf numFmtId="0" fontId="16" fillId="0" borderId="27" xfId="0" applyFont="1" applyBorder="1" applyAlignment="1">
      <alignment horizontal="left"/>
    </xf>
    <xf numFmtId="0" fontId="13" fillId="0" borderId="30" xfId="0" applyFont="1" applyBorder="1"/>
    <xf numFmtId="166" fontId="0" fillId="0" borderId="5" xfId="0" applyNumberFormat="1" applyBorder="1" applyAlignment="1">
      <alignment horizontal="center"/>
    </xf>
    <xf numFmtId="3" fontId="14" fillId="0" borderId="20" xfId="0" applyNumberFormat="1" applyFont="1" applyBorder="1" applyAlignment="1">
      <alignment horizontal="center"/>
    </xf>
    <xf numFmtId="0" fontId="16" fillId="0" borderId="30" xfId="0" applyFont="1" applyBorder="1" applyAlignment="1">
      <alignment horizontal="left"/>
    </xf>
    <xf numFmtId="1" fontId="14" fillId="0" borderId="3" xfId="0" applyNumberFormat="1" applyFont="1" applyBorder="1" applyAlignment="1">
      <alignment horizontal="center"/>
    </xf>
    <xf numFmtId="1" fontId="14" fillId="0" borderId="13" xfId="0" applyNumberFormat="1" applyFont="1" applyBorder="1" applyAlignment="1">
      <alignment horizontal="center"/>
    </xf>
    <xf numFmtId="0" fontId="16" fillId="0" borderId="31" xfId="0" applyFont="1" applyBorder="1" applyAlignment="1">
      <alignment horizontal="left"/>
    </xf>
    <xf numFmtId="1" fontId="14" fillId="0" borderId="0" xfId="0" applyNumberFormat="1" applyFont="1" applyAlignment="1">
      <alignment horizontal="center"/>
    </xf>
    <xf numFmtId="0" fontId="16" fillId="0" borderId="9" xfId="0" applyFont="1" applyBorder="1"/>
    <xf numFmtId="0" fontId="16" fillId="0" borderId="11" xfId="0" applyFont="1" applyBorder="1"/>
    <xf numFmtId="166" fontId="14" fillId="0" borderId="32" xfId="0" applyNumberFormat="1" applyFont="1" applyBorder="1" applyAlignment="1">
      <alignment horizontal="center"/>
    </xf>
    <xf numFmtId="164" fontId="17" fillId="0" borderId="0" xfId="0" applyNumberFormat="1" applyFont="1"/>
    <xf numFmtId="164" fontId="0" fillId="0" borderId="0" xfId="0" applyNumberFormat="1"/>
    <xf numFmtId="3" fontId="18" fillId="0" borderId="0" xfId="0" applyNumberFormat="1" applyFont="1"/>
    <xf numFmtId="0" fontId="16" fillId="0" borderId="29" xfId="0" applyFont="1" applyBorder="1"/>
    <xf numFmtId="0" fontId="16" fillId="0" borderId="27" xfId="0" applyFont="1" applyBorder="1"/>
    <xf numFmtId="0" fontId="16" fillId="0" borderId="30" xfId="0" applyFont="1" applyBorder="1"/>
    <xf numFmtId="0" fontId="16" fillId="0" borderId="31" xfId="0" applyFont="1" applyBorder="1"/>
    <xf numFmtId="0" fontId="16" fillId="0" borderId="25" xfId="0" applyFont="1" applyBorder="1" applyAlignment="1">
      <alignment horizontal="left"/>
    </xf>
    <xf numFmtId="1" fontId="14" fillId="0" borderId="20" xfId="0" applyNumberFormat="1" applyFont="1" applyBorder="1" applyAlignment="1">
      <alignment horizontal="center"/>
    </xf>
    <xf numFmtId="1" fontId="14" fillId="0" borderId="25" xfId="0" applyNumberFormat="1" applyFont="1" applyBorder="1" applyAlignment="1">
      <alignment horizontal="center"/>
    </xf>
    <xf numFmtId="0" fontId="13" fillId="0" borderId="29" xfId="0" applyFont="1" applyBorder="1"/>
    <xf numFmtId="0" fontId="13" fillId="0" borderId="31" xfId="0" applyFont="1" applyBorder="1"/>
    <xf numFmtId="166" fontId="14" fillId="0" borderId="31" xfId="0" applyNumberFormat="1" applyFont="1" applyBorder="1" applyAlignment="1">
      <alignment horizontal="center"/>
    </xf>
    <xf numFmtId="0" fontId="19" fillId="0" borderId="0" xfId="2" applyFont="1" applyAlignment="1" applyProtection="1"/>
    <xf numFmtId="166" fontId="14" fillId="0" borderId="33" xfId="0" applyNumberFormat="1" applyFont="1" applyBorder="1" applyAlignment="1">
      <alignment horizontal="center"/>
    </xf>
    <xf numFmtId="166" fontId="14" fillId="0" borderId="29" xfId="0" applyNumberFormat="1" applyFont="1" applyBorder="1" applyAlignment="1">
      <alignment horizontal="center"/>
    </xf>
    <xf numFmtId="0" fontId="18" fillId="0" borderId="0" xfId="0" applyFont="1"/>
    <xf numFmtId="166" fontId="14" fillId="0" borderId="34" xfId="0" applyNumberFormat="1" applyFont="1" applyBorder="1" applyAlignment="1">
      <alignment horizontal="center"/>
    </xf>
    <xf numFmtId="166" fontId="14" fillId="0" borderId="27" xfId="0" applyNumberFormat="1" applyFont="1" applyBorder="1" applyAlignment="1">
      <alignment horizontal="center"/>
    </xf>
    <xf numFmtId="1" fontId="14" fillId="0" borderId="27" xfId="0" applyNumberFormat="1" applyFont="1" applyBorder="1" applyAlignment="1">
      <alignment horizontal="center"/>
    </xf>
    <xf numFmtId="1" fontId="14" fillId="0" borderId="35" xfId="0" applyNumberFormat="1" applyFont="1" applyBorder="1" applyAlignment="1">
      <alignment horizontal="center"/>
    </xf>
    <xf numFmtId="1" fontId="14" fillId="0" borderId="26" xfId="0" applyNumberFormat="1" applyFont="1" applyBorder="1" applyAlignment="1">
      <alignment horizontal="center"/>
    </xf>
    <xf numFmtId="0" fontId="13" fillId="0" borderId="36" xfId="0" applyFont="1" applyBorder="1"/>
    <xf numFmtId="166" fontId="0" fillId="0" borderId="27" xfId="0" applyNumberFormat="1" applyBorder="1" applyAlignment="1">
      <alignment horizontal="center"/>
    </xf>
    <xf numFmtId="0" fontId="14" fillId="0" borderId="37" xfId="0" applyFont="1" applyBorder="1" applyAlignment="1">
      <alignment horizontal="center"/>
    </xf>
    <xf numFmtId="1" fontId="14" fillId="0" borderId="37" xfId="0" applyNumberFormat="1" applyFont="1" applyBorder="1" applyAlignment="1">
      <alignment horizontal="center"/>
    </xf>
    <xf numFmtId="0" fontId="16" fillId="0" borderId="28" xfId="0" applyFont="1" applyBorder="1"/>
    <xf numFmtId="166" fontId="0" fillId="0" borderId="0" xfId="0" applyNumberFormat="1" applyAlignment="1">
      <alignment horizontal="center"/>
    </xf>
    <xf numFmtId="0" fontId="13" fillId="0" borderId="26" xfId="0" applyFont="1" applyBorder="1"/>
    <xf numFmtId="0" fontId="16" fillId="0" borderId="28" xfId="0" applyFont="1" applyBorder="1" applyAlignment="1">
      <alignment horizontal="left"/>
    </xf>
    <xf numFmtId="0" fontId="14" fillId="0" borderId="35" xfId="0" applyFont="1" applyBorder="1" applyAlignment="1">
      <alignment horizontal="center"/>
    </xf>
    <xf numFmtId="0" fontId="16" fillId="0" borderId="38" xfId="0" applyFont="1" applyBorder="1" applyAlignment="1">
      <alignment horizontal="left"/>
    </xf>
    <xf numFmtId="0" fontId="16" fillId="0" borderId="37" xfId="0" applyFont="1" applyBorder="1" applyAlignment="1">
      <alignment horizontal="left"/>
    </xf>
    <xf numFmtId="0" fontId="16" fillId="0" borderId="39" xfId="0" applyFont="1" applyBorder="1" applyAlignment="1">
      <alignment horizontal="left"/>
    </xf>
    <xf numFmtId="0" fontId="16" fillId="0" borderId="40" xfId="0" applyFont="1" applyBorder="1" applyAlignment="1">
      <alignment horizontal="left"/>
    </xf>
    <xf numFmtId="0" fontId="16" fillId="0" borderId="41" xfId="0" applyFont="1" applyBorder="1" applyAlignment="1">
      <alignment horizontal="left"/>
    </xf>
    <xf numFmtId="1" fontId="14" fillId="0" borderId="31" xfId="0" applyNumberFormat="1" applyFont="1" applyBorder="1" applyAlignment="1">
      <alignment horizontal="center"/>
    </xf>
    <xf numFmtId="1" fontId="14" fillId="0" borderId="42" xfId="0" applyNumberFormat="1" applyFont="1" applyBorder="1" applyAlignment="1">
      <alignment horizontal="center"/>
    </xf>
    <xf numFmtId="0" fontId="14" fillId="0" borderId="41" xfId="0" applyFont="1" applyBorder="1" applyAlignment="1">
      <alignment horizontal="center"/>
    </xf>
    <xf numFmtId="1" fontId="14" fillId="0" borderId="21" xfId="0" applyNumberFormat="1" applyFont="1" applyBorder="1" applyAlignment="1">
      <alignment horizontal="center"/>
    </xf>
    <xf numFmtId="0" fontId="13" fillId="0" borderId="43" xfId="0" applyFont="1" applyBorder="1"/>
    <xf numFmtId="166" fontId="14" fillId="0" borderId="43" xfId="0" applyNumberFormat="1" applyFont="1" applyBorder="1" applyAlignment="1">
      <alignment horizontal="center"/>
    </xf>
    <xf numFmtId="0" fontId="13" fillId="0" borderId="45" xfId="0" applyFont="1" applyBorder="1"/>
    <xf numFmtId="166" fontId="14" fillId="0" borderId="46" xfId="0" applyNumberFormat="1" applyFont="1" applyBorder="1" applyAlignment="1">
      <alignment horizontal="center"/>
    </xf>
    <xf numFmtId="166" fontId="14" fillId="0" borderId="30" xfId="0" applyNumberFormat="1" applyFont="1" applyBorder="1" applyAlignment="1">
      <alignment horizontal="center"/>
    </xf>
    <xf numFmtId="166" fontId="14" fillId="0" borderId="3" xfId="0" applyNumberFormat="1" applyFont="1" applyBorder="1" applyAlignment="1">
      <alignment horizontal="center"/>
    </xf>
    <xf numFmtId="166" fontId="0" fillId="0" borderId="30" xfId="0" applyNumberFormat="1" applyBorder="1" applyAlignment="1">
      <alignment horizontal="center"/>
    </xf>
    <xf numFmtId="3" fontId="0" fillId="0" borderId="0" xfId="0" applyNumberFormat="1"/>
    <xf numFmtId="166" fontId="14" fillId="0" borderId="35" xfId="0" applyNumberFormat="1" applyFont="1" applyBorder="1" applyAlignment="1">
      <alignment horizontal="center"/>
    </xf>
    <xf numFmtId="166" fontId="14" fillId="0" borderId="26" xfId="0" applyNumberFormat="1" applyFont="1" applyBorder="1" applyAlignment="1">
      <alignment horizontal="center"/>
    </xf>
    <xf numFmtId="0" fontId="14" fillId="0" borderId="23" xfId="0" applyFont="1" applyBorder="1"/>
    <xf numFmtId="0" fontId="14" fillId="0" borderId="38" xfId="0" applyFont="1" applyBorder="1" applyAlignment="1">
      <alignment horizontal="center"/>
    </xf>
    <xf numFmtId="1" fontId="14" fillId="0" borderId="41" xfId="0" applyNumberFormat="1" applyFont="1" applyBorder="1" applyAlignment="1">
      <alignment horizontal="center"/>
    </xf>
    <xf numFmtId="1" fontId="0" fillId="0" borderId="0" xfId="0" applyNumberFormat="1"/>
    <xf numFmtId="20" fontId="0" fillId="0" borderId="0" xfId="0" applyNumberFormat="1"/>
    <xf numFmtId="20" fontId="3" fillId="0" borderId="0" xfId="0" applyNumberFormat="1" applyFont="1"/>
    <xf numFmtId="20" fontId="18" fillId="0" borderId="0" xfId="0" applyNumberFormat="1" applyFont="1"/>
    <xf numFmtId="1" fontId="14" fillId="0" borderId="40" xfId="0" applyNumberFormat="1" applyFont="1" applyBorder="1" applyAlignment="1">
      <alignment horizontal="center"/>
    </xf>
    <xf numFmtId="166" fontId="14" fillId="0" borderId="0" xfId="0" applyNumberFormat="1" applyFont="1" applyAlignment="1">
      <alignment horizontal="center"/>
    </xf>
    <xf numFmtId="166" fontId="14" fillId="0" borderId="24" xfId="0" applyNumberFormat="1" applyFont="1" applyBorder="1" applyAlignment="1">
      <alignment horizontal="center"/>
    </xf>
    <xf numFmtId="166" fontId="14" fillId="0" borderId="49" xfId="0" applyNumberFormat="1" applyFont="1" applyBorder="1" applyAlignment="1">
      <alignment horizontal="center"/>
    </xf>
    <xf numFmtId="166" fontId="14" fillId="0" borderId="25" xfId="0" applyNumberFormat="1" applyFont="1" applyBorder="1" applyAlignment="1">
      <alignment horizontal="center"/>
    </xf>
    <xf numFmtId="0" fontId="13" fillId="0" borderId="11" xfId="0" applyFont="1" applyBorder="1"/>
    <xf numFmtId="1" fontId="14" fillId="0" borderId="43" xfId="0" applyNumberFormat="1" applyFont="1" applyBorder="1" applyAlignment="1">
      <alignment horizontal="center"/>
    </xf>
    <xf numFmtId="0" fontId="16" fillId="0" borderId="25" xfId="0" applyFont="1" applyBorder="1"/>
    <xf numFmtId="0" fontId="14" fillId="0" borderId="40" xfId="0" applyFont="1" applyBorder="1" applyAlignment="1">
      <alignment horizontal="center"/>
    </xf>
    <xf numFmtId="0" fontId="15" fillId="3" borderId="0" xfId="0" applyFont="1" applyFill="1"/>
    <xf numFmtId="0" fontId="14" fillId="3" borderId="0" xfId="0" applyFont="1" applyFill="1"/>
    <xf numFmtId="0" fontId="0" fillId="3" borderId="0" xfId="0" applyFill="1"/>
    <xf numFmtId="17" fontId="14" fillId="3" borderId="0" xfId="0" quotePrefix="1" applyNumberFormat="1" applyFont="1" applyFill="1"/>
    <xf numFmtId="0" fontId="16" fillId="3" borderId="3" xfId="0" applyFont="1" applyFill="1" applyBorder="1" applyAlignment="1">
      <alignment horizontal="center"/>
    </xf>
    <xf numFmtId="0" fontId="16" fillId="3" borderId="4" xfId="0" applyFont="1" applyFill="1" applyBorder="1" applyAlignment="1">
      <alignment horizontal="center"/>
    </xf>
    <xf numFmtId="0" fontId="16" fillId="3" borderId="5" xfId="0" applyFont="1" applyFill="1" applyBorder="1" applyAlignment="1">
      <alignment horizontal="center"/>
    </xf>
    <xf numFmtId="0" fontId="0" fillId="3" borderId="15" xfId="0" applyFill="1" applyBorder="1" applyAlignment="1">
      <alignment horizontal="center"/>
    </xf>
    <xf numFmtId="166" fontId="0" fillId="3" borderId="6" xfId="0" applyNumberFormat="1" applyFill="1" applyBorder="1" applyAlignment="1">
      <alignment horizontal="center"/>
    </xf>
    <xf numFmtId="0" fontId="0" fillId="3" borderId="7" xfId="0" applyFill="1" applyBorder="1" applyAlignment="1">
      <alignment horizontal="center"/>
    </xf>
    <xf numFmtId="1" fontId="0" fillId="3" borderId="7" xfId="0" applyNumberFormat="1" applyFill="1" applyBorder="1" applyAlignment="1">
      <alignment horizontal="center"/>
    </xf>
    <xf numFmtId="0" fontId="0" fillId="3" borderId="17" xfId="0" applyFill="1" applyBorder="1" applyAlignment="1">
      <alignment horizontal="center"/>
    </xf>
    <xf numFmtId="166" fontId="0" fillId="3" borderId="8" xfId="0" applyNumberFormat="1" applyFill="1" applyBorder="1" applyAlignment="1">
      <alignment horizontal="center"/>
    </xf>
    <xf numFmtId="0" fontId="0" fillId="3" borderId="9" xfId="0" applyFill="1" applyBorder="1" applyAlignment="1">
      <alignment horizontal="center"/>
    </xf>
    <xf numFmtId="1" fontId="0" fillId="3" borderId="9" xfId="0" applyNumberFormat="1" applyFill="1" applyBorder="1" applyAlignment="1">
      <alignment horizontal="center"/>
    </xf>
    <xf numFmtId="166" fontId="0" fillId="3" borderId="17" xfId="0" applyNumberFormat="1" applyFill="1" applyBorder="1" applyAlignment="1">
      <alignment horizontal="center"/>
    </xf>
    <xf numFmtId="0" fontId="0" fillId="3" borderId="19" xfId="0" applyFill="1" applyBorder="1" applyAlignment="1">
      <alignment horizontal="center"/>
    </xf>
    <xf numFmtId="166" fontId="0" fillId="3" borderId="10" xfId="0" applyNumberFormat="1" applyFill="1" applyBorder="1" applyAlignment="1">
      <alignment horizontal="center"/>
    </xf>
    <xf numFmtId="0" fontId="0" fillId="3" borderId="11" xfId="0" applyFill="1" applyBorder="1" applyAlignment="1">
      <alignment horizontal="center"/>
    </xf>
    <xf numFmtId="1" fontId="0" fillId="3" borderId="11" xfId="0" applyNumberFormat="1" applyFill="1" applyBorder="1" applyAlignment="1">
      <alignment horizontal="center"/>
    </xf>
    <xf numFmtId="0" fontId="0" fillId="3" borderId="35" xfId="0" applyFill="1" applyBorder="1" applyAlignment="1">
      <alignment horizontal="center"/>
    </xf>
    <xf numFmtId="166" fontId="0" fillId="3" borderId="23" xfId="0" applyNumberFormat="1" applyFill="1" applyBorder="1" applyAlignment="1">
      <alignment horizontal="center"/>
    </xf>
    <xf numFmtId="1" fontId="0" fillId="3" borderId="26" xfId="0" applyNumberFormat="1" applyFill="1" applyBorder="1" applyAlignment="1">
      <alignment horizontal="center"/>
    </xf>
    <xf numFmtId="0" fontId="0" fillId="0" borderId="25" xfId="0" applyBorder="1" applyAlignment="1">
      <alignment horizontal="center"/>
    </xf>
    <xf numFmtId="0" fontId="11" fillId="3" borderId="0" xfId="1" applyFill="1" applyAlignment="1" applyProtection="1"/>
    <xf numFmtId="0" fontId="21" fillId="0" borderId="0" xfId="0" applyFont="1" applyAlignment="1">
      <alignment horizontal="left" vertical="top" wrapText="1"/>
    </xf>
    <xf numFmtId="164" fontId="0" fillId="3" borderId="0" xfId="0" applyNumberFormat="1" applyFill="1" applyAlignment="1">
      <alignment horizontal="center"/>
    </xf>
    <xf numFmtId="0" fontId="0" fillId="3" borderId="0" xfId="0" applyFill="1" applyAlignment="1">
      <alignment horizontal="center"/>
    </xf>
    <xf numFmtId="165" fontId="0" fillId="3" borderId="0" xfId="0" applyNumberFormat="1" applyFill="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0" fillId="3" borderId="26" xfId="0" applyFill="1" applyBorder="1" applyAlignment="1">
      <alignment horizontal="center"/>
    </xf>
    <xf numFmtId="166" fontId="0" fillId="3" borderId="35" xfId="0" applyNumberFormat="1" applyFill="1" applyBorder="1" applyAlignment="1">
      <alignment horizontal="center"/>
    </xf>
    <xf numFmtId="0" fontId="0" fillId="0" borderId="48" xfId="0" applyBorder="1"/>
    <xf numFmtId="0" fontId="16" fillId="3" borderId="21" xfId="0" applyFont="1" applyFill="1" applyBorder="1" applyAlignment="1">
      <alignment horizontal="center"/>
    </xf>
    <xf numFmtId="0" fontId="0" fillId="3" borderId="6" xfId="0" applyFill="1" applyBorder="1" applyAlignment="1">
      <alignment horizontal="center"/>
    </xf>
    <xf numFmtId="0" fontId="0" fillId="3" borderId="8" xfId="0" applyFill="1" applyBorder="1" applyAlignment="1">
      <alignment horizontal="center"/>
    </xf>
    <xf numFmtId="0" fontId="0" fillId="3" borderId="10" xfId="0" applyFill="1" applyBorder="1" applyAlignment="1">
      <alignment horizontal="center"/>
    </xf>
    <xf numFmtId="0" fontId="0" fillId="3" borderId="0" xfId="0" quotePrefix="1" applyFill="1"/>
    <xf numFmtId="164" fontId="0" fillId="3" borderId="8" xfId="0" applyNumberFormat="1" applyFill="1" applyBorder="1" applyAlignment="1">
      <alignment horizontal="center"/>
    </xf>
    <xf numFmtId="165" fontId="0" fillId="3" borderId="8" xfId="0" applyNumberFormat="1" applyFill="1" applyBorder="1" applyAlignment="1">
      <alignment horizontal="center"/>
    </xf>
    <xf numFmtId="2" fontId="0" fillId="3" borderId="6" xfId="0" applyNumberFormat="1" applyFill="1" applyBorder="1" applyAlignment="1">
      <alignment horizontal="center"/>
    </xf>
    <xf numFmtId="1" fontId="0" fillId="3" borderId="14" xfId="0" applyNumberFormat="1" applyFill="1" applyBorder="1" applyAlignment="1">
      <alignment horizontal="center"/>
    </xf>
    <xf numFmtId="2" fontId="0" fillId="3" borderId="8" xfId="0" applyNumberFormat="1" applyFill="1" applyBorder="1" applyAlignment="1">
      <alignment horizontal="center"/>
    </xf>
    <xf numFmtId="1" fontId="0" fillId="3" borderId="16" xfId="0" applyNumberFormat="1" applyFill="1" applyBorder="1" applyAlignment="1">
      <alignment horizontal="center"/>
    </xf>
    <xf numFmtId="0" fontId="8" fillId="0" borderId="19" xfId="0" applyFont="1" applyBorder="1" applyAlignment="1">
      <alignment horizontal="center"/>
    </xf>
    <xf numFmtId="1" fontId="0" fillId="3" borderId="18" xfId="0" applyNumberFormat="1" applyFill="1" applyBorder="1" applyAlignment="1">
      <alignment horizontal="center"/>
    </xf>
    <xf numFmtId="0" fontId="16" fillId="0" borderId="0" xfId="0" applyFont="1" applyAlignment="1">
      <alignment horizontal="center"/>
    </xf>
    <xf numFmtId="0" fontId="16" fillId="0" borderId="1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4" fillId="3" borderId="0" xfId="0" applyFont="1" applyFill="1" applyAlignment="1">
      <alignment horizontal="center"/>
    </xf>
    <xf numFmtId="0" fontId="11" fillId="0" borderId="0" xfId="1" applyAlignment="1" applyProtection="1">
      <alignment horizontal="left"/>
    </xf>
    <xf numFmtId="0" fontId="16" fillId="0" borderId="3" xfId="0" applyFont="1" applyBorder="1" applyAlignment="1">
      <alignment horizontal="center" wrapText="1"/>
    </xf>
    <xf numFmtId="0" fontId="16" fillId="0" borderId="5" xfId="0" applyFont="1" applyBorder="1" applyAlignment="1">
      <alignment horizontal="center" wrapText="1"/>
    </xf>
    <xf numFmtId="0" fontId="0" fillId="0" borderId="0" xfId="0" applyAlignment="1">
      <alignment wrapText="1"/>
    </xf>
    <xf numFmtId="166" fontId="14" fillId="0" borderId="62" xfId="0" applyNumberFormat="1" applyFont="1" applyBorder="1" applyAlignment="1">
      <alignment horizontal="center"/>
    </xf>
    <xf numFmtId="0" fontId="16" fillId="0" borderId="48" xfId="0" applyFont="1" applyBorder="1" applyAlignment="1">
      <alignment horizontal="center" wrapText="1"/>
    </xf>
    <xf numFmtId="0" fontId="16" fillId="0" borderId="49" xfId="0" applyFont="1" applyBorder="1" applyAlignment="1">
      <alignment horizontal="center" wrapText="1"/>
    </xf>
    <xf numFmtId="0" fontId="16" fillId="0" borderId="43" xfId="0" applyFont="1" applyBorder="1" applyAlignment="1">
      <alignment horizontal="center" wrapText="1"/>
    </xf>
    <xf numFmtId="0" fontId="16" fillId="0" borderId="44" xfId="0" applyFont="1" applyBorder="1" applyAlignment="1">
      <alignment horizontal="center" wrapText="1"/>
    </xf>
    <xf numFmtId="0" fontId="16" fillId="0" borderId="48"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47" xfId="0" applyFont="1" applyBorder="1" applyAlignment="1">
      <alignment horizontal="center" vertical="center" wrapText="1"/>
    </xf>
    <xf numFmtId="166" fontId="14" fillId="0" borderId="12" xfId="0" applyNumberFormat="1" applyFont="1" applyBorder="1" applyAlignment="1">
      <alignment horizontal="center" wrapText="1"/>
    </xf>
    <xf numFmtId="166" fontId="14" fillId="0" borderId="6" xfId="0" applyNumberFormat="1" applyFont="1" applyBorder="1" applyAlignment="1">
      <alignment horizontal="center" wrapText="1"/>
    </xf>
    <xf numFmtId="166" fontId="0" fillId="0" borderId="7" xfId="0" applyNumberFormat="1" applyBorder="1" applyAlignment="1">
      <alignment horizontal="center" wrapText="1"/>
    </xf>
    <xf numFmtId="166" fontId="14" fillId="0" borderId="13" xfId="0" applyNumberFormat="1" applyFont="1" applyBorder="1" applyAlignment="1">
      <alignment horizontal="center" wrapText="1"/>
    </xf>
    <xf numFmtId="166" fontId="14" fillId="0" borderId="8" xfId="0" applyNumberFormat="1" applyFont="1" applyBorder="1" applyAlignment="1">
      <alignment horizontal="center" wrapText="1"/>
    </xf>
    <xf numFmtId="166" fontId="0" fillId="0" borderId="9" xfId="0" applyNumberFormat="1" applyBorder="1" applyAlignment="1">
      <alignment horizontal="center" wrapText="1"/>
    </xf>
    <xf numFmtId="166" fontId="14" fillId="0" borderId="21" xfId="0" applyNumberFormat="1" applyFont="1" applyBorder="1" applyAlignment="1">
      <alignment horizontal="center" wrapText="1"/>
    </xf>
    <xf numFmtId="166" fontId="14" fillId="0" borderId="4" xfId="0" applyNumberFormat="1" applyFont="1" applyBorder="1" applyAlignment="1">
      <alignment horizontal="center" wrapText="1"/>
    </xf>
    <xf numFmtId="166" fontId="0" fillId="0" borderId="5" xfId="0" applyNumberFormat="1" applyBorder="1" applyAlignment="1">
      <alignment horizontal="center" wrapText="1"/>
    </xf>
    <xf numFmtId="166" fontId="14" fillId="0" borderId="15" xfId="0" applyNumberFormat="1" applyFont="1" applyBorder="1" applyAlignment="1">
      <alignment horizontal="center" wrapText="1"/>
    </xf>
    <xf numFmtId="166" fontId="14" fillId="0" borderId="17" xfId="0" applyNumberFormat="1" applyFont="1" applyBorder="1" applyAlignment="1">
      <alignment horizontal="center" wrapText="1"/>
    </xf>
    <xf numFmtId="166" fontId="14" fillId="0" borderId="19" xfId="0" applyNumberFormat="1" applyFont="1" applyBorder="1" applyAlignment="1">
      <alignment horizontal="center" wrapText="1"/>
    </xf>
    <xf numFmtId="166" fontId="14" fillId="0" borderId="10" xfId="0" applyNumberFormat="1" applyFont="1" applyBorder="1" applyAlignment="1">
      <alignment horizontal="center" wrapText="1"/>
    </xf>
    <xf numFmtId="166" fontId="0" fillId="0" borderId="11" xfId="0" applyNumberFormat="1" applyBorder="1" applyAlignment="1">
      <alignment horizontal="center" wrapText="1"/>
    </xf>
    <xf numFmtId="166" fontId="14" fillId="0" borderId="3" xfId="0" applyNumberFormat="1" applyFont="1" applyBorder="1" applyAlignment="1">
      <alignment horizontal="center" wrapText="1"/>
    </xf>
    <xf numFmtId="166" fontId="14" fillId="0" borderId="33" xfId="0" applyNumberFormat="1" applyFont="1" applyBorder="1" applyAlignment="1">
      <alignment horizontal="center" wrapText="1"/>
    </xf>
    <xf numFmtId="166" fontId="14" fillId="0" borderId="29" xfId="0" applyNumberFormat="1" applyFont="1" applyBorder="1" applyAlignment="1">
      <alignment horizontal="center" wrapText="1"/>
    </xf>
    <xf numFmtId="166" fontId="14" fillId="0" borderId="34" xfId="0" applyNumberFormat="1" applyFont="1" applyBorder="1" applyAlignment="1">
      <alignment horizontal="center" wrapText="1"/>
    </xf>
    <xf numFmtId="166" fontId="14" fillId="0" borderId="27" xfId="0" applyNumberFormat="1" applyFont="1" applyBorder="1" applyAlignment="1">
      <alignment horizont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166" fontId="14" fillId="0" borderId="9" xfId="0" applyNumberFormat="1" applyFont="1" applyBorder="1" applyAlignment="1">
      <alignment horizontal="center" wrapText="1"/>
    </xf>
    <xf numFmtId="166" fontId="14" fillId="0" borderId="11" xfId="0" applyNumberFormat="1" applyFont="1" applyBorder="1" applyAlignment="1">
      <alignment horizontal="center" wrapText="1"/>
    </xf>
    <xf numFmtId="0" fontId="0" fillId="0" borderId="0" xfId="0" applyAlignment="1">
      <alignment vertical="center" wrapText="1"/>
    </xf>
    <xf numFmtId="3" fontId="14" fillId="0" borderId="2" xfId="0" applyNumberFormat="1" applyFont="1" applyBorder="1" applyAlignment="1">
      <alignment horizontal="center" vertical="center"/>
    </xf>
    <xf numFmtId="1" fontId="14" fillId="0" borderId="29" xfId="0" applyNumberFormat="1" applyFont="1" applyBorder="1" applyAlignment="1">
      <alignment horizontal="center"/>
    </xf>
    <xf numFmtId="166" fontId="14" fillId="0" borderId="7" xfId="0" applyNumberFormat="1" applyFont="1" applyBorder="1" applyAlignment="1">
      <alignment horizontal="center" wrapText="1"/>
    </xf>
    <xf numFmtId="166" fontId="14" fillId="0" borderId="32" xfId="0" applyNumberFormat="1" applyFont="1" applyBorder="1" applyAlignment="1">
      <alignment horizontal="center" wrapText="1"/>
    </xf>
    <xf numFmtId="166" fontId="14" fillId="0" borderId="31" xfId="0" applyNumberFormat="1" applyFont="1" applyBorder="1" applyAlignment="1">
      <alignment horizontal="center" wrapText="1"/>
    </xf>
    <xf numFmtId="0" fontId="13" fillId="0" borderId="37" xfId="0" applyFont="1" applyBorder="1"/>
    <xf numFmtId="0" fontId="13" fillId="0" borderId="41" xfId="0" applyFont="1" applyBorder="1"/>
    <xf numFmtId="1" fontId="14" fillId="0" borderId="63" xfId="0" applyNumberFormat="1" applyFont="1" applyBorder="1" applyAlignment="1">
      <alignment horizontal="center"/>
    </xf>
    <xf numFmtId="1" fontId="14" fillId="0" borderId="28" xfId="0" applyNumberFormat="1" applyFont="1" applyBorder="1" applyAlignment="1">
      <alignment horizontal="center"/>
    </xf>
    <xf numFmtId="1" fontId="14" fillId="0" borderId="38" xfId="0" applyNumberFormat="1" applyFont="1" applyBorder="1" applyAlignment="1">
      <alignment horizontal="center"/>
    </xf>
    <xf numFmtId="0" fontId="14" fillId="0" borderId="63" xfId="0" applyFont="1" applyBorder="1" applyAlignment="1">
      <alignment horizontal="center"/>
    </xf>
    <xf numFmtId="0" fontId="0" fillId="3" borderId="23" xfId="0" applyFill="1" applyBorder="1" applyAlignment="1">
      <alignment horizontal="center"/>
    </xf>
    <xf numFmtId="166" fontId="14" fillId="0" borderId="28" xfId="0" applyNumberFormat="1" applyFont="1" applyBorder="1" applyAlignment="1">
      <alignment horizontal="center"/>
    </xf>
    <xf numFmtId="1" fontId="0" fillId="3" borderId="1" xfId="0" applyNumberFormat="1" applyFill="1" applyBorder="1" applyAlignment="1">
      <alignment horizontal="center"/>
    </xf>
    <xf numFmtId="0" fontId="13" fillId="0" borderId="39" xfId="0" applyFont="1" applyBorder="1"/>
    <xf numFmtId="166" fontId="14" fillId="0" borderId="46" xfId="0" applyNumberFormat="1" applyFont="1" applyBorder="1" applyAlignment="1">
      <alignment horizontal="center" wrapText="1"/>
    </xf>
    <xf numFmtId="166" fontId="14" fillId="0" borderId="30" xfId="0" applyNumberFormat="1" applyFont="1" applyBorder="1" applyAlignment="1">
      <alignment horizontal="center" wrapText="1"/>
    </xf>
    <xf numFmtId="166" fontId="14" fillId="0" borderId="5" xfId="0" applyNumberFormat="1" applyFont="1" applyBorder="1" applyAlignment="1">
      <alignment horizontal="center" wrapText="1"/>
    </xf>
    <xf numFmtId="166" fontId="14" fillId="0" borderId="66" xfId="0" applyNumberFormat="1" applyFont="1" applyBorder="1" applyAlignment="1">
      <alignment horizontal="center"/>
    </xf>
    <xf numFmtId="166" fontId="14" fillId="0" borderId="45" xfId="0" applyNumberFormat="1" applyFont="1" applyBorder="1" applyAlignment="1">
      <alignment horizontal="center"/>
    </xf>
    <xf numFmtId="166" fontId="14" fillId="0" borderId="48" xfId="0" applyNumberFormat="1" applyFont="1" applyBorder="1" applyAlignment="1">
      <alignment horizontal="center"/>
    </xf>
    <xf numFmtId="166" fontId="14" fillId="0" borderId="44" xfId="0" applyNumberFormat="1" applyFont="1" applyBorder="1" applyAlignment="1">
      <alignment horizontal="center"/>
    </xf>
    <xf numFmtId="166" fontId="0" fillId="0" borderId="43" xfId="0" applyNumberFormat="1" applyBorder="1" applyAlignment="1">
      <alignment horizontal="center"/>
    </xf>
    <xf numFmtId="166" fontId="14" fillId="0" borderId="62" xfId="0" applyNumberFormat="1" applyFont="1" applyBorder="1" applyAlignment="1">
      <alignment horizontal="center" wrapText="1"/>
    </xf>
    <xf numFmtId="166" fontId="14" fillId="0" borderId="23" xfId="0" applyNumberFormat="1" applyFont="1" applyBorder="1" applyAlignment="1">
      <alignment horizontal="center" wrapText="1"/>
    </xf>
    <xf numFmtId="166" fontId="14" fillId="0" borderId="28" xfId="0" applyNumberFormat="1" applyFont="1" applyBorder="1" applyAlignment="1">
      <alignment horizontal="center" wrapText="1"/>
    </xf>
    <xf numFmtId="166" fontId="14" fillId="0" borderId="35" xfId="0" applyNumberFormat="1" applyFont="1" applyBorder="1" applyAlignment="1">
      <alignment horizontal="center" wrapText="1"/>
    </xf>
    <xf numFmtId="166" fontId="14" fillId="0" borderId="45" xfId="0" applyNumberFormat="1" applyFont="1" applyBorder="1" applyAlignment="1">
      <alignment horizontal="center" wrapText="1"/>
    </xf>
    <xf numFmtId="0" fontId="14" fillId="0" borderId="0" xfId="0" applyFont="1" applyAlignment="1">
      <alignment horizontal="center" vertical="center"/>
    </xf>
    <xf numFmtId="0" fontId="13" fillId="0" borderId="20" xfId="0" applyFont="1" applyBorder="1"/>
    <xf numFmtId="0" fontId="13" fillId="3" borderId="7" xfId="0" applyFont="1" applyFill="1" applyBorder="1" applyAlignment="1">
      <alignment horizontal="left"/>
    </xf>
    <xf numFmtId="0" fontId="13" fillId="3" borderId="9" xfId="0" applyFont="1" applyFill="1" applyBorder="1" applyAlignment="1">
      <alignment horizontal="left"/>
    </xf>
    <xf numFmtId="0" fontId="13" fillId="3" borderId="1" xfId="0" applyFont="1" applyFill="1" applyBorder="1" applyAlignment="1">
      <alignment horizontal="left"/>
    </xf>
    <xf numFmtId="0" fontId="13" fillId="3" borderId="16" xfId="0" applyFont="1" applyFill="1" applyBorder="1" applyAlignment="1">
      <alignment horizontal="left"/>
    </xf>
    <xf numFmtId="0" fontId="13" fillId="3" borderId="38" xfId="0" applyFont="1" applyFill="1" applyBorder="1" applyAlignment="1">
      <alignment horizontal="left"/>
    </xf>
    <xf numFmtId="0" fontId="13" fillId="3" borderId="37" xfId="0" applyFont="1" applyFill="1" applyBorder="1" applyAlignment="1">
      <alignment horizontal="left"/>
    </xf>
    <xf numFmtId="0" fontId="13" fillId="3" borderId="41" xfId="0" applyFont="1" applyFill="1" applyBorder="1" applyAlignment="1">
      <alignment horizontal="left"/>
    </xf>
    <xf numFmtId="0" fontId="13" fillId="3" borderId="63" xfId="0" applyFont="1" applyFill="1" applyBorder="1" applyAlignment="1">
      <alignment horizontal="left"/>
    </xf>
    <xf numFmtId="0" fontId="13" fillId="3" borderId="40" xfId="0" applyFont="1" applyFill="1" applyBorder="1" applyAlignment="1">
      <alignment horizontal="left"/>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21" xfId="0" applyFill="1" applyBorder="1" applyAlignment="1">
      <alignment horizontal="center"/>
    </xf>
    <xf numFmtId="0" fontId="0" fillId="3" borderId="20" xfId="0" applyFill="1" applyBorder="1" applyAlignment="1">
      <alignment horizontal="center"/>
    </xf>
    <xf numFmtId="0" fontId="0" fillId="3" borderId="2" xfId="0" applyFill="1" applyBorder="1" applyAlignment="1">
      <alignment horizontal="center"/>
    </xf>
    <xf numFmtId="0" fontId="14" fillId="0" borderId="29" xfId="0" applyFont="1" applyBorder="1" applyAlignment="1">
      <alignment horizontal="center"/>
    </xf>
    <xf numFmtId="0" fontId="14" fillId="0" borderId="28" xfId="0" applyFont="1" applyBorder="1" applyAlignment="1">
      <alignment horizontal="center"/>
    </xf>
    <xf numFmtId="0" fontId="24" fillId="3" borderId="0" xfId="0" applyFont="1" applyFill="1"/>
    <xf numFmtId="0" fontId="24" fillId="3" borderId="0" xfId="1" applyFont="1" applyFill="1" applyAlignment="1" applyProtection="1"/>
    <xf numFmtId="0" fontId="20" fillId="3" borderId="0" xfId="0" applyFont="1" applyFill="1"/>
    <xf numFmtId="1" fontId="14" fillId="0" borderId="32" xfId="0" applyNumberFormat="1" applyFont="1" applyBorder="1" applyAlignment="1">
      <alignment horizontal="center"/>
    </xf>
    <xf numFmtId="0" fontId="14" fillId="0" borderId="31" xfId="0" applyFont="1" applyBorder="1" applyAlignment="1">
      <alignment horizontal="center"/>
    </xf>
    <xf numFmtId="0" fontId="14" fillId="0" borderId="0" xfId="0" quotePrefix="1" applyFont="1"/>
    <xf numFmtId="17" fontId="14" fillId="0" borderId="0" xfId="0" quotePrefix="1" applyNumberFormat="1" applyFont="1"/>
    <xf numFmtId="0" fontId="14" fillId="0" borderId="32" xfId="0" applyFont="1" applyBorder="1" applyAlignment="1">
      <alignment horizontal="center"/>
    </xf>
    <xf numFmtId="2" fontId="0" fillId="3" borderId="10" xfId="0" applyNumberFormat="1" applyFill="1" applyBorder="1" applyAlignment="1">
      <alignment horizontal="center"/>
    </xf>
    <xf numFmtId="2" fontId="0" fillId="3" borderId="4" xfId="0" applyNumberFormat="1" applyFill="1" applyBorder="1" applyAlignment="1">
      <alignment horizontal="center"/>
    </xf>
    <xf numFmtId="0" fontId="14" fillId="0" borderId="44" xfId="0" applyFont="1" applyBorder="1" applyAlignment="1">
      <alignment horizontal="center"/>
    </xf>
    <xf numFmtId="0" fontId="14" fillId="0" borderId="48" xfId="0" applyFont="1" applyBorder="1" applyAlignment="1">
      <alignment horizontal="center"/>
    </xf>
    <xf numFmtId="0" fontId="14" fillId="0" borderId="25" xfId="0" applyFont="1" applyBorder="1" applyAlignment="1">
      <alignment horizontal="center"/>
    </xf>
    <xf numFmtId="0" fontId="3" fillId="0" borderId="0" xfId="0" applyFont="1" applyAlignment="1">
      <alignment vertical="center"/>
    </xf>
    <xf numFmtId="0" fontId="0" fillId="3" borderId="48" xfId="0" applyFill="1" applyBorder="1" applyAlignment="1">
      <alignment horizontal="center"/>
    </xf>
    <xf numFmtId="166" fontId="0" fillId="3" borderId="49" xfId="0" applyNumberFormat="1" applyFill="1" applyBorder="1" applyAlignment="1">
      <alignment horizontal="center"/>
    </xf>
    <xf numFmtId="1" fontId="0" fillId="3" borderId="43" xfId="0" applyNumberFormat="1" applyFill="1" applyBorder="1" applyAlignment="1">
      <alignment horizontal="center"/>
    </xf>
    <xf numFmtId="0" fontId="0" fillId="3" borderId="43" xfId="0" applyFill="1" applyBorder="1" applyAlignment="1">
      <alignment horizontal="center"/>
    </xf>
    <xf numFmtId="2" fontId="0" fillId="3" borderId="66" xfId="0" applyNumberFormat="1" applyFill="1" applyBorder="1" applyAlignment="1">
      <alignment horizontal="center"/>
    </xf>
    <xf numFmtId="1" fontId="0" fillId="3" borderId="47" xfId="0" applyNumberFormat="1" applyFill="1" applyBorder="1" applyAlignment="1">
      <alignment horizontal="center"/>
    </xf>
    <xf numFmtId="166" fontId="14" fillId="0" borderId="24" xfId="0" applyNumberFormat="1" applyFont="1" applyBorder="1" applyAlignment="1">
      <alignment horizontal="center" wrapText="1"/>
    </xf>
    <xf numFmtId="166" fontId="14" fillId="0" borderId="49" xfId="0" applyNumberFormat="1" applyFont="1" applyBorder="1" applyAlignment="1">
      <alignment horizontal="center" wrapText="1"/>
    </xf>
    <xf numFmtId="166" fontId="14" fillId="0" borderId="25" xfId="0" applyNumberFormat="1" applyFont="1" applyBorder="1" applyAlignment="1">
      <alignment horizontal="center" wrapText="1"/>
    </xf>
    <xf numFmtId="166" fontId="14" fillId="0" borderId="48" xfId="0" applyNumberFormat="1" applyFont="1" applyBorder="1" applyAlignment="1">
      <alignment horizontal="center" wrapText="1"/>
    </xf>
    <xf numFmtId="0" fontId="0" fillId="0" borderId="67" xfId="0" applyBorder="1"/>
    <xf numFmtId="2" fontId="0" fillId="3" borderId="68" xfId="0" applyNumberFormat="1" applyFill="1" applyBorder="1" applyAlignment="1">
      <alignment horizontal="center"/>
    </xf>
    <xf numFmtId="0" fontId="14" fillId="0" borderId="69" xfId="0" applyFont="1" applyBorder="1" applyAlignment="1">
      <alignment horizontal="center"/>
    </xf>
    <xf numFmtId="0" fontId="14" fillId="0" borderId="70" xfId="0" applyFont="1" applyBorder="1" applyAlignment="1">
      <alignment horizontal="center"/>
    </xf>
    <xf numFmtId="0" fontId="14" fillId="0" borderId="71" xfId="0" applyFont="1" applyBorder="1" applyAlignment="1">
      <alignment horizontal="center"/>
    </xf>
    <xf numFmtId="0" fontId="13" fillId="3" borderId="14" xfId="0" applyFont="1" applyFill="1" applyBorder="1" applyAlignment="1">
      <alignment horizontal="left"/>
    </xf>
    <xf numFmtId="166" fontId="0" fillId="3" borderId="9" xfId="0" applyNumberFormat="1" applyFill="1" applyBorder="1" applyAlignment="1">
      <alignment horizontal="center"/>
    </xf>
    <xf numFmtId="166" fontId="0" fillId="3" borderId="15" xfId="0" applyNumberFormat="1" applyFill="1" applyBorder="1" applyAlignment="1">
      <alignment horizontal="center"/>
    </xf>
    <xf numFmtId="166" fontId="0" fillId="3" borderId="19" xfId="0" applyNumberFormat="1" applyFill="1" applyBorder="1" applyAlignment="1">
      <alignment horizontal="center"/>
    </xf>
    <xf numFmtId="0" fontId="13" fillId="3" borderId="29" xfId="0" applyFont="1" applyFill="1" applyBorder="1" applyAlignment="1">
      <alignment horizontal="left"/>
    </xf>
    <xf numFmtId="0" fontId="13" fillId="3" borderId="27" xfId="0" applyFont="1" applyFill="1" applyBorder="1" applyAlignment="1">
      <alignment horizontal="left"/>
    </xf>
    <xf numFmtId="0" fontId="13" fillId="3" borderId="11" xfId="0" applyFont="1" applyFill="1" applyBorder="1" applyAlignment="1">
      <alignment horizontal="left"/>
    </xf>
    <xf numFmtId="166" fontId="0" fillId="3" borderId="4" xfId="0" applyNumberFormat="1" applyFill="1" applyBorder="1" applyAlignment="1">
      <alignment horizontal="center"/>
    </xf>
    <xf numFmtId="1" fontId="0" fillId="3" borderId="5" xfId="0" applyNumberFormat="1" applyFill="1" applyBorder="1" applyAlignment="1">
      <alignment horizontal="center"/>
    </xf>
    <xf numFmtId="0" fontId="13" fillId="3" borderId="36" xfId="0" applyFont="1" applyFill="1" applyBorder="1" applyAlignment="1">
      <alignment horizontal="left"/>
    </xf>
    <xf numFmtId="0" fontId="13" fillId="3" borderId="0" xfId="0" applyFont="1" applyFill="1" applyAlignment="1">
      <alignment horizontal="left"/>
    </xf>
    <xf numFmtId="0" fontId="0" fillId="3" borderId="52" xfId="0" applyFill="1" applyBorder="1" applyAlignment="1">
      <alignment horizontal="center"/>
    </xf>
    <xf numFmtId="166" fontId="0" fillId="3" borderId="66" xfId="0" applyNumberFormat="1" applyFill="1" applyBorder="1" applyAlignment="1">
      <alignment horizontal="center"/>
    </xf>
    <xf numFmtId="1" fontId="0" fillId="3" borderId="45" xfId="0" applyNumberFormat="1" applyFill="1" applyBorder="1" applyAlignment="1">
      <alignment horizontal="center"/>
    </xf>
    <xf numFmtId="166" fontId="0" fillId="3" borderId="52" xfId="0" applyNumberFormat="1" applyFill="1" applyBorder="1" applyAlignment="1">
      <alignment horizontal="center"/>
    </xf>
    <xf numFmtId="0" fontId="0" fillId="3" borderId="45" xfId="0" applyFill="1" applyBorder="1" applyAlignment="1">
      <alignment horizontal="center"/>
    </xf>
    <xf numFmtId="1" fontId="0" fillId="3" borderId="0" xfId="0" applyNumberFormat="1" applyFill="1"/>
    <xf numFmtId="0" fontId="16" fillId="0" borderId="54" xfId="0" applyFont="1" applyBorder="1" applyAlignment="1">
      <alignment horizontal="center"/>
    </xf>
    <xf numFmtId="0" fontId="16" fillId="0" borderId="55" xfId="0" applyFont="1" applyBorder="1" applyAlignment="1">
      <alignment horizontal="center"/>
    </xf>
    <xf numFmtId="0" fontId="16" fillId="0" borderId="56" xfId="0" applyFont="1" applyBorder="1" applyAlignment="1">
      <alignment horizontal="center"/>
    </xf>
    <xf numFmtId="0" fontId="16" fillId="0" borderId="35" xfId="0" applyFont="1" applyBorder="1" applyAlignment="1">
      <alignment horizontal="center"/>
    </xf>
    <xf numFmtId="0" fontId="16" fillId="0" borderId="23" xfId="0" applyFont="1" applyBorder="1" applyAlignment="1">
      <alignment horizontal="center"/>
    </xf>
    <xf numFmtId="0" fontId="16" fillId="0" borderId="26" xfId="0" applyFont="1" applyBorder="1" applyAlignment="1">
      <alignment horizontal="center"/>
    </xf>
    <xf numFmtId="0" fontId="16" fillId="0" borderId="57" xfId="0" applyFont="1" applyBorder="1" applyAlignment="1">
      <alignment horizontal="center" vertical="center"/>
    </xf>
    <xf numFmtId="0" fontId="16" fillId="0" borderId="52" xfId="0" applyFont="1" applyBorder="1" applyAlignment="1">
      <alignment horizontal="center" vertical="center"/>
    </xf>
    <xf numFmtId="0" fontId="16" fillId="0" borderId="48" xfId="0" applyFont="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15" fillId="2" borderId="15"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 xfId="0" applyFont="1" applyFill="1" applyBorder="1" applyAlignment="1">
      <alignment horizontal="center" vertical="center"/>
    </xf>
    <xf numFmtId="0" fontId="16" fillId="0" borderId="14" xfId="0" applyFont="1" applyBorder="1" applyAlignment="1">
      <alignment horizontal="center" vertical="center"/>
    </xf>
    <xf numFmtId="0" fontId="16" fillId="0" borderId="53" xfId="0" applyFont="1" applyBorder="1" applyAlignment="1">
      <alignment horizontal="center" vertical="center"/>
    </xf>
    <xf numFmtId="0" fontId="16" fillId="0" borderId="22" xfId="0" applyFont="1" applyBorder="1" applyAlignment="1">
      <alignment horizontal="center" vertical="center"/>
    </xf>
    <xf numFmtId="0" fontId="16" fillId="0" borderId="44" xfId="0" applyFont="1" applyBorder="1" applyAlignment="1">
      <alignment horizontal="center" vertical="center"/>
    </xf>
    <xf numFmtId="0" fontId="16" fillId="0" borderId="2" xfId="0" applyFont="1" applyBorder="1" applyAlignment="1">
      <alignment horizontal="center"/>
    </xf>
    <xf numFmtId="0" fontId="16" fillId="0" borderId="15" xfId="0" applyFont="1" applyBorder="1" applyAlignment="1">
      <alignment horizontal="center" vertical="center"/>
    </xf>
    <xf numFmtId="0" fontId="16" fillId="0" borderId="17" xfId="0" applyFont="1" applyBorder="1" applyAlignment="1">
      <alignment horizontal="center" vertical="center"/>
    </xf>
    <xf numFmtId="0" fontId="16" fillId="0" borderId="3" xfId="0" applyFont="1" applyBorder="1" applyAlignment="1">
      <alignment horizontal="center" vertical="center"/>
    </xf>
    <xf numFmtId="0" fontId="16" fillId="3" borderId="15" xfId="0" applyFont="1" applyFill="1" applyBorder="1" applyAlignment="1">
      <alignment horizontal="center"/>
    </xf>
    <xf numFmtId="0" fontId="16" fillId="3" borderId="6" xfId="0" applyFont="1" applyFill="1" applyBorder="1" applyAlignment="1">
      <alignment horizontal="center"/>
    </xf>
    <xf numFmtId="0" fontId="16" fillId="3" borderId="7" xfId="0" applyFont="1" applyFill="1" applyBorder="1" applyAlignment="1">
      <alignment horizontal="center"/>
    </xf>
    <xf numFmtId="0" fontId="16" fillId="3" borderId="17" xfId="0" applyFont="1" applyFill="1" applyBorder="1" applyAlignment="1">
      <alignment horizontal="center"/>
    </xf>
    <xf numFmtId="0" fontId="16" fillId="3" borderId="8" xfId="0" applyFont="1" applyFill="1" applyBorder="1" applyAlignment="1">
      <alignment horizontal="center"/>
    </xf>
    <xf numFmtId="0" fontId="16" fillId="3" borderId="9" xfId="0" applyFont="1" applyFill="1" applyBorder="1" applyAlignment="1">
      <alignment horizontal="center"/>
    </xf>
    <xf numFmtId="0" fontId="16" fillId="3" borderId="7" xfId="0" applyFont="1" applyFill="1" applyBorder="1" applyAlignment="1">
      <alignment horizontal="center" vertical="center"/>
    </xf>
    <xf numFmtId="0" fontId="16" fillId="3" borderId="45" xfId="0" applyFont="1" applyFill="1" applyBorder="1" applyAlignment="1">
      <alignment horizontal="center" vertical="center"/>
    </xf>
    <xf numFmtId="0" fontId="16" fillId="3" borderId="11" xfId="0" applyFont="1" applyFill="1" applyBorder="1" applyAlignment="1">
      <alignment horizontal="center" vertical="center"/>
    </xf>
    <xf numFmtId="0" fontId="13" fillId="3" borderId="57" xfId="0" applyFont="1" applyFill="1" applyBorder="1" applyAlignment="1">
      <alignment horizontal="center" vertical="center"/>
    </xf>
    <xf numFmtId="0" fontId="13" fillId="3" borderId="52"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52" xfId="0" applyFont="1" applyFill="1" applyBorder="1" applyAlignment="1">
      <alignment horizontal="center" vertical="center"/>
    </xf>
    <xf numFmtId="0" fontId="15" fillId="3" borderId="19" xfId="0" applyFont="1" applyFill="1" applyBorder="1" applyAlignment="1">
      <alignment horizontal="center" vertical="center"/>
    </xf>
    <xf numFmtId="0" fontId="16" fillId="3" borderId="12" xfId="0" applyFont="1" applyFill="1" applyBorder="1" applyAlignment="1">
      <alignment horizontal="center"/>
    </xf>
    <xf numFmtId="0" fontId="16" fillId="3" borderId="13" xfId="0" applyFont="1" applyFill="1" applyBorder="1" applyAlignment="1">
      <alignment horizontal="center"/>
    </xf>
    <xf numFmtId="0" fontId="13" fillId="0" borderId="52" xfId="0" applyFont="1" applyBorder="1" applyAlignment="1">
      <alignment horizontal="center" vertical="center"/>
    </xf>
    <xf numFmtId="0" fontId="13" fillId="0" borderId="48" xfId="0" applyFont="1" applyBorder="1" applyAlignment="1">
      <alignment horizontal="center" vertical="center"/>
    </xf>
    <xf numFmtId="0" fontId="16" fillId="0" borderId="33" xfId="0" applyFont="1" applyBorder="1" applyAlignment="1">
      <alignment horizontal="center"/>
    </xf>
    <xf numFmtId="0" fontId="16" fillId="0" borderId="38" xfId="0" applyFont="1" applyBorder="1" applyAlignment="1">
      <alignment horizontal="center"/>
    </xf>
    <xf numFmtId="0" fontId="16" fillId="0" borderId="29" xfId="0" applyFont="1" applyBorder="1" applyAlignment="1">
      <alignment horizontal="center"/>
    </xf>
    <xf numFmtId="0" fontId="15" fillId="2" borderId="57" xfId="0" applyFont="1" applyFill="1" applyBorder="1" applyAlignment="1">
      <alignment horizontal="center" vertical="center"/>
    </xf>
    <xf numFmtId="0" fontId="13" fillId="0" borderId="58" xfId="0" applyFont="1" applyBorder="1" applyAlignment="1">
      <alignment horizontal="center" vertical="center"/>
    </xf>
    <xf numFmtId="0" fontId="13" fillId="0" borderId="53" xfId="0" applyFont="1" applyBorder="1" applyAlignment="1">
      <alignment horizontal="center" vertical="center"/>
    </xf>
    <xf numFmtId="0" fontId="13" fillId="0" borderId="15" xfId="0" applyFont="1" applyBorder="1" applyAlignment="1">
      <alignment horizontal="center" vertical="center"/>
    </xf>
    <xf numFmtId="0" fontId="13" fillId="0" borderId="17" xfId="0" applyFont="1" applyBorder="1" applyAlignment="1">
      <alignment horizontal="center" vertical="center"/>
    </xf>
    <xf numFmtId="0" fontId="13" fillId="0" borderId="19" xfId="0" applyFont="1" applyBorder="1" applyAlignment="1">
      <alignment horizontal="center" vertical="center"/>
    </xf>
    <xf numFmtId="0" fontId="0" fillId="3" borderId="57" xfId="0" applyFill="1" applyBorder="1" applyAlignment="1">
      <alignment horizontal="center" vertical="center"/>
    </xf>
    <xf numFmtId="0" fontId="0" fillId="3" borderId="52" xfId="0" applyFill="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6" fillId="0" borderId="12" xfId="0" applyFont="1" applyBorder="1" applyAlignment="1">
      <alignment horizontal="center"/>
    </xf>
    <xf numFmtId="0" fontId="16" fillId="0" borderId="7" xfId="0" applyFont="1" applyBorder="1" applyAlignment="1">
      <alignment horizontal="center"/>
    </xf>
    <xf numFmtId="0" fontId="13" fillId="0" borderId="42" xfId="0" applyFont="1" applyBorder="1" applyAlignment="1">
      <alignment horizontal="center" vertical="center"/>
    </xf>
    <xf numFmtId="0" fontId="13" fillId="0" borderId="45" xfId="0" applyFont="1" applyBorder="1" applyAlignment="1">
      <alignment horizontal="center" vertical="center"/>
    </xf>
    <xf numFmtId="0" fontId="13" fillId="0" borderId="3" xfId="0" applyFont="1" applyBorder="1" applyAlignment="1">
      <alignment horizontal="center" vertical="center"/>
    </xf>
    <xf numFmtId="0" fontId="13" fillId="0" borderId="57" xfId="0" applyFont="1" applyBorder="1" applyAlignment="1">
      <alignment horizontal="center" vertical="center"/>
    </xf>
    <xf numFmtId="0" fontId="16" fillId="0" borderId="6" xfId="0" applyFont="1" applyBorder="1" applyAlignment="1">
      <alignment horizontal="center"/>
    </xf>
    <xf numFmtId="0" fontId="13" fillId="0" borderId="35" xfId="0" applyFont="1" applyBorder="1" applyAlignment="1">
      <alignment horizontal="center" vertical="center"/>
    </xf>
    <xf numFmtId="0" fontId="15" fillId="2" borderId="48" xfId="0" applyFont="1" applyFill="1" applyBorder="1" applyAlignment="1">
      <alignment horizontal="center" vertical="center"/>
    </xf>
    <xf numFmtId="0" fontId="13" fillId="0" borderId="36" xfId="0" applyFont="1" applyBorder="1" applyAlignment="1">
      <alignment horizontal="center" vertical="center"/>
    </xf>
    <xf numFmtId="0" fontId="13" fillId="0" borderId="25" xfId="0" applyFont="1" applyBorder="1" applyAlignment="1">
      <alignment horizontal="center" vertical="center"/>
    </xf>
    <xf numFmtId="0" fontId="16" fillId="0" borderId="17" xfId="0" applyFont="1" applyBorder="1" applyAlignment="1">
      <alignment horizontal="center"/>
    </xf>
    <xf numFmtId="0" fontId="16" fillId="0" borderId="8" xfId="0" applyFont="1" applyBorder="1" applyAlignment="1">
      <alignment horizontal="center"/>
    </xf>
    <xf numFmtId="0" fontId="16" fillId="0" borderId="9" xfId="0" applyFont="1" applyBorder="1" applyAlignment="1">
      <alignment horizontal="center"/>
    </xf>
    <xf numFmtId="0" fontId="16" fillId="0" borderId="15" xfId="0" applyFont="1" applyBorder="1" applyAlignment="1">
      <alignment horizontal="center"/>
    </xf>
    <xf numFmtId="0" fontId="16" fillId="3" borderId="14" xfId="0" applyFont="1" applyFill="1" applyBorder="1" applyAlignment="1">
      <alignment horizontal="center" vertical="center"/>
    </xf>
    <xf numFmtId="0" fontId="16" fillId="3" borderId="53" xfId="0" applyFont="1" applyFill="1" applyBorder="1" applyAlignment="1">
      <alignment horizontal="center" vertical="center"/>
    </xf>
    <xf numFmtId="0" fontId="16" fillId="3" borderId="18" xfId="0" applyFont="1" applyFill="1" applyBorder="1" applyAlignment="1">
      <alignment horizontal="center" vertical="center"/>
    </xf>
    <xf numFmtId="0" fontId="16" fillId="0" borderId="33" xfId="0" applyFont="1" applyBorder="1" applyAlignment="1">
      <alignment horizontal="center" wrapText="1"/>
    </xf>
    <xf numFmtId="0" fontId="16" fillId="0" borderId="38" xfId="0" applyFont="1" applyBorder="1" applyAlignment="1">
      <alignment horizontal="center" wrapText="1"/>
    </xf>
    <xf numFmtId="0" fontId="16" fillId="0" borderId="29" xfId="0" applyFont="1" applyBorder="1" applyAlignment="1">
      <alignment horizontal="center" wrapText="1"/>
    </xf>
    <xf numFmtId="0" fontId="16" fillId="0" borderId="15" xfId="0" applyFont="1" applyBorder="1" applyAlignment="1">
      <alignment horizontal="center" wrapText="1"/>
    </xf>
    <xf numFmtId="0" fontId="16" fillId="0" borderId="6" xfId="0" applyFont="1" applyBorder="1" applyAlignment="1">
      <alignment horizontal="center" wrapText="1"/>
    </xf>
    <xf numFmtId="0" fontId="16" fillId="0" borderId="7" xfId="0" applyFont="1" applyBorder="1" applyAlignment="1">
      <alignment horizontal="center" wrapText="1"/>
    </xf>
    <xf numFmtId="0" fontId="16" fillId="0" borderId="34" xfId="0" applyFont="1" applyBorder="1" applyAlignment="1">
      <alignment horizontal="center"/>
    </xf>
    <xf numFmtId="0" fontId="16" fillId="0" borderId="37" xfId="0" applyFont="1" applyBorder="1" applyAlignment="1">
      <alignment horizontal="center"/>
    </xf>
    <xf numFmtId="0" fontId="16" fillId="0" borderId="27" xfId="0" applyFont="1" applyBorder="1" applyAlignment="1">
      <alignment horizontal="center"/>
    </xf>
    <xf numFmtId="0" fontId="16" fillId="0" borderId="42" xfId="0" applyFont="1" applyBorder="1" applyAlignment="1">
      <alignment horizontal="center" vertical="center"/>
    </xf>
    <xf numFmtId="0" fontId="16" fillId="0" borderId="45" xfId="0" applyFont="1" applyBorder="1" applyAlignment="1">
      <alignment horizontal="center" vertical="center"/>
    </xf>
    <xf numFmtId="0" fontId="16" fillId="0" borderId="43" xfId="0" applyFont="1" applyBorder="1" applyAlignment="1">
      <alignment horizontal="center" vertical="center"/>
    </xf>
    <xf numFmtId="0" fontId="16" fillId="0" borderId="59" xfId="0" applyFont="1" applyBorder="1" applyAlignment="1">
      <alignment horizontal="center"/>
    </xf>
    <xf numFmtId="0" fontId="16" fillId="0" borderId="60" xfId="0" applyFont="1" applyBorder="1" applyAlignment="1">
      <alignment horizontal="center"/>
    </xf>
    <xf numFmtId="0" fontId="16" fillId="0" borderId="61" xfId="0" applyFont="1" applyBorder="1" applyAlignment="1">
      <alignment horizontal="center"/>
    </xf>
    <xf numFmtId="0" fontId="16" fillId="0" borderId="62" xfId="0" applyFont="1" applyBorder="1" applyAlignment="1">
      <alignment horizontal="center"/>
    </xf>
    <xf numFmtId="0" fontId="16" fillId="0" borderId="63" xfId="0" applyFont="1" applyBorder="1" applyAlignment="1">
      <alignment horizontal="center"/>
    </xf>
    <xf numFmtId="0" fontId="16" fillId="0" borderId="28" xfId="0" applyFont="1" applyBorder="1" applyAlignment="1">
      <alignment horizontal="center"/>
    </xf>
    <xf numFmtId="0" fontId="16" fillId="0" borderId="47" xfId="0" applyFont="1" applyBorder="1" applyAlignment="1">
      <alignment horizontal="center" vertical="center"/>
    </xf>
    <xf numFmtId="0" fontId="16" fillId="0" borderId="58" xfId="0" applyFont="1" applyBorder="1" applyAlignment="1">
      <alignment horizontal="center" vertical="center"/>
    </xf>
    <xf numFmtId="0" fontId="16" fillId="3" borderId="34" xfId="0" applyFont="1" applyFill="1" applyBorder="1" applyAlignment="1">
      <alignment horizontal="center"/>
    </xf>
    <xf numFmtId="0" fontId="16" fillId="3" borderId="37" xfId="0" applyFont="1" applyFill="1" applyBorder="1" applyAlignment="1">
      <alignment horizontal="center"/>
    </xf>
    <xf numFmtId="0" fontId="16" fillId="3" borderId="27" xfId="0" applyFont="1" applyFill="1" applyBorder="1" applyAlignment="1">
      <alignment horizontal="center"/>
    </xf>
    <xf numFmtId="0" fontId="16" fillId="0" borderId="64" xfId="0" applyFont="1" applyBorder="1" applyAlignment="1">
      <alignment horizontal="center"/>
    </xf>
    <xf numFmtId="0" fontId="16" fillId="0" borderId="65" xfId="0" applyFont="1" applyBorder="1" applyAlignment="1">
      <alignment horizontal="center"/>
    </xf>
    <xf numFmtId="0" fontId="16" fillId="0" borderId="36" xfId="0" applyFont="1" applyBorder="1" applyAlignment="1">
      <alignment horizontal="center"/>
    </xf>
    <xf numFmtId="0" fontId="26" fillId="0" borderId="0" xfId="0" applyFont="1" applyAlignment="1">
      <alignment vertical="center"/>
    </xf>
    <xf numFmtId="0" fontId="11" fillId="0" borderId="0" xfId="1" applyAlignment="1" applyProtection="1">
      <alignment vertical="center"/>
    </xf>
  </cellXfs>
  <cellStyles count="4">
    <cellStyle name="Hipervínculo" xfId="1" builtinId="8"/>
    <cellStyle name="Hipervínculo 2" xfId="2" xr:uid="{00000000-0005-0000-0000-000001000000}"/>
    <cellStyle name="Normal" xfId="0" builtinId="0"/>
    <cellStyle name="Normal 2" xfId="3" xr:uid="{00000000-0005-0000-0000-000003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ecios%20de%20trenes%20de%20pasajeros%20interurbanos_09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ecios-de-aereos-de-cabotaje_09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ecios-Omnibus-de-cabotaje-S.-interprovinciales_09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BA-BAHIA BLANCA (P)"/>
      <sheetName val="BA-BAHIA BLANCA (LM) (FB)"/>
      <sheetName val="BA-BAHIA BLANCA (LM) (SOFSE)"/>
      <sheetName val="BA-MAR DEL PLATA (FB)"/>
      <sheetName val="BA-MAR DEL PLATA (SOFSE)"/>
      <sheetName val="BA-SANTA ROSA"/>
      <sheetName val="BA-CORDOBA"/>
      <sheetName val="BA-ROSARIO SUR"/>
      <sheetName val="BA-ROSARIO NORTE"/>
      <sheetName val="BA-TUCUMÁN"/>
    </sheetNames>
    <sheetDataSet>
      <sheetData sheetId="0"/>
      <sheetData sheetId="1">
        <row r="8">
          <cell r="B8" t="str">
            <v>septiembre 2021</v>
          </cell>
        </row>
        <row r="9">
          <cell r="B9" t="str">
            <v>septiembre 2021</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BA-BAHIA BLANCA"/>
      <sheetName val="BA-BARILOCHE"/>
      <sheetName val="BA-COMODORO RIVADAVIA"/>
      <sheetName val="BA-CORDOBA"/>
      <sheetName val="BA-MAR DEL PLATA"/>
      <sheetName val="BA-MENDOZA"/>
      <sheetName val="BA-NEUQUEN"/>
      <sheetName val="BA-POSADAS"/>
      <sheetName val="BA-RESISTENCIA"/>
      <sheetName val="BA-ROSARIO"/>
      <sheetName val="BA-SALTA"/>
      <sheetName val="BA-TUCUMAN"/>
      <sheetName val="CORDOBA-MENDOZA"/>
    </sheetNames>
    <sheetDataSet>
      <sheetData sheetId="0" refreshError="1"/>
      <sheetData sheetId="1">
        <row r="8">
          <cell r="B8" t="str">
            <v>septiembre 2021</v>
          </cell>
        </row>
        <row r="9">
          <cell r="B9" t="str">
            <v>septiembre 2021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BA-BAHIA BLANCA"/>
      <sheetName val="BA-BARILOCHE"/>
      <sheetName val="BA-COMODORO RIVADAVIA"/>
      <sheetName val="BA-CORDOBA"/>
      <sheetName val="BA-MAR DEL PLATA"/>
      <sheetName val="BA-MENDOZA"/>
      <sheetName val="BA-NEUQUEN"/>
      <sheetName val="BA-PARANA"/>
      <sheetName val="BA-POSADAS"/>
      <sheetName val="BA-RESISTENCIA"/>
      <sheetName val="BA-ROSARIO"/>
      <sheetName val="BA-SALTA"/>
      <sheetName val="BA-TUCUMAN"/>
      <sheetName val="BAHIA BLANCA-NEUQUEN"/>
      <sheetName val="BAHIA BLANCA-VIEDMA"/>
      <sheetName val="COMODORO RIVADAVIA-NEUQUEN"/>
      <sheetName val="COMODORO RIVADAVIA-RIO GALLEGOS"/>
      <sheetName val="CORDOBA-CORRIENTES"/>
      <sheetName val="CORDOBA-LA RIOJA"/>
      <sheetName val="CORDOBA-MENDOZA"/>
      <sheetName val="CORDOBA-PARANA"/>
      <sheetName val="CORDOBA-POSADAS"/>
      <sheetName val="CORDOBA-SALTA"/>
      <sheetName val="CORDOBA-SAN LUIS"/>
      <sheetName val="CORDOBA-SANTA ROSA"/>
      <sheetName val="CORDOBA-TUCUMAN"/>
      <sheetName val="CORDOBA-SAN JUAN"/>
      <sheetName val="CORDOBA-SANTA FE"/>
      <sheetName val="JUJUY-CORDOBA"/>
      <sheetName val="LA PLATA-RESISTENCIA"/>
      <sheetName val="LA PLATA-SANTA ROSA"/>
      <sheetName val="MENDOZA-NEUQUEN"/>
      <sheetName val="MENDOZA-SAN JUAN"/>
      <sheetName val="RESISTENCIA-ROSARIO"/>
      <sheetName val="TUCUMAN-CATAMARCA"/>
      <sheetName val="TUCUMAN-LA RIOJA"/>
      <sheetName val="TUCUMAN-MENDOZA"/>
      <sheetName val="TUCUMAN-POSADAS"/>
      <sheetName val="TUCUMAN-SALTA"/>
      <sheetName val="TUCUMAN-SANTIAGO DEL ESTERO"/>
    </sheetNames>
    <sheetDataSet>
      <sheetData sheetId="0"/>
      <sheetData sheetId="1">
        <row r="8">
          <cell r="B8" t="str">
            <v>septiembre 2021</v>
          </cell>
        </row>
        <row r="9">
          <cell r="B9" t="str">
            <v>septiembre 2021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6.bin"/><Relationship Id="rId1" Type="http://schemas.openxmlformats.org/officeDocument/2006/relationships/hyperlink" Target="https://www.despegar.com.ar/vuelos/" TargetMode="External"/><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7.bin"/><Relationship Id="rId1" Type="http://schemas.openxmlformats.org/officeDocument/2006/relationships/hyperlink" Target="https://www.plataforma10.com.ar/" TargetMode="External"/><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hyperlink" Target="https://www.despegar.com.ar/vuelos/" TargetMode="Externa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hyperlink" Target="https://www.plataforma10.com.ar/"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ateliteferroviario.com.ar/horarios/" TargetMode="External"/><Relationship Id="rId1" Type="http://schemas.openxmlformats.org/officeDocument/2006/relationships/hyperlink" Target="https://www.argentina.gob.ar/transporte/trenes-argentinos/horarios-tarifas-y-recorridos/servicios-regionales-larga-distancia"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9.bin"/><Relationship Id="rId1" Type="http://schemas.openxmlformats.org/officeDocument/2006/relationships/hyperlink" Target="https://www.despegar.com.ar/vuelos/" TargetMode="External"/><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printerSettings" Target="../printerSettings/printerSettings10.bin"/><Relationship Id="rId1" Type="http://schemas.openxmlformats.org/officeDocument/2006/relationships/hyperlink" Target="https://www.plataforma10.com.ar/" TargetMode="External"/><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hyperlink" Target="https://www.sateliteferroviario.com.ar/horarios/" TargetMode="External"/><Relationship Id="rId1" Type="http://schemas.openxmlformats.org/officeDocument/2006/relationships/hyperlink" Target="https://www.argentina.gob.ar/transporte/trenes-argentinos/horarios-tarifas-y-recorridos/servicios-regionales-larga-distancia" TargetMode="External"/><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despegar.com.ar/vuelos/" TargetMode="Externa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hyperlink" Target="https://www.sateliteferroviario.com.ar/horarios/" TargetMode="External"/><Relationship Id="rId1" Type="http://schemas.openxmlformats.org/officeDocument/2006/relationships/hyperlink" Target="https://www.argentina.gob.ar/transporte/trenes-argentinos/horarios-tarifas-y-recorridos/servicios-regionales-larga-distancia" TargetMode="External"/><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hyperlink" Target="https://www.despegar.com.ar/vuelos/" TargetMode="External"/></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hyperlink" Target="https://www.plataforma10.com.ar/" TargetMode="External"/></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hyperlink" Target="https://www.despegar.com.ar/vuelos/"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printerSettings" Target="../printerSettings/printerSettings12.bin"/><Relationship Id="rId1" Type="http://schemas.openxmlformats.org/officeDocument/2006/relationships/hyperlink" Target="https://www.plataforma10.com.ar/" TargetMode="External"/><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hyperlink" Target="https://www.despegar.com.ar/vuelos/" TargetMode="External"/></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hyperlink" Target="https://www.plataforma10.com.ar/"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plataforma10.com.ar/" TargetMode="External"/><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hyperlink" Target="https://www.despegar.com.ar/vuelos/" TargetMode="External"/></Relationships>
</file>

<file path=xl/worksheets/_rels/sheet32.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hyperlink" Target="https://www.plataforma10.com.ar/" TargetMode="External"/></Relationships>
</file>

<file path=xl/worksheets/_rels/sheet33.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2.vml"/></Relationships>
</file>

<file path=xl/worksheets/_rels/sheet34.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hyperlink" Target="https://www.despegar.com.ar/vuelos/" TargetMode="External"/></Relationships>
</file>

<file path=xl/worksheets/_rels/sheet35.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hyperlink" Target="https://www.plataforma10.com.ar/" TargetMode="Externa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hyperlink" Target="https://www.sateliteferroviario.com.ar/horarios/" TargetMode="External"/><Relationship Id="rId1" Type="http://schemas.openxmlformats.org/officeDocument/2006/relationships/hyperlink" Target="https://www.argentina.gob.ar/transporte/trenes-argentinos/horarios-tarifas-y-recorridos/servicios-regionales-larga-distancia" TargetMode="External"/><Relationship Id="rId4" Type="http://schemas.openxmlformats.org/officeDocument/2006/relationships/comments" Target="../comments35.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hyperlink" Target="https://www.sateliteferroviario.com.ar/horarios/" TargetMode="External"/><Relationship Id="rId1" Type="http://schemas.openxmlformats.org/officeDocument/2006/relationships/hyperlink" Target="https://www.argentina.gob.ar/transporte/trenes-argentinos/horarios-tarifas-y-recorridos/servicios-regionales-larga-distancia" TargetMode="External"/><Relationship Id="rId4" Type="http://schemas.openxmlformats.org/officeDocument/2006/relationships/comments" Target="../comments36.xml"/></Relationships>
</file>

<file path=xl/worksheets/_rels/sheet38.xml.rels><?xml version="1.0" encoding="UTF-8" standalone="yes"?>
<Relationships xmlns="http://schemas.openxmlformats.org/package/2006/relationships"><Relationship Id="rId2" Type="http://schemas.openxmlformats.org/officeDocument/2006/relationships/comments" Target="../comments37.xml"/><Relationship Id="rId1" Type="http://schemas.openxmlformats.org/officeDocument/2006/relationships/vmlDrawing" Target="../drawings/vmlDrawing37.vml"/></Relationships>
</file>

<file path=xl/worksheets/_rels/sheet39.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hyperlink" Target="https://www.despegar.com.ar/vuelo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hyperlink" Target="https://www.sateliteferroviario.com.ar/horarios/" TargetMode="External"/><Relationship Id="rId1" Type="http://schemas.openxmlformats.org/officeDocument/2006/relationships/hyperlink" Target="https://www.argentina.gob.ar/transporte/trenes-argentinos/horarios-tarifas-y-recorridos/servicios-regionales-larga-distancia" TargetMode="External"/><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hyperlink" Target="https://www.plataforma10.com.ar/" TargetMode="External"/></Relationships>
</file>

<file path=xl/worksheets/_rels/sheet41.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14.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hyperlink" Target="https://www.despegar.com.ar/vuelos/" TargetMode="External"/></Relationships>
</file>

<file path=xl/worksheets/_rels/sheet43.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hyperlink" Target="https://www.plataforma10.com.ar/" TargetMode="Externa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hyperlink" Target="https://www.sateliteferroviario.com.ar/horarios/" TargetMode="External"/><Relationship Id="rId1" Type="http://schemas.openxmlformats.org/officeDocument/2006/relationships/hyperlink" Target="https://www.argentina.gob.ar/transporte/trenes-argentinos/horarios-tarifas-y-recorridos/servicios-regionales-larga-distancia" TargetMode="External"/><Relationship Id="rId4" Type="http://schemas.openxmlformats.org/officeDocument/2006/relationships/comments" Target="../comments43.xml"/></Relationships>
</file>

<file path=xl/worksheets/_rels/sheet45.xml.rels><?xml version="1.0" encoding="UTF-8" standalone="yes"?>
<Relationships xmlns="http://schemas.openxmlformats.org/package/2006/relationships"><Relationship Id="rId2" Type="http://schemas.openxmlformats.org/officeDocument/2006/relationships/comments" Target="../comments44.xml"/><Relationship Id="rId1" Type="http://schemas.openxmlformats.org/officeDocument/2006/relationships/vmlDrawing" Target="../drawings/vmlDrawing44.vml"/></Relationships>
</file>

<file path=xl/worksheets/_rels/sheet46.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hyperlink" Target="https://www.despegar.com.ar/vuelos/" TargetMode="External"/></Relationships>
</file>

<file path=xl/worksheets/_rels/sheet47.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hyperlink" Target="https://www.plataforma10.com.ar/" TargetMode="External"/></Relationships>
</file>

<file path=xl/worksheets/_rels/sheet48.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hyperlink" Target="https://www.sateliteferroviario.com.ar/horarios/" TargetMode="External"/><Relationship Id="rId1" Type="http://schemas.openxmlformats.org/officeDocument/2006/relationships/hyperlink" Target="https://www.argentina.gob.ar/transporte/trenes-argentinos/horarios-tarifas-y-recorridos/servicios-regionales-larga-distancia"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hyperlink" Target="https://www.despegar.com.ar/vuelos/"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4.bin"/><Relationship Id="rId1" Type="http://schemas.openxmlformats.org/officeDocument/2006/relationships/hyperlink" Target="https://www.plataforma10.com.ar/" TargetMode="Externa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66"/>
  <sheetViews>
    <sheetView showGridLines="0" tabSelected="1" workbookViewId="0"/>
  </sheetViews>
  <sheetFormatPr baseColWidth="10" defaultColWidth="22.6640625" defaultRowHeight="14.4"/>
  <cols>
    <col min="2" max="2" width="94.88671875" customWidth="1"/>
  </cols>
  <sheetData>
    <row r="1" spans="1:2">
      <c r="A1" s="1" t="s">
        <v>0</v>
      </c>
    </row>
    <row r="2" spans="1:2">
      <c r="A2" s="1" t="s">
        <v>1</v>
      </c>
    </row>
    <row r="3" spans="1:2">
      <c r="A3" s="1" t="s">
        <v>2</v>
      </c>
    </row>
    <row r="4" spans="1:2">
      <c r="A4" s="1" t="s">
        <v>3</v>
      </c>
      <c r="B4" s="2" t="s">
        <v>4</v>
      </c>
    </row>
    <row r="5" spans="1:2">
      <c r="A5" s="1" t="s">
        <v>5</v>
      </c>
      <c r="B5" s="2" t="s">
        <v>143</v>
      </c>
    </row>
    <row r="8" spans="1:2">
      <c r="A8" s="23" t="s">
        <v>53</v>
      </c>
      <c r="B8" s="223" t="s">
        <v>118</v>
      </c>
    </row>
    <row r="9" spans="1:2">
      <c r="A9" s="24" t="s">
        <v>87</v>
      </c>
      <c r="B9" s="223" t="s">
        <v>120</v>
      </c>
    </row>
    <row r="10" spans="1:2">
      <c r="A10" s="222" t="s">
        <v>181</v>
      </c>
      <c r="B10" s="4" t="s">
        <v>182</v>
      </c>
    </row>
    <row r="11" spans="1:2">
      <c r="A11" s="222" t="s">
        <v>183</v>
      </c>
      <c r="B11" s="4" t="s">
        <v>184</v>
      </c>
    </row>
    <row r="12" spans="1:2">
      <c r="A12" s="7" t="s">
        <v>23</v>
      </c>
      <c r="B12" s="223" t="s">
        <v>185</v>
      </c>
    </row>
    <row r="14" spans="1:2">
      <c r="A14" s="23" t="s">
        <v>54</v>
      </c>
      <c r="B14" s="4" t="s">
        <v>119</v>
      </c>
    </row>
    <row r="15" spans="1:2">
      <c r="A15" s="24" t="s">
        <v>94</v>
      </c>
      <c r="B15" s="4" t="s">
        <v>121</v>
      </c>
    </row>
    <row r="16" spans="1:2">
      <c r="A16" s="7" t="s">
        <v>24</v>
      </c>
      <c r="B16" s="4" t="s">
        <v>41</v>
      </c>
    </row>
    <row r="17" spans="1:2">
      <c r="A17" s="7"/>
      <c r="B17" s="4"/>
    </row>
    <row r="18" spans="1:2">
      <c r="A18" s="23" t="s">
        <v>55</v>
      </c>
      <c r="B18" s="4" t="s">
        <v>122</v>
      </c>
    </row>
    <row r="19" spans="1:2">
      <c r="A19" s="24" t="s">
        <v>98</v>
      </c>
      <c r="B19" s="4" t="s">
        <v>123</v>
      </c>
    </row>
    <row r="20" spans="1:2">
      <c r="A20" s="7" t="s">
        <v>25</v>
      </c>
      <c r="B20" s="4" t="s">
        <v>42</v>
      </c>
    </row>
    <row r="21" spans="1:2">
      <c r="A21" s="7"/>
      <c r="B21" s="4"/>
    </row>
    <row r="22" spans="1:2">
      <c r="A22" s="23" t="s">
        <v>56</v>
      </c>
      <c r="B22" s="4" t="s">
        <v>124</v>
      </c>
    </row>
    <row r="23" spans="1:2">
      <c r="A23" s="24" t="s">
        <v>101</v>
      </c>
      <c r="B23" s="4" t="s">
        <v>125</v>
      </c>
    </row>
    <row r="24" spans="1:2">
      <c r="A24" s="24" t="s">
        <v>186</v>
      </c>
      <c r="B24" s="4" t="s">
        <v>187</v>
      </c>
    </row>
    <row r="25" spans="1:2">
      <c r="A25" s="7" t="s">
        <v>26</v>
      </c>
      <c r="B25" s="4" t="s">
        <v>43</v>
      </c>
    </row>
    <row r="26" spans="1:2">
      <c r="A26" s="7"/>
      <c r="B26" s="4"/>
    </row>
    <row r="27" spans="1:2">
      <c r="A27" s="23" t="s">
        <v>57</v>
      </c>
      <c r="B27" s="4" t="s">
        <v>126</v>
      </c>
    </row>
    <row r="28" spans="1:2">
      <c r="A28" s="24" t="s">
        <v>103</v>
      </c>
      <c r="B28" s="4" t="s">
        <v>127</v>
      </c>
    </row>
    <row r="29" spans="1:2">
      <c r="A29" s="24" t="s">
        <v>196</v>
      </c>
      <c r="B29" s="4" t="s">
        <v>197</v>
      </c>
    </row>
    <row r="30" spans="1:2">
      <c r="A30" s="24" t="s">
        <v>198</v>
      </c>
      <c r="B30" s="4" t="s">
        <v>199</v>
      </c>
    </row>
    <row r="31" spans="1:2">
      <c r="A31" s="7" t="s">
        <v>27</v>
      </c>
      <c r="B31" s="4" t="s">
        <v>44</v>
      </c>
    </row>
    <row r="32" spans="1:2">
      <c r="A32" s="7"/>
      <c r="B32" s="4"/>
    </row>
    <row r="33" spans="1:2">
      <c r="A33" s="23" t="s">
        <v>58</v>
      </c>
      <c r="B33" s="4" t="s">
        <v>128</v>
      </c>
    </row>
    <row r="34" spans="1:2">
      <c r="A34" s="24" t="s">
        <v>105</v>
      </c>
      <c r="B34" s="4" t="s">
        <v>129</v>
      </c>
    </row>
    <row r="35" spans="1:2">
      <c r="A35" s="7" t="s">
        <v>28</v>
      </c>
      <c r="B35" s="4" t="s">
        <v>45</v>
      </c>
    </row>
    <row r="36" spans="1:2" ht="15.75" customHeight="1">
      <c r="A36" s="7"/>
      <c r="B36" s="4"/>
    </row>
    <row r="37" spans="1:2">
      <c r="A37" s="86" t="s">
        <v>59</v>
      </c>
      <c r="B37" s="87" t="s">
        <v>130</v>
      </c>
    </row>
    <row r="38" spans="1:2">
      <c r="A38" s="24" t="s">
        <v>107</v>
      </c>
      <c r="B38" s="87" t="s">
        <v>131</v>
      </c>
    </row>
    <row r="39" spans="1:2">
      <c r="A39" s="88" t="s">
        <v>29</v>
      </c>
      <c r="B39" s="87" t="s">
        <v>46</v>
      </c>
    </row>
    <row r="40" spans="1:2">
      <c r="A40" s="7"/>
      <c r="B40" s="4"/>
    </row>
    <row r="41" spans="1:2">
      <c r="A41" s="23" t="s">
        <v>60</v>
      </c>
      <c r="B41" s="4" t="s">
        <v>132</v>
      </c>
    </row>
    <row r="42" spans="1:2">
      <c r="A42" s="24" t="s">
        <v>108</v>
      </c>
      <c r="B42" s="4" t="s">
        <v>144</v>
      </c>
    </row>
    <row r="43" spans="1:2">
      <c r="A43" s="7" t="s">
        <v>30</v>
      </c>
      <c r="B43" s="4" t="s">
        <v>47</v>
      </c>
    </row>
    <row r="44" spans="1:2">
      <c r="A44" s="88"/>
      <c r="B44" s="87"/>
    </row>
    <row r="45" spans="1:2">
      <c r="A45" s="86" t="s">
        <v>61</v>
      </c>
      <c r="B45" s="87" t="s">
        <v>133</v>
      </c>
    </row>
    <row r="46" spans="1:2">
      <c r="A46" s="24" t="s">
        <v>109</v>
      </c>
      <c r="B46" s="87" t="s">
        <v>134</v>
      </c>
    </row>
    <row r="47" spans="1:2">
      <c r="A47" s="88" t="s">
        <v>31</v>
      </c>
      <c r="B47" s="87" t="s">
        <v>48</v>
      </c>
    </row>
    <row r="48" spans="1:2">
      <c r="A48" s="7"/>
      <c r="B48" s="4"/>
    </row>
    <row r="49" spans="1:2">
      <c r="A49" s="23" t="s">
        <v>62</v>
      </c>
      <c r="B49" s="4" t="s">
        <v>135</v>
      </c>
    </row>
    <row r="50" spans="1:2">
      <c r="A50" s="24" t="s">
        <v>111</v>
      </c>
      <c r="B50" s="4" t="s">
        <v>136</v>
      </c>
    </row>
    <row r="51" spans="1:2">
      <c r="A51" s="24" t="s">
        <v>211</v>
      </c>
      <c r="B51" s="4" t="s">
        <v>212</v>
      </c>
    </row>
    <row r="52" spans="1:2">
      <c r="A52" s="24" t="s">
        <v>213</v>
      </c>
      <c r="B52" s="4" t="s">
        <v>214</v>
      </c>
    </row>
    <row r="53" spans="1:2">
      <c r="A53" s="7" t="s">
        <v>32</v>
      </c>
      <c r="B53" s="4" t="s">
        <v>49</v>
      </c>
    </row>
    <row r="54" spans="1:2">
      <c r="A54" s="7"/>
      <c r="B54" s="4"/>
    </row>
    <row r="55" spans="1:2">
      <c r="A55" s="23" t="s">
        <v>63</v>
      </c>
      <c r="B55" s="4" t="s">
        <v>137</v>
      </c>
    </row>
    <row r="56" spans="1:2">
      <c r="A56" s="23" t="s">
        <v>112</v>
      </c>
      <c r="B56" s="4" t="s">
        <v>138</v>
      </c>
    </row>
    <row r="57" spans="1:2">
      <c r="A57" s="7" t="s">
        <v>33</v>
      </c>
      <c r="B57" s="4" t="s">
        <v>50</v>
      </c>
    </row>
    <row r="58" spans="1:2">
      <c r="A58" s="7"/>
      <c r="B58" s="4"/>
    </row>
    <row r="59" spans="1:2">
      <c r="A59" s="23" t="s">
        <v>64</v>
      </c>
      <c r="B59" s="4" t="s">
        <v>139</v>
      </c>
    </row>
    <row r="60" spans="1:2">
      <c r="A60" s="24" t="s">
        <v>114</v>
      </c>
      <c r="B60" s="87" t="s">
        <v>140</v>
      </c>
    </row>
    <row r="61" spans="1:2">
      <c r="A61" s="24" t="s">
        <v>215</v>
      </c>
      <c r="B61" s="87" t="s">
        <v>216</v>
      </c>
    </row>
    <row r="62" spans="1:2">
      <c r="A62" s="88" t="s">
        <v>34</v>
      </c>
      <c r="B62" s="87" t="s">
        <v>51</v>
      </c>
    </row>
    <row r="64" spans="1:2">
      <c r="A64" s="23" t="s">
        <v>65</v>
      </c>
      <c r="B64" s="4" t="s">
        <v>141</v>
      </c>
    </row>
    <row r="65" spans="1:2">
      <c r="A65" s="24" t="s">
        <v>116</v>
      </c>
      <c r="B65" s="4" t="s">
        <v>142</v>
      </c>
    </row>
    <row r="66" spans="1:2">
      <c r="A66" s="7" t="s">
        <v>35</v>
      </c>
      <c r="B66" s="4" t="s">
        <v>52</v>
      </c>
    </row>
  </sheetData>
  <hyperlinks>
    <hyperlink ref="B33" location="'BA-MENDOZA (A)'!A1" display="Precio del pasaje de avión entre la Ciudad Autónoma de Buenos Aires y Mendoza" xr:uid="{00000000-0004-0000-0000-000000000000}"/>
    <hyperlink ref="B12" location="'BA-BAHÍA BLANCA (R)'!A1" display="Relación de precios del pasaje de ómnibus y de avión entre Buenos Aires y Bahía Blanca" xr:uid="{00000000-0004-0000-0000-000001000000}"/>
    <hyperlink ref="B65" location="'CORDOBA-MENDOZA (O)'!A1" display="Precio del pasaje de ómnibus entre Córdoba y Mendoza " xr:uid="{00000000-0004-0000-0000-000002000000}"/>
    <hyperlink ref="B60" location="'BA-TUCUMAN (O)'!A1" display="Precio del los pasaje de ómnibus entre la Ciudad Autónoma de Buenos Aires y San Miguel de Tucumán" xr:uid="{00000000-0004-0000-0000-000003000000}"/>
    <hyperlink ref="B56" location="'BA-SALTA (O)'!A1" display="Precio del los pasaje de ómnibus entre la Ciudad Autónoma de Buenos Aires y Salta " xr:uid="{00000000-0004-0000-0000-000004000000}"/>
    <hyperlink ref="B50" location="'BA-ROSARIO (O)'!A1" display="Precio del pasaje de ómnibus entre la Ciudad Autónoma de Buenos Aires y Rosario " xr:uid="{00000000-0004-0000-0000-000005000000}"/>
    <hyperlink ref="B46" location="'BA-RESISTENCIA (O)'!A1" display="Precio de pasaje de ómnibus entre la Ciudad Autónoma de Buenos Aires y Resistencia" xr:uid="{00000000-0004-0000-0000-000006000000}"/>
    <hyperlink ref="B42" location="'BA-POSADAS (O)'!A1" display="Precio del pasaje de ómnibus entre la Ciudad Autónoma de Buenos Aires y Posadas" xr:uid="{00000000-0004-0000-0000-000007000000}"/>
    <hyperlink ref="B38" location="'BA-NEUQUEN (O)'!A1" display="Precio del pasaje de ómnibus entre la Ciudad Autónoma de Buenos Aires y Neuquén" xr:uid="{00000000-0004-0000-0000-000008000000}"/>
    <hyperlink ref="B34" location="'BA-MENDOZA (O)'!A1" display="Precio del pasaje de ómnibus entre la Ciudad Autónoma de Buenos Aires y Mendoza " xr:uid="{00000000-0004-0000-0000-000009000000}"/>
    <hyperlink ref="B28" location="'BA-MAR DEL PLATA (O)'!A1" display="Precio del pasaje de ómnibus entre la Ciudad Autónoma de Buenos Aires y Mar del Plata" xr:uid="{00000000-0004-0000-0000-00000A000000}"/>
    <hyperlink ref="B23" location="'BA-CORDOBA (O)'!A1" display="Precio del pasaje de ómnibus entre la Ciudad Autónoma de Buenos Aires y Córdoba" xr:uid="{00000000-0004-0000-0000-00000B000000}"/>
    <hyperlink ref="B19" location="'BA-COMODORO RIVADAVIA (O)'!A1" display="Precio del pasaje de ómnibus entre la Ciudad Autónoma de Buenos Aires y Comodoro Rivadavia " xr:uid="{00000000-0004-0000-0000-00000C000000}"/>
    <hyperlink ref="B15" location="'BA-BARILOCHE (O)'!A1" display="Precio del pasaje de ómnibus entre la Ciudad Autónoma de Buenos Aires y San Carlos de Bariloche" xr:uid="{00000000-0004-0000-0000-00000D000000}"/>
    <hyperlink ref="B9" location="'BA-BAHIA BLANCA (O)'!A1" display="Precio del pasaje de ómnibus entre la Ciudad Autónoma de Buenos Aires y Bahía Blanca" xr:uid="{00000000-0004-0000-0000-00000E000000}"/>
    <hyperlink ref="B64" location="'CORDOBA-MENDOZA (A)'!A1" display="Precio del pasaje de avión entre Córdoba y Mendoza" xr:uid="{00000000-0004-0000-0000-00000F000000}"/>
    <hyperlink ref="B59" location="'BA-TUCUMAN (A)'!A1" display="Precio del pasaje de avión entre la Ciudad Autónoma de Buenos Aires y San Miguel de Tucumán" xr:uid="{00000000-0004-0000-0000-000010000000}"/>
    <hyperlink ref="B55" location="'BA-SALTA (A)'!A1" display="Precio del pasaje de avión entre la Ciudad Autónoma de Buenos Aires y Salta" xr:uid="{00000000-0004-0000-0000-000011000000}"/>
    <hyperlink ref="B49" location="'BA-ROSARIO (A)'!A1" display="Precio del pasaje de avión entre la Ciudad Autónoma de Buenos Aires y Rosario" xr:uid="{00000000-0004-0000-0000-000012000000}"/>
    <hyperlink ref="B45" location="'BA-RESISTENCIA (A)'!A1" display="Precio del pasaje de avión entre la Ciudad Autónoma de Buenos Aires y Resistencia" xr:uid="{00000000-0004-0000-0000-000013000000}"/>
    <hyperlink ref="B41" location="'BA-POSADAS (A)'!A1" display="Precio del pasaje de avión entre la Ciudad Autónoma de Buenos Aires y Posadas " xr:uid="{00000000-0004-0000-0000-000014000000}"/>
    <hyperlink ref="B37" location="'BA-NEUQUEN (A)'!A1" display="Precio del pasaje de avión entre la Ciudad Autónoma de Buenos Aires y Neuquén " xr:uid="{00000000-0004-0000-0000-000015000000}"/>
    <hyperlink ref="B27" location="'BA-MAR DEL PLATA (A)'!A1" display="Precio del pasaje de avión entre la Ciudad Autónoma de Buenos Aires y Mar del Plata " xr:uid="{00000000-0004-0000-0000-000016000000}"/>
    <hyperlink ref="B22" location="'BA-CORDOBA (A)'!A1" display="Precio del pasaje de avión entre la Ciudad Autónoma de Buenos Aires y Córdoba " xr:uid="{00000000-0004-0000-0000-000017000000}"/>
    <hyperlink ref="B18" location="'BA-COMODORO RIVADAVIA (A)'!A1" display="Precio del pasaje de avión entre la Ciudad Autónoma de Buenos Aires y Comodoro Rivadavia " xr:uid="{00000000-0004-0000-0000-000018000000}"/>
    <hyperlink ref="B14" location="'BA-BARILOCHE (A)'!A1" display="Precio del pasaje de avión entre la Ciudad Autónoma de Buenos Aires y San Carlos de Bariloche " xr:uid="{00000000-0004-0000-0000-000019000000}"/>
    <hyperlink ref="B8" location="'BA-BAHIA BLANCA (A)'!A1" display="Precio del pasaje de avión entre la Ciudad Autónoma de Buenos Aires y Bahía Blanca  " xr:uid="{00000000-0004-0000-0000-00001A000000}"/>
    <hyperlink ref="B31" location="'BA-MAR DEL PLATA (R)'!A1" display="Relación de precios del pasaje de ómnibus y de avión entre Buenos Aires y Mar del Plata" xr:uid="{00000000-0004-0000-0000-00001B000000}"/>
    <hyperlink ref="B25" location="'BA-CÓRDOBA (R)'!A1" display="Relación de precios del pasaje de ómnibus y de avión entre Buenos Aires y Córdoba" xr:uid="{00000000-0004-0000-0000-00001C000000}"/>
    <hyperlink ref="B20" location="'BA-COMODORO RIVADAVIA (R)'!A1" display="Relación de precios del pasaje de ómnibus y de avión entre Buenos Aires y Comodoro Rivadavia" xr:uid="{00000000-0004-0000-0000-00001D000000}"/>
    <hyperlink ref="B16" location="'BA-BARILOCHE (R)'!A1" display="Relación de precios del pasaje de ómnibus y de avión entre Buenos Aires y Bariloche" xr:uid="{00000000-0004-0000-0000-00001E000000}"/>
    <hyperlink ref="B66" location="'CÓRDOBA-MENDOZA (R)'!A1" display="Relación de precios del pasaje de ómnibus y de avión entre Córdoba y Mendoza" xr:uid="{00000000-0004-0000-0000-00001F000000}"/>
    <hyperlink ref="B62" location="'BA-TUCUMÁN (R)'!A1" display="Relación de precios del pasaje de ómnibus y de avión entre Buenos Aires y San Miguel de Tucumán" xr:uid="{00000000-0004-0000-0000-000020000000}"/>
    <hyperlink ref="B57" location="'BA-SALTA (R)'!A1" display="Relación de precios del pasaje de ómnibus y de avión entre Buenos Aires y Salta" xr:uid="{00000000-0004-0000-0000-000021000000}"/>
    <hyperlink ref="B53" location="'BA-ROSARIO (R)'!A1" display="Relación de precios del pasaje de ómnibus y de avión entre Buenos Aires y Rosario" xr:uid="{00000000-0004-0000-0000-000022000000}"/>
    <hyperlink ref="B47" location="'BA-RESISTENCIA (R)'!A1" display="Relación de precios del pasaje de ómnibus y de avión entre Buenos Aires y Resistencia" xr:uid="{00000000-0004-0000-0000-000023000000}"/>
    <hyperlink ref="B43" location="'BA-POSADAS (R)'!A1" display="Relación de precios del pasaje de ómnibus y de avión entre Buenos Aires y Posadas" xr:uid="{00000000-0004-0000-0000-000024000000}"/>
    <hyperlink ref="B39" location="'BA-NEUQUÉN (R)'!A1" display="Relación de precios del pasaje de ómnibus y de avión entre Buenos Aires y Neuquén" xr:uid="{00000000-0004-0000-0000-000025000000}"/>
    <hyperlink ref="B35" location="'BA-MENDOZA (R)'!A1" display="Relación de precios del pasaje de ómnibus y de avión entre Buenos Aires y Mendoza" xr:uid="{00000000-0004-0000-0000-000026000000}"/>
    <hyperlink ref="B10" location="'BA-BAHIA BLANCA -FB- (FFCC)'!A1" display="Precios de los pasajes de ferrocarril de pasajeros entre la estación Constitución y Bahia Blanca (Buenos Aires) via La Madrid -operadora Ferrobaires-" xr:uid="{00000000-0004-0000-0000-000027000000}"/>
    <hyperlink ref="B11" location="'BA-BAHIA BLANCA -SOFSE- (FFCC)'!A1" display="Precios de los pasajes de ferrocarril de pasajeros entre la estación Constitución y Bahia Blanca (Buenos Aires) via La Madrid (Semirápido) -operadora Trenes Argentinos-" xr:uid="{00000000-0004-0000-0000-000028000000}"/>
    <hyperlink ref="B24" location="'BA-CORDOBA (FFCC)'!A1" display="Precios de los pasajes de ferrocarril de pasajeros entre la estación Retiro (Buenos Aires) y Córdoba -operadora Trenes Argentinos-" xr:uid="{00000000-0004-0000-0000-000029000000}"/>
    <hyperlink ref="B51" location="'BA-ROSARIO SUR (FFCC)'!A1" display="Precios de los pasajes de ferrocarril de pasajeros entre la estación Retiro (Buenos Aires) y Rosario Sur -operadora Trenes Argentinos-" xr:uid="{00000000-0004-0000-0000-00002A000000}"/>
    <hyperlink ref="B52" location="'BA-ROSARIO NORTE (FFCC)'!A1" display="Precios de los pasajes de ferrocarril de pasajeros entre la estación Retiro (Buenos Aires) y Rosario Norte -operadora Trenes Argentinos-" xr:uid="{00000000-0004-0000-0000-00002B000000}"/>
    <hyperlink ref="B61" location="'BA-TUCUMAN (FFCC)'!A1" display="Precios de los pasajes de ferrocarril de pasajeros entre la estación Retiro (Buenos Aires) y Tucumán -operadora Trenes Argentinos-" xr:uid="{00000000-0004-0000-0000-00002C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I128"/>
  <sheetViews>
    <sheetView showGridLines="0" zoomScale="80" zoomScaleNormal="80" workbookViewId="0"/>
  </sheetViews>
  <sheetFormatPr baseColWidth="10" defaultColWidth="22.6640625" defaultRowHeight="14.4"/>
  <cols>
    <col min="1" max="1" width="27.6640625" customWidth="1"/>
    <col min="3" max="5" width="30.6640625" customWidth="1"/>
  </cols>
  <sheetData>
    <row r="1" spans="1:5">
      <c r="A1" s="3" t="s">
        <v>0</v>
      </c>
      <c r="B1" s="2"/>
      <c r="C1" s="2"/>
    </row>
    <row r="2" spans="1:5">
      <c r="A2" s="3" t="s">
        <v>1</v>
      </c>
      <c r="B2" s="2"/>
      <c r="C2" s="2"/>
    </row>
    <row r="3" spans="1:5">
      <c r="A3" s="3" t="s">
        <v>2</v>
      </c>
      <c r="B3" s="2"/>
      <c r="C3" s="2"/>
    </row>
    <row r="4" spans="1:5">
      <c r="A4" s="3" t="s">
        <v>3</v>
      </c>
      <c r="B4" s="2" t="s">
        <v>4</v>
      </c>
      <c r="C4" s="2"/>
    </row>
    <row r="5" spans="1:5">
      <c r="A5" s="3" t="s">
        <v>6</v>
      </c>
      <c r="B5" s="2" t="s">
        <v>55</v>
      </c>
      <c r="C5" s="2"/>
    </row>
    <row r="6" spans="1:5">
      <c r="A6" s="3" t="s">
        <v>5</v>
      </c>
      <c r="B6" s="2" t="s">
        <v>78</v>
      </c>
      <c r="C6" s="2"/>
    </row>
    <row r="7" spans="1:5">
      <c r="A7" s="3" t="s">
        <v>7</v>
      </c>
      <c r="B7" s="2" t="s">
        <v>67</v>
      </c>
      <c r="C7" s="2"/>
    </row>
    <row r="8" spans="1:5">
      <c r="A8" s="3" t="s">
        <v>8</v>
      </c>
      <c r="B8" s="314" t="str">
        <f>+'[2]BA-BAHIA BLANCA'!B8</f>
        <v>septiembre 2021</v>
      </c>
      <c r="C8" s="2"/>
    </row>
    <row r="9" spans="1:5">
      <c r="A9" s="3" t="s">
        <v>9</v>
      </c>
      <c r="B9" s="315" t="str">
        <f>+'[2]BA-BAHIA BLANCA'!B9</f>
        <v>septiembre 2021</v>
      </c>
      <c r="C9" s="2"/>
    </row>
    <row r="10" spans="1:5">
      <c r="A10" s="2"/>
      <c r="B10" s="2"/>
      <c r="C10" s="2"/>
    </row>
    <row r="11" spans="1:5" ht="15" thickBot="1">
      <c r="A11" s="2"/>
      <c r="B11" s="2"/>
      <c r="C11" s="2"/>
    </row>
    <row r="12" spans="1:5" ht="15" customHeight="1" thickBot="1">
      <c r="A12" s="366" t="s">
        <v>10</v>
      </c>
      <c r="B12" s="369" t="s">
        <v>11</v>
      </c>
      <c r="C12" s="355" t="s">
        <v>77</v>
      </c>
      <c r="D12" s="356"/>
      <c r="E12" s="357"/>
    </row>
    <row r="13" spans="1:5" ht="15" customHeight="1">
      <c r="A13" s="367"/>
      <c r="B13" s="370"/>
      <c r="C13" s="358" t="s">
        <v>69</v>
      </c>
      <c r="D13" s="359"/>
      <c r="E13" s="360"/>
    </row>
    <row r="14" spans="1:5" ht="15" customHeight="1" thickBot="1">
      <c r="A14" s="368"/>
      <c r="B14" s="371"/>
      <c r="C14" s="10" t="s">
        <v>70</v>
      </c>
      <c r="D14" s="11" t="s">
        <v>71</v>
      </c>
      <c r="E14" s="12" t="s">
        <v>72</v>
      </c>
    </row>
    <row r="15" spans="1:5" ht="15" customHeight="1">
      <c r="A15" s="361">
        <v>2013</v>
      </c>
      <c r="B15" s="25" t="s">
        <v>12</v>
      </c>
      <c r="C15" s="61">
        <v>1292</v>
      </c>
      <c r="D15" s="13">
        <f t="shared" ref="D15:D78" si="0">+C15/$B$119</f>
        <v>0.71184573002754825</v>
      </c>
      <c r="E15" s="27">
        <f>+C15/$C$23*100</f>
        <v>77.04233750745378</v>
      </c>
    </row>
    <row r="16" spans="1:5" ht="15" customHeight="1">
      <c r="A16" s="362"/>
      <c r="B16" s="28" t="s">
        <v>13</v>
      </c>
      <c r="C16" s="62">
        <v>1292</v>
      </c>
      <c r="D16" s="15">
        <f t="shared" si="0"/>
        <v>0.71184573002754825</v>
      </c>
      <c r="E16" s="30">
        <f t="shared" ref="E16:E79" si="1">+C16/$C$23*100</f>
        <v>77.04233750745378</v>
      </c>
    </row>
    <row r="17" spans="1:7" ht="15" customHeight="1">
      <c r="A17" s="362"/>
      <c r="B17" s="28" t="s">
        <v>14</v>
      </c>
      <c r="C17" s="62">
        <v>867</v>
      </c>
      <c r="D17" s="15">
        <f t="shared" si="0"/>
        <v>0.47768595041322315</v>
      </c>
      <c r="E17" s="30">
        <f t="shared" si="1"/>
        <v>51.699463327370296</v>
      </c>
    </row>
    <row r="18" spans="1:7" ht="15" customHeight="1">
      <c r="A18" s="362"/>
      <c r="B18" s="28" t="s">
        <v>15</v>
      </c>
      <c r="C18" s="62">
        <v>1125</v>
      </c>
      <c r="D18" s="15">
        <f t="shared" si="0"/>
        <v>0.6198347107438017</v>
      </c>
      <c r="E18" s="30">
        <f t="shared" si="1"/>
        <v>67.084078711985683</v>
      </c>
    </row>
    <row r="19" spans="1:7" ht="15" customHeight="1">
      <c r="A19" s="362"/>
      <c r="B19" s="28" t="s">
        <v>16</v>
      </c>
      <c r="C19" s="62">
        <v>1250</v>
      </c>
      <c r="D19" s="15">
        <f t="shared" si="0"/>
        <v>0.68870523415977958</v>
      </c>
      <c r="E19" s="30">
        <f t="shared" si="1"/>
        <v>74.537865235539655</v>
      </c>
    </row>
    <row r="20" spans="1:7" ht="15" customHeight="1">
      <c r="A20" s="362"/>
      <c r="B20" s="28" t="s">
        <v>17</v>
      </c>
      <c r="C20" s="62">
        <v>1556</v>
      </c>
      <c r="D20" s="15">
        <f t="shared" si="0"/>
        <v>0.85730027548209364</v>
      </c>
      <c r="E20" s="30">
        <f t="shared" si="1"/>
        <v>92.784734645199762</v>
      </c>
    </row>
    <row r="21" spans="1:7" ht="15" customHeight="1">
      <c r="A21" s="362"/>
      <c r="B21" s="28" t="s">
        <v>18</v>
      </c>
      <c r="C21" s="62">
        <v>1556</v>
      </c>
      <c r="D21" s="15">
        <f t="shared" si="0"/>
        <v>0.85730027548209364</v>
      </c>
      <c r="E21" s="30">
        <f t="shared" si="1"/>
        <v>92.784734645199762</v>
      </c>
    </row>
    <row r="22" spans="1:7" ht="15" customHeight="1">
      <c r="A22" s="362"/>
      <c r="B22" s="28" t="s">
        <v>19</v>
      </c>
      <c r="C22" s="62">
        <v>1677</v>
      </c>
      <c r="D22" s="15">
        <f t="shared" si="0"/>
        <v>0.9239669421487603</v>
      </c>
      <c r="E22" s="30">
        <f t="shared" si="1"/>
        <v>100</v>
      </c>
    </row>
    <row r="23" spans="1:7" ht="15" customHeight="1">
      <c r="A23" s="362"/>
      <c r="B23" s="28" t="s">
        <v>20</v>
      </c>
      <c r="C23" s="62">
        <v>1677</v>
      </c>
      <c r="D23" s="15">
        <f t="shared" si="0"/>
        <v>0.9239669421487603</v>
      </c>
      <c r="E23" s="30">
        <f t="shared" si="1"/>
        <v>100</v>
      </c>
    </row>
    <row r="24" spans="1:7" ht="15" customHeight="1">
      <c r="A24" s="362"/>
      <c r="B24" s="28" t="s">
        <v>146</v>
      </c>
      <c r="C24" s="62">
        <v>1677</v>
      </c>
      <c r="D24" s="15">
        <f t="shared" si="0"/>
        <v>0.9239669421487603</v>
      </c>
      <c r="E24" s="30">
        <f t="shared" si="1"/>
        <v>100</v>
      </c>
    </row>
    <row r="25" spans="1:7" ht="15" customHeight="1" thickBot="1">
      <c r="A25" s="363"/>
      <c r="B25" s="31" t="s">
        <v>147</v>
      </c>
      <c r="C25" s="96">
        <v>1677</v>
      </c>
      <c r="D25" s="17">
        <f t="shared" si="0"/>
        <v>0.9239669421487603</v>
      </c>
      <c r="E25" s="42">
        <f t="shared" si="1"/>
        <v>100</v>
      </c>
      <c r="G25" s="107"/>
    </row>
    <row r="26" spans="1:7" ht="15" customHeight="1">
      <c r="A26" s="361">
        <v>2014</v>
      </c>
      <c r="B26" s="108" t="s">
        <v>148</v>
      </c>
      <c r="C26" s="35">
        <v>1614</v>
      </c>
      <c r="D26" s="13">
        <f t="shared" si="0"/>
        <v>0.88925619834710745</v>
      </c>
      <c r="E26" s="27">
        <f t="shared" si="1"/>
        <v>96.243291592128799</v>
      </c>
      <c r="G26" s="105"/>
    </row>
    <row r="27" spans="1:7" ht="15" customHeight="1">
      <c r="A27" s="362"/>
      <c r="B27" s="109" t="s">
        <v>12</v>
      </c>
      <c r="C27" s="89">
        <v>2448</v>
      </c>
      <c r="D27" s="15">
        <f t="shared" si="0"/>
        <v>1.3487603305785123</v>
      </c>
      <c r="E27" s="30">
        <f t="shared" si="1"/>
        <v>145.97495527728086</v>
      </c>
    </row>
    <row r="28" spans="1:7" ht="15" customHeight="1">
      <c r="A28" s="362"/>
      <c r="B28" s="109" t="s">
        <v>13</v>
      </c>
      <c r="C28" s="89">
        <v>1513</v>
      </c>
      <c r="D28" s="15">
        <f t="shared" si="0"/>
        <v>0.83360881542699727</v>
      </c>
      <c r="E28" s="30">
        <f t="shared" si="1"/>
        <v>90.220632081097193</v>
      </c>
      <c r="G28" s="107"/>
    </row>
    <row r="29" spans="1:7" ht="15" customHeight="1">
      <c r="A29" s="362"/>
      <c r="B29" s="110" t="s">
        <v>14</v>
      </c>
      <c r="C29" s="98">
        <f>+(1115+1502+2089)/3</f>
        <v>1568.6666666666667</v>
      </c>
      <c r="D29" s="32">
        <f t="shared" si="0"/>
        <v>0.86427915518824616</v>
      </c>
      <c r="E29" s="33">
        <f>+C29/$C$23*100</f>
        <v>93.540051679586568</v>
      </c>
      <c r="G29" s="107"/>
    </row>
    <row r="30" spans="1:7" ht="15" customHeight="1">
      <c r="A30" s="362"/>
      <c r="B30" s="110" t="s">
        <v>15</v>
      </c>
      <c r="C30" s="98">
        <v>1687</v>
      </c>
      <c r="D30" s="32">
        <f t="shared" si="0"/>
        <v>0.92947658402203859</v>
      </c>
      <c r="E30" s="33">
        <f t="shared" si="1"/>
        <v>100.5963029218843</v>
      </c>
      <c r="G30" s="105"/>
    </row>
    <row r="31" spans="1:7" ht="15" customHeight="1">
      <c r="A31" s="362"/>
      <c r="B31" s="110" t="s">
        <v>16</v>
      </c>
      <c r="C31" s="98">
        <f>+(1233+1758+2186)/3</f>
        <v>1725.6666666666667</v>
      </c>
      <c r="D31" s="32">
        <f t="shared" si="0"/>
        <v>0.95078053259871442</v>
      </c>
      <c r="E31" s="33">
        <f t="shared" si="1"/>
        <v>102.90200755317034</v>
      </c>
      <c r="G31" s="105"/>
    </row>
    <row r="32" spans="1:7" ht="15" customHeight="1">
      <c r="A32" s="362"/>
      <c r="B32" s="110" t="s">
        <v>17</v>
      </c>
      <c r="C32" s="98">
        <v>1802</v>
      </c>
      <c r="D32" s="32">
        <f t="shared" si="0"/>
        <v>0.99283746556473829</v>
      </c>
      <c r="E32" s="33">
        <f t="shared" si="1"/>
        <v>107.45378652355397</v>
      </c>
    </row>
    <row r="33" spans="1:9" ht="15" customHeight="1">
      <c r="A33" s="362"/>
      <c r="B33" s="110" t="s">
        <v>18</v>
      </c>
      <c r="C33" s="98">
        <v>1699.5</v>
      </c>
      <c r="D33" s="32">
        <f t="shared" si="0"/>
        <v>0.9363636363636364</v>
      </c>
      <c r="E33" s="33">
        <f t="shared" si="1"/>
        <v>101.3416815742397</v>
      </c>
      <c r="G33" s="105"/>
      <c r="I33" s="107"/>
    </row>
    <row r="34" spans="1:9" ht="15" customHeight="1">
      <c r="A34" s="362"/>
      <c r="B34" s="110" t="s">
        <v>19</v>
      </c>
      <c r="C34" s="98">
        <v>2535</v>
      </c>
      <c r="D34" s="32">
        <f t="shared" si="0"/>
        <v>1.3966942148760331</v>
      </c>
      <c r="E34" s="33">
        <f t="shared" si="1"/>
        <v>151.16279069767441</v>
      </c>
      <c r="G34" s="105"/>
      <c r="I34" s="107"/>
    </row>
    <row r="35" spans="1:9" ht="15" customHeight="1">
      <c r="A35" s="362"/>
      <c r="B35" s="110" t="s">
        <v>20</v>
      </c>
      <c r="C35" s="98">
        <v>1649</v>
      </c>
      <c r="D35" s="32">
        <f t="shared" si="0"/>
        <v>0.90853994490358125</v>
      </c>
      <c r="E35" s="33">
        <f t="shared" si="1"/>
        <v>98.330351818723912</v>
      </c>
      <c r="G35" s="105"/>
    </row>
    <row r="36" spans="1:9" ht="15" customHeight="1">
      <c r="A36" s="362"/>
      <c r="B36" s="110" t="s">
        <v>146</v>
      </c>
      <c r="C36" s="98">
        <v>2256</v>
      </c>
      <c r="D36" s="32">
        <f t="shared" si="0"/>
        <v>1.2429752066115702</v>
      </c>
      <c r="E36" s="33">
        <f t="shared" si="1"/>
        <v>134.52593917710198</v>
      </c>
    </row>
    <row r="37" spans="1:9" ht="15" customHeight="1" thickBot="1">
      <c r="A37" s="363"/>
      <c r="B37" s="111" t="s">
        <v>147</v>
      </c>
      <c r="C37" s="90">
        <v>3422</v>
      </c>
      <c r="D37" s="17">
        <f t="shared" si="0"/>
        <v>1.8853994490358126</v>
      </c>
      <c r="E37" s="42">
        <f t="shared" si="1"/>
        <v>204.05485986881337</v>
      </c>
    </row>
    <row r="38" spans="1:9" ht="15" customHeight="1">
      <c r="A38" s="364">
        <v>2015</v>
      </c>
      <c r="B38" s="108" t="s">
        <v>148</v>
      </c>
      <c r="C38" s="35">
        <v>2054</v>
      </c>
      <c r="D38" s="13">
        <f t="shared" si="0"/>
        <v>1.1316804407713499</v>
      </c>
      <c r="E38" s="27">
        <f t="shared" si="1"/>
        <v>122.48062015503875</v>
      </c>
    </row>
    <row r="39" spans="1:9" ht="15" customHeight="1">
      <c r="A39" s="365"/>
      <c r="B39" s="110" t="s">
        <v>12</v>
      </c>
      <c r="C39" s="98">
        <v>2106</v>
      </c>
      <c r="D39" s="32">
        <f t="shared" si="0"/>
        <v>1.1603305785123967</v>
      </c>
      <c r="E39" s="33">
        <f t="shared" si="1"/>
        <v>125.58139534883721</v>
      </c>
    </row>
    <row r="40" spans="1:9" ht="15" customHeight="1">
      <c r="A40" s="365"/>
      <c r="B40" s="109" t="s">
        <v>13</v>
      </c>
      <c r="C40" s="89">
        <v>1671</v>
      </c>
      <c r="D40" s="15">
        <f t="shared" si="0"/>
        <v>0.92066115702479334</v>
      </c>
      <c r="E40" s="30">
        <f t="shared" si="1"/>
        <v>99.642218246869405</v>
      </c>
    </row>
    <row r="41" spans="1:9" ht="15" customHeight="1">
      <c r="A41" s="365"/>
      <c r="B41" s="109" t="s">
        <v>14</v>
      </c>
      <c r="C41" s="89">
        <v>1671</v>
      </c>
      <c r="D41" s="15">
        <f t="shared" si="0"/>
        <v>0.92066115702479334</v>
      </c>
      <c r="E41" s="30">
        <f t="shared" si="1"/>
        <v>99.642218246869405</v>
      </c>
    </row>
    <row r="42" spans="1:9" ht="15" customHeight="1">
      <c r="A42" s="365"/>
      <c r="B42" s="109" t="s">
        <v>15</v>
      </c>
      <c r="C42" s="89">
        <v>1671</v>
      </c>
      <c r="D42" s="15">
        <f t="shared" si="0"/>
        <v>0.92066115702479334</v>
      </c>
      <c r="E42" s="30">
        <f t="shared" si="1"/>
        <v>99.642218246869405</v>
      </c>
    </row>
    <row r="43" spans="1:9" ht="15" customHeight="1">
      <c r="A43" s="365"/>
      <c r="B43" s="109" t="s">
        <v>16</v>
      </c>
      <c r="C43" s="89">
        <v>1582</v>
      </c>
      <c r="D43" s="15">
        <f t="shared" si="0"/>
        <v>0.87162534435261707</v>
      </c>
      <c r="E43" s="30">
        <f t="shared" si="1"/>
        <v>94.33512224209899</v>
      </c>
    </row>
    <row r="44" spans="1:9" ht="15" customHeight="1">
      <c r="A44" s="365"/>
      <c r="B44" s="109" t="s">
        <v>17</v>
      </c>
      <c r="C44" s="89">
        <v>2611</v>
      </c>
      <c r="D44" s="15">
        <f t="shared" si="0"/>
        <v>1.4385674931129477</v>
      </c>
      <c r="E44" s="30">
        <f t="shared" si="1"/>
        <v>155.69469290399522</v>
      </c>
    </row>
    <row r="45" spans="1:9" ht="15" customHeight="1">
      <c r="A45" s="365"/>
      <c r="B45" s="109" t="s">
        <v>18</v>
      </c>
      <c r="C45" s="89">
        <v>1996</v>
      </c>
      <c r="D45" s="15">
        <f t="shared" si="0"/>
        <v>1.0997245179063362</v>
      </c>
      <c r="E45" s="30">
        <f t="shared" si="1"/>
        <v>119.02206320810973</v>
      </c>
      <c r="H45" s="107"/>
      <c r="I45" s="107"/>
    </row>
    <row r="46" spans="1:9" ht="15" customHeight="1">
      <c r="A46" s="365"/>
      <c r="B46" s="131" t="s">
        <v>19</v>
      </c>
      <c r="C46" s="125">
        <v>1671</v>
      </c>
      <c r="D46" s="76">
        <f t="shared" si="0"/>
        <v>0.92066115702479334</v>
      </c>
      <c r="E46" s="126">
        <f t="shared" si="1"/>
        <v>99.642218246869405</v>
      </c>
      <c r="H46" s="107"/>
    </row>
    <row r="47" spans="1:9" ht="15" customHeight="1">
      <c r="A47" s="365"/>
      <c r="B47" s="109" t="s">
        <v>20</v>
      </c>
      <c r="C47" s="129">
        <v>2177</v>
      </c>
      <c r="D47" s="15">
        <f t="shared" si="0"/>
        <v>1.1994490358126721</v>
      </c>
      <c r="E47" s="30">
        <f t="shared" si="1"/>
        <v>129.81514609421586</v>
      </c>
      <c r="G47" s="107"/>
      <c r="H47" s="107"/>
      <c r="I47" s="107"/>
    </row>
    <row r="48" spans="1:9" ht="15" customHeight="1">
      <c r="A48" s="365"/>
      <c r="B48" s="109" t="s">
        <v>146</v>
      </c>
      <c r="C48" s="129">
        <v>2717</v>
      </c>
      <c r="D48" s="15">
        <f t="shared" si="0"/>
        <v>1.4969696969696971</v>
      </c>
      <c r="E48" s="30">
        <f t="shared" si="1"/>
        <v>162.01550387596899</v>
      </c>
      <c r="G48" s="107"/>
      <c r="H48" s="107"/>
      <c r="I48" s="107"/>
    </row>
    <row r="49" spans="1:9" ht="15" customHeight="1" thickBot="1">
      <c r="A49" s="365"/>
      <c r="B49" s="111" t="s">
        <v>147</v>
      </c>
      <c r="C49" s="143">
        <v>2675</v>
      </c>
      <c r="D49" s="17">
        <f t="shared" si="0"/>
        <v>1.4738292011019283</v>
      </c>
      <c r="E49" s="42">
        <f t="shared" si="1"/>
        <v>159.51103160405486</v>
      </c>
      <c r="G49" s="107"/>
      <c r="H49" s="107"/>
      <c r="I49" s="107"/>
    </row>
    <row r="50" spans="1:9" ht="15" customHeight="1">
      <c r="A50" s="361">
        <v>2016</v>
      </c>
      <c r="B50" s="108" t="s">
        <v>148</v>
      </c>
      <c r="C50" s="156">
        <v>2334</v>
      </c>
      <c r="D50" s="13">
        <f t="shared" si="0"/>
        <v>1.2859504132231405</v>
      </c>
      <c r="E50" s="27">
        <f t="shared" si="1"/>
        <v>139.17710196779964</v>
      </c>
      <c r="G50" s="107"/>
    </row>
    <row r="51" spans="1:9" ht="15" customHeight="1">
      <c r="A51" s="362"/>
      <c r="B51" s="109" t="s">
        <v>12</v>
      </c>
      <c r="C51" s="129">
        <v>2308</v>
      </c>
      <c r="D51" s="15">
        <f t="shared" si="0"/>
        <v>1.2716253443526171</v>
      </c>
      <c r="E51" s="30">
        <f t="shared" si="1"/>
        <v>137.6267143709004</v>
      </c>
      <c r="G51" s="107"/>
    </row>
    <row r="52" spans="1:9" ht="15" customHeight="1">
      <c r="A52" s="362"/>
      <c r="B52" s="109" t="s">
        <v>13</v>
      </c>
      <c r="C52" s="129">
        <v>3175</v>
      </c>
      <c r="D52" s="15">
        <f t="shared" si="0"/>
        <v>1.7493112947658402</v>
      </c>
      <c r="E52" s="30">
        <f t="shared" si="1"/>
        <v>189.32617769827073</v>
      </c>
    </row>
    <row r="53" spans="1:9" ht="15" customHeight="1">
      <c r="A53" s="362"/>
      <c r="B53" s="109" t="s">
        <v>14</v>
      </c>
      <c r="C53" s="129">
        <v>2596</v>
      </c>
      <c r="D53" s="15">
        <f t="shared" si="0"/>
        <v>1.4303030303030304</v>
      </c>
      <c r="E53" s="30">
        <f t="shared" si="1"/>
        <v>154.80023852116875</v>
      </c>
    </row>
    <row r="54" spans="1:9" ht="15" customHeight="1">
      <c r="A54" s="362"/>
      <c r="B54" s="109" t="s">
        <v>15</v>
      </c>
      <c r="C54" s="129">
        <v>1652</v>
      </c>
      <c r="D54" s="15">
        <f t="shared" si="0"/>
        <v>0.91019283746556479</v>
      </c>
      <c r="E54" s="30">
        <f t="shared" si="1"/>
        <v>98.509242695289217</v>
      </c>
    </row>
    <row r="55" spans="1:9" ht="15" customHeight="1">
      <c r="A55" s="362"/>
      <c r="B55" s="109" t="s">
        <v>16</v>
      </c>
      <c r="C55" s="130">
        <v>3195</v>
      </c>
      <c r="D55" s="15">
        <f t="shared" si="0"/>
        <v>1.7603305785123966</v>
      </c>
      <c r="E55" s="30">
        <f t="shared" si="1"/>
        <v>190.51878354203936</v>
      </c>
    </row>
    <row r="56" spans="1:9" ht="15" customHeight="1">
      <c r="A56" s="362"/>
      <c r="B56" s="109" t="s">
        <v>17</v>
      </c>
      <c r="C56" s="130">
        <v>3174.4285714285716</v>
      </c>
      <c r="D56" s="15">
        <f t="shared" si="0"/>
        <v>1.7489964580873671</v>
      </c>
      <c r="E56" s="30">
        <f t="shared" si="1"/>
        <v>189.29210324559162</v>
      </c>
    </row>
    <row r="57" spans="1:9" ht="15" customHeight="1">
      <c r="A57" s="362"/>
      <c r="B57" s="109" t="s">
        <v>18</v>
      </c>
      <c r="C57" s="130">
        <v>3341</v>
      </c>
      <c r="D57" s="15">
        <f t="shared" si="0"/>
        <v>1.8407713498622589</v>
      </c>
      <c r="E57" s="30">
        <f t="shared" si="1"/>
        <v>199.22480620155039</v>
      </c>
    </row>
    <row r="58" spans="1:9" ht="15" customHeight="1">
      <c r="A58" s="362"/>
      <c r="B58" s="109" t="s">
        <v>19</v>
      </c>
      <c r="C58" s="130">
        <v>3264</v>
      </c>
      <c r="D58" s="15">
        <f t="shared" si="0"/>
        <v>1.7983471074380166</v>
      </c>
      <c r="E58" s="30">
        <f t="shared" si="1"/>
        <v>194.63327370304114</v>
      </c>
    </row>
    <row r="59" spans="1:9" ht="15" customHeight="1">
      <c r="A59" s="362"/>
      <c r="B59" s="109" t="s">
        <v>20</v>
      </c>
      <c r="C59" s="130">
        <v>3730</v>
      </c>
      <c r="D59" s="15">
        <f t="shared" si="0"/>
        <v>2.0550964187327825</v>
      </c>
      <c r="E59" s="30">
        <f t="shared" si="1"/>
        <v>222.42098986285032</v>
      </c>
    </row>
    <row r="60" spans="1:9" ht="15" customHeight="1">
      <c r="A60" s="362"/>
      <c r="B60" s="109" t="s">
        <v>146</v>
      </c>
      <c r="C60" s="130">
        <v>3932</v>
      </c>
      <c r="D60" s="15">
        <f t="shared" si="0"/>
        <v>2.1663911845730026</v>
      </c>
      <c r="E60" s="30">
        <f t="shared" si="1"/>
        <v>234.46630888491353</v>
      </c>
    </row>
    <row r="61" spans="1:9" ht="15" customHeight="1" thickBot="1">
      <c r="A61" s="362"/>
      <c r="B61" s="111" t="s">
        <v>147</v>
      </c>
      <c r="C61" s="157">
        <v>5007.666666666667</v>
      </c>
      <c r="D61" s="17">
        <f t="shared" si="0"/>
        <v>2.7590449954086318</v>
      </c>
      <c r="E61" s="42">
        <f t="shared" si="1"/>
        <v>298.60862651560331</v>
      </c>
    </row>
    <row r="62" spans="1:9" ht="15" customHeight="1">
      <c r="A62" s="364">
        <v>2017</v>
      </c>
      <c r="B62" s="108" t="s">
        <v>148</v>
      </c>
      <c r="C62" s="269">
        <v>4024.6666666666665</v>
      </c>
      <c r="D62" s="76">
        <f t="shared" si="0"/>
        <v>2.217447199265381</v>
      </c>
      <c r="E62" s="126">
        <f t="shared" si="1"/>
        <v>239.99204929437488</v>
      </c>
    </row>
    <row r="63" spans="1:9" ht="15" customHeight="1">
      <c r="A63" s="365"/>
      <c r="B63" s="131" t="s">
        <v>12</v>
      </c>
      <c r="C63" s="269">
        <v>5198.75</v>
      </c>
      <c r="D63" s="76">
        <f t="shared" si="0"/>
        <v>2.8643250688705235</v>
      </c>
      <c r="E63" s="126">
        <f t="shared" si="1"/>
        <v>310.00298151460942</v>
      </c>
    </row>
    <row r="64" spans="1:9" ht="15" customHeight="1">
      <c r="A64" s="365"/>
      <c r="B64" s="131" t="s">
        <v>13</v>
      </c>
      <c r="C64" s="269">
        <v>3070</v>
      </c>
      <c r="D64" s="76">
        <f t="shared" si="0"/>
        <v>1.6914600550964187</v>
      </c>
      <c r="E64" s="126">
        <f t="shared" si="1"/>
        <v>183.0649970184854</v>
      </c>
    </row>
    <row r="65" spans="1:5" ht="15" customHeight="1">
      <c r="A65" s="365"/>
      <c r="B65" s="131" t="s">
        <v>14</v>
      </c>
      <c r="C65" s="269">
        <v>3841</v>
      </c>
      <c r="D65" s="76">
        <f t="shared" si="0"/>
        <v>2.1162534435261708</v>
      </c>
      <c r="E65" s="126">
        <f t="shared" si="1"/>
        <v>229.03995229576623</v>
      </c>
    </row>
    <row r="66" spans="1:5" ht="15" customHeight="1">
      <c r="A66" s="365"/>
      <c r="B66" s="131" t="s">
        <v>15</v>
      </c>
      <c r="C66" s="269">
        <v>2209</v>
      </c>
      <c r="D66" s="76">
        <f t="shared" si="0"/>
        <v>1.2170798898071626</v>
      </c>
      <c r="E66" s="126">
        <f t="shared" si="1"/>
        <v>131.72331544424566</v>
      </c>
    </row>
    <row r="67" spans="1:5" ht="15" customHeight="1">
      <c r="A67" s="365"/>
      <c r="B67" s="131" t="s">
        <v>16</v>
      </c>
      <c r="C67" s="269">
        <v>3788</v>
      </c>
      <c r="D67" s="76">
        <f t="shared" si="0"/>
        <v>2.0870523415977962</v>
      </c>
      <c r="E67" s="126">
        <f t="shared" si="1"/>
        <v>225.87954680977936</v>
      </c>
    </row>
    <row r="68" spans="1:5" ht="15" customHeight="1">
      <c r="A68" s="365"/>
      <c r="B68" s="131" t="s">
        <v>17</v>
      </c>
      <c r="C68" s="269">
        <v>4880</v>
      </c>
      <c r="D68" s="76">
        <f t="shared" si="0"/>
        <v>2.6887052341597797</v>
      </c>
      <c r="E68" s="126">
        <f t="shared" si="1"/>
        <v>290.99582587954683</v>
      </c>
    </row>
    <row r="69" spans="1:5" ht="15" customHeight="1">
      <c r="A69" s="365"/>
      <c r="B69" s="131" t="s">
        <v>18</v>
      </c>
      <c r="C69" s="269">
        <v>4281</v>
      </c>
      <c r="D69" s="76">
        <f t="shared" si="0"/>
        <v>2.358677685950413</v>
      </c>
      <c r="E69" s="126">
        <f t="shared" si="1"/>
        <v>255.27728085867619</v>
      </c>
    </row>
    <row r="70" spans="1:5" ht="15" customHeight="1">
      <c r="A70" s="365"/>
      <c r="B70" s="131" t="s">
        <v>19</v>
      </c>
      <c r="C70" s="269">
        <v>3959</v>
      </c>
      <c r="D70" s="76">
        <f t="shared" si="0"/>
        <v>2.1812672176308538</v>
      </c>
      <c r="E70" s="126">
        <f t="shared" si="1"/>
        <v>236.07632677400119</v>
      </c>
    </row>
    <row r="71" spans="1:5" ht="15" customHeight="1">
      <c r="A71" s="365"/>
      <c r="B71" s="131" t="s">
        <v>20</v>
      </c>
      <c r="C71" s="269">
        <v>4272</v>
      </c>
      <c r="D71" s="76">
        <f t="shared" si="0"/>
        <v>2.3537190082644628</v>
      </c>
      <c r="E71" s="126">
        <f t="shared" si="1"/>
        <v>254.74060822898031</v>
      </c>
    </row>
    <row r="72" spans="1:5" ht="15" customHeight="1">
      <c r="A72" s="365"/>
      <c r="B72" s="131" t="s">
        <v>146</v>
      </c>
      <c r="C72" s="269">
        <v>4349</v>
      </c>
      <c r="D72" s="76">
        <f t="shared" si="0"/>
        <v>2.3961432506887053</v>
      </c>
      <c r="E72" s="126">
        <f t="shared" si="1"/>
        <v>259.33214072748956</v>
      </c>
    </row>
    <row r="73" spans="1:5" ht="15" customHeight="1" thickBot="1">
      <c r="A73" s="365"/>
      <c r="B73" s="169" t="s">
        <v>147</v>
      </c>
      <c r="C73" s="312">
        <v>5823</v>
      </c>
      <c r="D73" s="17">
        <f t="shared" si="0"/>
        <v>3.2082644628099173</v>
      </c>
      <c r="E73" s="42">
        <f t="shared" si="1"/>
        <v>347.2271914132379</v>
      </c>
    </row>
    <row r="74" spans="1:5" ht="15" customHeight="1">
      <c r="A74" s="364">
        <v>2018</v>
      </c>
      <c r="B74" s="108" t="s">
        <v>148</v>
      </c>
      <c r="C74" s="271">
        <v>4480</v>
      </c>
      <c r="D74" s="13">
        <f t="shared" si="0"/>
        <v>2.4683195592286502</v>
      </c>
      <c r="E74" s="27">
        <f t="shared" si="1"/>
        <v>267.14370900417413</v>
      </c>
    </row>
    <row r="75" spans="1:5" ht="15" customHeight="1">
      <c r="A75" s="365"/>
      <c r="B75" s="131" t="s">
        <v>12</v>
      </c>
      <c r="C75" s="269">
        <v>5456</v>
      </c>
      <c r="D75" s="76">
        <f t="shared" si="0"/>
        <v>3.0060606060606059</v>
      </c>
      <c r="E75" s="126">
        <f t="shared" si="1"/>
        <v>325.34287418008347</v>
      </c>
    </row>
    <row r="76" spans="1:5" ht="15" customHeight="1">
      <c r="A76" s="365"/>
      <c r="B76" s="131" t="s">
        <v>13</v>
      </c>
      <c r="C76" s="269">
        <v>4434</v>
      </c>
      <c r="D76" s="76">
        <f t="shared" si="0"/>
        <v>2.4429752066115702</v>
      </c>
      <c r="E76" s="126">
        <f t="shared" si="1"/>
        <v>264.40071556350631</v>
      </c>
    </row>
    <row r="77" spans="1:5" ht="15" customHeight="1">
      <c r="A77" s="365"/>
      <c r="B77" s="131" t="s">
        <v>14</v>
      </c>
      <c r="C77" s="269">
        <v>4503</v>
      </c>
      <c r="D77" s="76">
        <f t="shared" si="0"/>
        <v>2.4809917355371902</v>
      </c>
      <c r="E77" s="126">
        <f t="shared" si="1"/>
        <v>268.51520572450806</v>
      </c>
    </row>
    <row r="78" spans="1:5" ht="15" customHeight="1">
      <c r="A78" s="365"/>
      <c r="B78" s="131" t="s">
        <v>15</v>
      </c>
      <c r="C78" s="269">
        <v>4109</v>
      </c>
      <c r="D78" s="76">
        <f t="shared" si="0"/>
        <v>2.2639118457300276</v>
      </c>
      <c r="E78" s="126">
        <f t="shared" si="1"/>
        <v>245.02087060226594</v>
      </c>
    </row>
    <row r="79" spans="1:5" ht="15" customHeight="1">
      <c r="A79" s="365"/>
      <c r="B79" s="131" t="s">
        <v>16</v>
      </c>
      <c r="C79" s="269">
        <v>3672</v>
      </c>
      <c r="D79" s="76">
        <f t="shared" ref="D79:D98" si="2">+C79/$B$119</f>
        <v>2.0231404958677688</v>
      </c>
      <c r="E79" s="126">
        <f t="shared" si="1"/>
        <v>218.96243291592131</v>
      </c>
    </row>
    <row r="80" spans="1:5" ht="15" customHeight="1">
      <c r="A80" s="365"/>
      <c r="B80" s="131" t="s">
        <v>17</v>
      </c>
      <c r="C80" s="269">
        <v>5393</v>
      </c>
      <c r="D80" s="76">
        <f t="shared" si="2"/>
        <v>2.9713498622589531</v>
      </c>
      <c r="E80" s="126">
        <f t="shared" ref="E80:E98" si="3">+C80/$C$23*100</f>
        <v>321.58616577221227</v>
      </c>
    </row>
    <row r="81" spans="1:5" ht="15" customHeight="1">
      <c r="A81" s="365"/>
      <c r="B81" s="131" t="s">
        <v>18</v>
      </c>
      <c r="C81" s="269">
        <v>3811</v>
      </c>
      <c r="D81" s="76">
        <f t="shared" si="2"/>
        <v>2.0997245179063362</v>
      </c>
      <c r="E81" s="126">
        <f t="shared" si="3"/>
        <v>227.25104353011329</v>
      </c>
    </row>
    <row r="82" spans="1:5" ht="15" customHeight="1">
      <c r="A82" s="365"/>
      <c r="B82" s="131" t="s">
        <v>19</v>
      </c>
      <c r="C82" s="269">
        <v>3968</v>
      </c>
      <c r="D82" s="76">
        <f t="shared" si="2"/>
        <v>2.1862258953168046</v>
      </c>
      <c r="E82" s="126">
        <f t="shared" si="3"/>
        <v>236.61299940369707</v>
      </c>
    </row>
    <row r="83" spans="1:5" ht="15" customHeight="1">
      <c r="A83" s="365"/>
      <c r="B83" s="131" t="s">
        <v>20</v>
      </c>
      <c r="C83" s="269">
        <v>4015</v>
      </c>
      <c r="D83" s="76">
        <f t="shared" si="2"/>
        <v>2.2121212121212119</v>
      </c>
      <c r="E83" s="126">
        <f t="shared" si="3"/>
        <v>239.41562313655336</v>
      </c>
    </row>
    <row r="84" spans="1:5" ht="15" customHeight="1">
      <c r="A84" s="365"/>
      <c r="B84" s="131" t="s">
        <v>146</v>
      </c>
      <c r="C84" s="269">
        <v>8889</v>
      </c>
      <c r="D84" s="76">
        <f t="shared" si="2"/>
        <v>4.8975206611570252</v>
      </c>
      <c r="E84" s="126">
        <f t="shared" si="3"/>
        <v>530.05366726296961</v>
      </c>
    </row>
    <row r="85" spans="1:5" ht="15" customHeight="1" thickBot="1">
      <c r="A85" s="365"/>
      <c r="B85" s="169" t="s">
        <v>147</v>
      </c>
      <c r="C85" s="162">
        <v>6496</v>
      </c>
      <c r="D85" s="165">
        <f t="shared" si="2"/>
        <v>3.5790633608815425</v>
      </c>
      <c r="E85" s="168">
        <f t="shared" si="3"/>
        <v>387.35837805605246</v>
      </c>
    </row>
    <row r="86" spans="1:5" ht="15" customHeight="1">
      <c r="A86" s="364">
        <v>2019</v>
      </c>
      <c r="B86" s="108" t="s">
        <v>148</v>
      </c>
      <c r="C86" s="271">
        <v>4437</v>
      </c>
      <c r="D86" s="13">
        <f t="shared" si="2"/>
        <v>2.4446280991735536</v>
      </c>
      <c r="E86" s="27">
        <f t="shared" si="3"/>
        <v>264.57960644007159</v>
      </c>
    </row>
    <row r="87" spans="1:5" ht="15" customHeight="1">
      <c r="A87" s="365"/>
      <c r="B87" s="131" t="s">
        <v>12</v>
      </c>
      <c r="C87" s="269">
        <v>10618</v>
      </c>
      <c r="D87" s="76">
        <f t="shared" si="2"/>
        <v>5.850137741046832</v>
      </c>
      <c r="E87" s="126">
        <f t="shared" si="3"/>
        <v>633.15444245676804</v>
      </c>
    </row>
    <row r="88" spans="1:5" ht="15" customHeight="1">
      <c r="A88" s="365"/>
      <c r="B88" s="131" t="s">
        <v>13</v>
      </c>
      <c r="C88" s="269">
        <v>4086</v>
      </c>
      <c r="D88" s="76">
        <f t="shared" si="2"/>
        <v>2.2512396694214876</v>
      </c>
      <c r="E88" s="126">
        <f t="shared" si="3"/>
        <v>243.64937388193204</v>
      </c>
    </row>
    <row r="89" spans="1:5" ht="15" customHeight="1">
      <c r="A89" s="365"/>
      <c r="B89" s="131" t="s">
        <v>14</v>
      </c>
      <c r="C89" s="269">
        <v>5791</v>
      </c>
      <c r="D89" s="76">
        <f t="shared" si="2"/>
        <v>3.190633608815427</v>
      </c>
      <c r="E89" s="126">
        <f t="shared" si="3"/>
        <v>345.31902206320814</v>
      </c>
    </row>
    <row r="90" spans="1:5" ht="15" customHeight="1">
      <c r="A90" s="365"/>
      <c r="B90" s="131" t="s">
        <v>15</v>
      </c>
      <c r="C90" s="269">
        <v>5782</v>
      </c>
      <c r="D90" s="76">
        <f t="shared" si="2"/>
        <v>3.1856749311294768</v>
      </c>
      <c r="E90" s="126">
        <f t="shared" si="3"/>
        <v>344.78234943351225</v>
      </c>
    </row>
    <row r="91" spans="1:5" ht="15" customHeight="1">
      <c r="A91" s="365"/>
      <c r="B91" s="131" t="s">
        <v>16</v>
      </c>
      <c r="C91" s="269">
        <v>5156</v>
      </c>
      <c r="D91" s="76">
        <f t="shared" si="2"/>
        <v>2.8407713498622589</v>
      </c>
      <c r="E91" s="126">
        <f t="shared" si="3"/>
        <v>307.45378652355396</v>
      </c>
    </row>
    <row r="92" spans="1:5" ht="15" customHeight="1">
      <c r="A92" s="365"/>
      <c r="B92" s="131" t="s">
        <v>17</v>
      </c>
      <c r="C92" s="269">
        <v>13112</v>
      </c>
      <c r="D92" s="76">
        <f t="shared" si="2"/>
        <v>7.2242424242424246</v>
      </c>
      <c r="E92" s="126">
        <f t="shared" si="3"/>
        <v>781.87239117471677</v>
      </c>
    </row>
    <row r="93" spans="1:5" ht="15" customHeight="1">
      <c r="A93" s="365"/>
      <c r="B93" s="131" t="s">
        <v>18</v>
      </c>
      <c r="C93" s="269">
        <v>6295</v>
      </c>
      <c r="D93" s="76">
        <f t="shared" si="2"/>
        <v>3.4683195592286502</v>
      </c>
      <c r="E93" s="126">
        <f t="shared" si="3"/>
        <v>375.37268932617769</v>
      </c>
    </row>
    <row r="94" spans="1:5" ht="15" customHeight="1">
      <c r="A94" s="365"/>
      <c r="B94" s="131" t="s">
        <v>19</v>
      </c>
      <c r="C94" s="269">
        <v>6392</v>
      </c>
      <c r="D94" s="76">
        <f t="shared" si="2"/>
        <v>3.5217630853994488</v>
      </c>
      <c r="E94" s="126">
        <f t="shared" si="3"/>
        <v>381.15682766845555</v>
      </c>
    </row>
    <row r="95" spans="1:5" ht="15" customHeight="1">
      <c r="A95" s="365"/>
      <c r="B95" s="131" t="s">
        <v>20</v>
      </c>
      <c r="C95" s="269">
        <v>6392</v>
      </c>
      <c r="D95" s="76">
        <f t="shared" si="2"/>
        <v>3.5217630853994488</v>
      </c>
      <c r="E95" s="126">
        <f t="shared" si="3"/>
        <v>381.15682766845555</v>
      </c>
    </row>
    <row r="96" spans="1:5" ht="15" customHeight="1">
      <c r="A96" s="365"/>
      <c r="B96" s="131" t="s">
        <v>146</v>
      </c>
      <c r="C96" s="269">
        <v>10126</v>
      </c>
      <c r="D96" s="76">
        <f t="shared" si="2"/>
        <v>5.579063360881543</v>
      </c>
      <c r="E96" s="126">
        <f t="shared" si="3"/>
        <v>603.81633870005965</v>
      </c>
    </row>
    <row r="97" spans="1:5" ht="15" customHeight="1" thickBot="1">
      <c r="A97" s="372"/>
      <c r="B97" s="169" t="s">
        <v>147</v>
      </c>
      <c r="C97" s="162">
        <v>18831</v>
      </c>
      <c r="D97" s="165">
        <f t="shared" si="2"/>
        <v>10.375206611570247</v>
      </c>
      <c r="E97" s="168">
        <f t="shared" si="3"/>
        <v>1122.8980322003576</v>
      </c>
    </row>
    <row r="98" spans="1:5" ht="15" customHeight="1">
      <c r="A98" s="364">
        <v>2020</v>
      </c>
      <c r="B98" s="108" t="s">
        <v>148</v>
      </c>
      <c r="C98" s="271">
        <v>8686</v>
      </c>
      <c r="D98" s="13">
        <f t="shared" si="2"/>
        <v>4.7856749311294768</v>
      </c>
      <c r="E98" s="27">
        <f t="shared" si="3"/>
        <v>517.94871794871801</v>
      </c>
    </row>
    <row r="99" spans="1:5" ht="15" customHeight="1">
      <c r="A99" s="365"/>
      <c r="B99" s="131" t="s">
        <v>12</v>
      </c>
      <c r="C99" s="8" t="s">
        <v>150</v>
      </c>
      <c r="D99" s="76" t="s">
        <v>150</v>
      </c>
      <c r="E99" s="126" t="s">
        <v>150</v>
      </c>
    </row>
    <row r="100" spans="1:5" ht="15" customHeight="1">
      <c r="A100" s="365"/>
      <c r="B100" s="131" t="s">
        <v>13</v>
      </c>
      <c r="C100" s="269" t="s">
        <v>150</v>
      </c>
      <c r="D100" s="76" t="s">
        <v>150</v>
      </c>
      <c r="E100" s="126" t="s">
        <v>150</v>
      </c>
    </row>
    <row r="101" spans="1:5" ht="15" customHeight="1">
      <c r="A101" s="365"/>
      <c r="B101" s="131" t="s">
        <v>14</v>
      </c>
      <c r="C101" s="269" t="s">
        <v>150</v>
      </c>
      <c r="D101" s="76" t="s">
        <v>150</v>
      </c>
      <c r="E101" s="126" t="s">
        <v>150</v>
      </c>
    </row>
    <row r="102" spans="1:5" ht="15" customHeight="1">
      <c r="A102" s="365"/>
      <c r="B102" s="131" t="s">
        <v>15</v>
      </c>
      <c r="C102" s="269" t="s">
        <v>150</v>
      </c>
      <c r="D102" s="76" t="s">
        <v>150</v>
      </c>
      <c r="E102" s="126" t="s">
        <v>150</v>
      </c>
    </row>
    <row r="103" spans="1:5" ht="15" customHeight="1">
      <c r="A103" s="365"/>
      <c r="B103" s="131" t="s">
        <v>16</v>
      </c>
      <c r="C103" s="269" t="s">
        <v>150</v>
      </c>
      <c r="D103" s="76" t="s">
        <v>150</v>
      </c>
      <c r="E103" s="126" t="s">
        <v>150</v>
      </c>
    </row>
    <row r="104" spans="1:5" ht="15" customHeight="1">
      <c r="A104" s="365"/>
      <c r="B104" s="131" t="s">
        <v>17</v>
      </c>
      <c r="C104" s="269" t="s">
        <v>150</v>
      </c>
      <c r="D104" s="76" t="s">
        <v>150</v>
      </c>
      <c r="E104" s="126" t="s">
        <v>150</v>
      </c>
    </row>
    <row r="105" spans="1:5" ht="15" customHeight="1">
      <c r="A105" s="365"/>
      <c r="B105" s="131" t="s">
        <v>18</v>
      </c>
      <c r="C105" s="269" t="s">
        <v>150</v>
      </c>
      <c r="D105" s="76" t="s">
        <v>150</v>
      </c>
      <c r="E105" s="126" t="s">
        <v>150</v>
      </c>
    </row>
    <row r="106" spans="1:5" ht="15" customHeight="1">
      <c r="A106" s="365"/>
      <c r="B106" s="131" t="s">
        <v>19</v>
      </c>
      <c r="C106" s="269" t="s">
        <v>150</v>
      </c>
      <c r="D106" s="76" t="s">
        <v>150</v>
      </c>
      <c r="E106" s="126" t="s">
        <v>150</v>
      </c>
    </row>
    <row r="107" spans="1:5" ht="15" customHeight="1">
      <c r="A107" s="365"/>
      <c r="B107" s="131" t="s">
        <v>20</v>
      </c>
      <c r="C107" s="269" t="s">
        <v>150</v>
      </c>
      <c r="D107" s="76" t="s">
        <v>150</v>
      </c>
      <c r="E107" s="126" t="s">
        <v>150</v>
      </c>
    </row>
    <row r="108" spans="1:5" ht="15" customHeight="1">
      <c r="A108" s="365"/>
      <c r="B108" s="131" t="s">
        <v>146</v>
      </c>
      <c r="C108" s="269" t="s">
        <v>150</v>
      </c>
      <c r="D108" s="76" t="s">
        <v>150</v>
      </c>
      <c r="E108" s="126" t="s">
        <v>150</v>
      </c>
    </row>
    <row r="109" spans="1:5" ht="15" customHeight="1" thickBot="1">
      <c r="A109" s="365"/>
      <c r="B109" s="169" t="s">
        <v>147</v>
      </c>
      <c r="C109" s="162" t="s">
        <v>150</v>
      </c>
      <c r="D109" s="165" t="s">
        <v>150</v>
      </c>
      <c r="E109" s="168" t="s">
        <v>150</v>
      </c>
    </row>
    <row r="110" spans="1:5" ht="15" customHeight="1">
      <c r="A110" s="364">
        <v>2021</v>
      </c>
      <c r="B110" s="108" t="s">
        <v>148</v>
      </c>
      <c r="C110" s="271" t="s">
        <v>150</v>
      </c>
      <c r="D110" s="13" t="s">
        <v>150</v>
      </c>
      <c r="E110" s="27" t="s">
        <v>150</v>
      </c>
    </row>
    <row r="111" spans="1:5" ht="15" customHeight="1">
      <c r="A111" s="365"/>
      <c r="B111" s="131" t="s">
        <v>12</v>
      </c>
      <c r="C111" s="269" t="s">
        <v>150</v>
      </c>
      <c r="D111" s="76" t="s">
        <v>150</v>
      </c>
      <c r="E111" s="126" t="s">
        <v>150</v>
      </c>
    </row>
    <row r="112" spans="1:5" ht="15" customHeight="1">
      <c r="A112" s="365"/>
      <c r="B112" s="131" t="s">
        <v>13</v>
      </c>
      <c r="C112" s="269" t="s">
        <v>150</v>
      </c>
      <c r="D112" s="76" t="s">
        <v>150</v>
      </c>
      <c r="E112" s="126" t="s">
        <v>150</v>
      </c>
    </row>
    <row r="113" spans="1:9" ht="15" customHeight="1">
      <c r="A113" s="365"/>
      <c r="B113" s="131" t="s">
        <v>14</v>
      </c>
      <c r="C113" s="269" t="s">
        <v>150</v>
      </c>
      <c r="D113" s="76" t="s">
        <v>150</v>
      </c>
      <c r="E113" s="126" t="s">
        <v>150</v>
      </c>
    </row>
    <row r="114" spans="1:9" ht="15" customHeight="1">
      <c r="A114" s="365"/>
      <c r="B114" s="131" t="s">
        <v>15</v>
      </c>
      <c r="C114" s="269" t="s">
        <v>150</v>
      </c>
      <c r="D114" s="76" t="s">
        <v>150</v>
      </c>
      <c r="E114" s="126" t="s">
        <v>150</v>
      </c>
    </row>
    <row r="115" spans="1:9" ht="15" customHeight="1">
      <c r="A115" s="365"/>
      <c r="B115" s="131" t="s">
        <v>16</v>
      </c>
      <c r="C115" s="269" t="s">
        <v>150</v>
      </c>
      <c r="D115" s="76" t="s">
        <v>150</v>
      </c>
      <c r="E115" s="126" t="s">
        <v>150</v>
      </c>
    </row>
    <row r="116" spans="1:9" ht="15" customHeight="1">
      <c r="A116" s="365"/>
      <c r="B116" s="131" t="s">
        <v>17</v>
      </c>
      <c r="C116" s="269" t="s">
        <v>150</v>
      </c>
      <c r="D116" s="76" t="s">
        <v>150</v>
      </c>
      <c r="E116" s="126" t="s">
        <v>150</v>
      </c>
    </row>
    <row r="117" spans="1:9" ht="15" customHeight="1">
      <c r="A117" s="365"/>
      <c r="B117" s="131" t="s">
        <v>18</v>
      </c>
      <c r="C117" s="269" t="s">
        <v>150</v>
      </c>
      <c r="D117" s="76" t="s">
        <v>150</v>
      </c>
      <c r="E117" s="126" t="s">
        <v>150</v>
      </c>
    </row>
    <row r="118" spans="1:9" ht="15" customHeight="1" thickBot="1">
      <c r="A118" s="372"/>
      <c r="B118" s="169" t="s">
        <v>19</v>
      </c>
      <c r="C118" s="162">
        <v>14340</v>
      </c>
      <c r="D118" s="165">
        <f t="shared" ref="D118" si="4">+C118/$B$119</f>
        <v>7.9008264462809921</v>
      </c>
      <c r="E118" s="168">
        <f t="shared" ref="E118" si="5">+C118/$C$23*100</f>
        <v>855.09838998211092</v>
      </c>
    </row>
    <row r="119" spans="1:9" ht="15" customHeight="1">
      <c r="A119" s="155" t="s">
        <v>219</v>
      </c>
      <c r="B119" s="19">
        <v>1815</v>
      </c>
    </row>
    <row r="120" spans="1:9" ht="15" customHeight="1">
      <c r="A120" s="2"/>
      <c r="B120" s="74"/>
      <c r="I120" s="107"/>
    </row>
    <row r="121" spans="1:9" ht="15" customHeight="1">
      <c r="A121" s="5" t="s">
        <v>73</v>
      </c>
      <c r="I121" s="107"/>
    </row>
    <row r="122" spans="1:9" ht="15" customHeight="1">
      <c r="A122" s="6" t="s">
        <v>74</v>
      </c>
    </row>
    <row r="123" spans="1:9" ht="15" customHeight="1">
      <c r="A123" s="6" t="s">
        <v>75</v>
      </c>
    </row>
    <row r="124" spans="1:9" ht="15" customHeight="1">
      <c r="G124" s="107"/>
    </row>
    <row r="125" spans="1:9" ht="15" customHeight="1">
      <c r="A125" s="118" t="s">
        <v>21</v>
      </c>
      <c r="C125" s="107"/>
    </row>
    <row r="126" spans="1:9" ht="15" customHeight="1">
      <c r="C126" s="121"/>
      <c r="D126" s="107"/>
      <c r="E126" s="107"/>
    </row>
    <row r="127" spans="1:9">
      <c r="A127" s="452" t="s">
        <v>257</v>
      </c>
    </row>
    <row r="128" spans="1:9">
      <c r="A128" s="453" t="s">
        <v>258</v>
      </c>
    </row>
  </sheetData>
  <mergeCells count="13">
    <mergeCell ref="A98:A109"/>
    <mergeCell ref="A86:A97"/>
    <mergeCell ref="A74:A85"/>
    <mergeCell ref="A62:A73"/>
    <mergeCell ref="A110:A118"/>
    <mergeCell ref="C12:E12"/>
    <mergeCell ref="C13:E13"/>
    <mergeCell ref="A15:A25"/>
    <mergeCell ref="A26:A37"/>
    <mergeCell ref="A50:A61"/>
    <mergeCell ref="A38:A49"/>
    <mergeCell ref="A12:A14"/>
    <mergeCell ref="B12:B14"/>
  </mergeCells>
  <hyperlinks>
    <hyperlink ref="A125" location="Índice!A1" display="Volver al Índice" xr:uid="{00000000-0004-0000-0900-000000000000}"/>
    <hyperlink ref="A128" r:id="rId1" xr:uid="{D130F0C9-1C71-49B0-9F99-B53D54338A2A}"/>
  </hyperlinks>
  <pageMargins left="0.7" right="0.7" top="0.75" bottom="0.75" header="0.3" footer="0.3"/>
  <pageSetup paperSize="9" orientation="portrait"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K128"/>
  <sheetViews>
    <sheetView showGridLines="0" zoomScale="80" zoomScaleNormal="80" workbookViewId="0"/>
  </sheetViews>
  <sheetFormatPr baseColWidth="10" defaultColWidth="22.6640625" defaultRowHeight="14.4"/>
  <cols>
    <col min="1" max="1" width="27.6640625" customWidth="1"/>
    <col min="5" max="5" width="30.5546875" bestFit="1" customWidth="1"/>
    <col min="8" max="8" width="30.5546875" bestFit="1" customWidth="1"/>
    <col min="11" max="11" width="30.5546875" bestFit="1" customWidth="1"/>
  </cols>
  <sheetData>
    <row r="1" spans="1:11">
      <c r="A1" s="3" t="s">
        <v>0</v>
      </c>
      <c r="B1" s="2"/>
      <c r="C1" s="2"/>
      <c r="D1" s="2"/>
      <c r="E1" s="2"/>
      <c r="F1" s="2"/>
      <c r="G1" s="2"/>
      <c r="H1" s="2"/>
    </row>
    <row r="2" spans="1:11">
      <c r="A2" s="3" t="s">
        <v>1</v>
      </c>
      <c r="B2" s="2"/>
      <c r="C2" s="2"/>
      <c r="D2" s="2"/>
      <c r="E2" s="2"/>
      <c r="F2" s="2"/>
      <c r="G2" s="2"/>
      <c r="H2" s="2"/>
    </row>
    <row r="3" spans="1:11">
      <c r="A3" s="3" t="s">
        <v>2</v>
      </c>
      <c r="B3" s="2"/>
      <c r="C3" s="2"/>
      <c r="D3" s="2"/>
      <c r="E3" s="2"/>
      <c r="F3" s="2"/>
      <c r="G3" s="2"/>
      <c r="H3" s="2"/>
    </row>
    <row r="4" spans="1:11">
      <c r="A4" s="3" t="s">
        <v>3</v>
      </c>
      <c r="B4" s="2" t="s">
        <v>4</v>
      </c>
      <c r="C4" s="2"/>
      <c r="D4" s="2"/>
      <c r="E4" s="2"/>
      <c r="F4" s="2"/>
      <c r="G4" s="2"/>
      <c r="H4" s="2"/>
    </row>
    <row r="5" spans="1:11">
      <c r="A5" s="3" t="s">
        <v>6</v>
      </c>
      <c r="B5" s="2" t="s">
        <v>98</v>
      </c>
      <c r="C5" s="2"/>
      <c r="D5" s="2"/>
      <c r="E5" s="2"/>
      <c r="F5" s="2"/>
      <c r="G5" s="2"/>
      <c r="H5" s="2"/>
    </row>
    <row r="6" spans="1:11">
      <c r="A6" s="3" t="s">
        <v>5</v>
      </c>
      <c r="B6" s="2" t="s">
        <v>99</v>
      </c>
      <c r="C6" s="2"/>
      <c r="D6" s="2"/>
      <c r="E6" s="2"/>
      <c r="F6" s="2"/>
      <c r="G6" s="2"/>
      <c r="H6" s="2"/>
    </row>
    <row r="7" spans="1:11">
      <c r="A7" s="3" t="s">
        <v>7</v>
      </c>
      <c r="B7" s="2" t="s">
        <v>89</v>
      </c>
      <c r="C7" s="2"/>
      <c r="D7" s="2"/>
      <c r="E7" s="2"/>
      <c r="F7" s="2"/>
      <c r="G7" s="2"/>
      <c r="H7" s="2"/>
    </row>
    <row r="8" spans="1:11">
      <c r="A8" s="3" t="s">
        <v>8</v>
      </c>
      <c r="B8" s="315" t="str">
        <f>+'[3]BA-BAHIA BLANCA'!B8</f>
        <v>septiembre 2021</v>
      </c>
      <c r="C8" s="2"/>
      <c r="D8" s="2"/>
      <c r="E8" s="2"/>
      <c r="F8" s="2"/>
      <c r="G8" s="2"/>
      <c r="H8" s="2"/>
    </row>
    <row r="9" spans="1:11">
      <c r="A9" s="3" t="s">
        <v>9</v>
      </c>
      <c r="B9" s="315" t="str">
        <f>+'[3]BA-BAHIA BLANCA'!B9</f>
        <v>septiembre 2021</v>
      </c>
      <c r="C9" s="2"/>
      <c r="D9" s="2"/>
      <c r="E9" s="2"/>
      <c r="F9" s="2"/>
      <c r="G9" s="2"/>
      <c r="H9" s="2"/>
    </row>
    <row r="10" spans="1:11">
      <c r="A10" s="2"/>
      <c r="B10" s="2"/>
      <c r="C10" s="2"/>
      <c r="D10" s="2"/>
      <c r="E10" s="2"/>
      <c r="F10" s="2"/>
      <c r="G10" s="2"/>
      <c r="H10" s="2"/>
    </row>
    <row r="11" spans="1:11" ht="15" thickBot="1">
      <c r="A11" s="2"/>
      <c r="B11" s="2"/>
      <c r="C11" s="2"/>
      <c r="D11" s="2"/>
      <c r="E11" s="2"/>
      <c r="F11" s="2"/>
      <c r="G11" s="2"/>
      <c r="H11" s="2"/>
    </row>
    <row r="12" spans="1:11" ht="15" thickBot="1">
      <c r="A12" s="366" t="s">
        <v>10</v>
      </c>
      <c r="B12" s="369" t="s">
        <v>11</v>
      </c>
      <c r="C12" s="355" t="s">
        <v>96</v>
      </c>
      <c r="D12" s="356"/>
      <c r="E12" s="356"/>
      <c r="F12" s="356"/>
      <c r="G12" s="356"/>
      <c r="H12" s="356"/>
      <c r="I12" s="356"/>
      <c r="J12" s="356"/>
      <c r="K12" s="357"/>
    </row>
    <row r="13" spans="1:11">
      <c r="A13" s="367"/>
      <c r="B13" s="370"/>
      <c r="C13" s="358" t="s">
        <v>97</v>
      </c>
      <c r="D13" s="359"/>
      <c r="E13" s="360"/>
      <c r="F13" s="358" t="s">
        <v>92</v>
      </c>
      <c r="G13" s="359"/>
      <c r="H13" s="360"/>
      <c r="I13" s="373" t="s">
        <v>100</v>
      </c>
      <c r="J13" s="359"/>
      <c r="K13" s="360"/>
    </row>
    <row r="14" spans="1:11" ht="15" thickBot="1">
      <c r="A14" s="368"/>
      <c r="B14" s="371"/>
      <c r="C14" s="10" t="s">
        <v>70</v>
      </c>
      <c r="D14" s="11" t="s">
        <v>71</v>
      </c>
      <c r="E14" s="12" t="s">
        <v>72</v>
      </c>
      <c r="F14" s="10" t="s">
        <v>70</v>
      </c>
      <c r="G14" s="11" t="s">
        <v>71</v>
      </c>
      <c r="H14" s="12" t="s">
        <v>72</v>
      </c>
      <c r="I14" s="46" t="s">
        <v>70</v>
      </c>
      <c r="J14" s="11" t="s">
        <v>71</v>
      </c>
      <c r="K14" s="12" t="s">
        <v>72</v>
      </c>
    </row>
    <row r="15" spans="1:11">
      <c r="A15" s="374">
        <v>2013</v>
      </c>
      <c r="B15" s="34" t="s">
        <v>12</v>
      </c>
      <c r="C15" s="35">
        <v>850</v>
      </c>
      <c r="D15" s="13">
        <f t="shared" ref="D15:D34" si="0">C15/$B$119</f>
        <v>0.46831955922865015</v>
      </c>
      <c r="E15" s="27">
        <f>C15/$C$23*100</f>
        <v>100</v>
      </c>
      <c r="F15" s="35">
        <v>905</v>
      </c>
      <c r="G15" s="13">
        <f t="shared" ref="G15:G34" si="1">F15/$B$119</f>
        <v>0.49862258953168043</v>
      </c>
      <c r="H15" s="27">
        <f>F15/$F$23*100</f>
        <v>98.049837486457207</v>
      </c>
      <c r="I15" s="61">
        <v>1040</v>
      </c>
      <c r="J15" s="13">
        <f t="shared" ref="J15:J30" si="2">I15/$B$119</f>
        <v>0.57300275482093666</v>
      </c>
      <c r="K15" s="36">
        <f>I15/$I$23*100</f>
        <v>100</v>
      </c>
    </row>
    <row r="16" spans="1:11">
      <c r="A16" s="375"/>
      <c r="B16" s="37" t="s">
        <v>13</v>
      </c>
      <c r="C16" s="38">
        <v>850</v>
      </c>
      <c r="D16" s="15">
        <f t="shared" si="0"/>
        <v>0.46831955922865015</v>
      </c>
      <c r="E16" s="30">
        <f t="shared" ref="E16:E34" si="3">C16/$C$23*100</f>
        <v>100</v>
      </c>
      <c r="F16" s="38">
        <v>935</v>
      </c>
      <c r="G16" s="15">
        <f t="shared" si="1"/>
        <v>0.51515151515151514</v>
      </c>
      <c r="H16" s="30">
        <f t="shared" ref="H16:H79" si="4">F16/$F$23*100</f>
        <v>101.30010834236187</v>
      </c>
      <c r="I16" s="62">
        <v>1040</v>
      </c>
      <c r="J16" s="15">
        <f t="shared" si="2"/>
        <v>0.57300275482093666</v>
      </c>
      <c r="K16" s="39">
        <f t="shared" ref="K16:K30" si="5">I16/$I$23*100</f>
        <v>100</v>
      </c>
    </row>
    <row r="17" spans="1:11">
      <c r="A17" s="375"/>
      <c r="B17" s="37" t="s">
        <v>14</v>
      </c>
      <c r="C17" s="38">
        <v>850</v>
      </c>
      <c r="D17" s="15">
        <f t="shared" si="0"/>
        <v>0.46831955922865015</v>
      </c>
      <c r="E17" s="30">
        <f t="shared" si="3"/>
        <v>100</v>
      </c>
      <c r="F17" s="38">
        <v>935</v>
      </c>
      <c r="G17" s="15">
        <f t="shared" si="1"/>
        <v>0.51515151515151514</v>
      </c>
      <c r="H17" s="30">
        <f t="shared" si="4"/>
        <v>101.30010834236187</v>
      </c>
      <c r="I17" s="62">
        <v>1040</v>
      </c>
      <c r="J17" s="15">
        <f t="shared" si="2"/>
        <v>0.57300275482093666</v>
      </c>
      <c r="K17" s="39">
        <f t="shared" si="5"/>
        <v>100</v>
      </c>
    </row>
    <row r="18" spans="1:11">
      <c r="A18" s="375"/>
      <c r="B18" s="37" t="s">
        <v>15</v>
      </c>
      <c r="C18" s="38">
        <v>850</v>
      </c>
      <c r="D18" s="15">
        <f t="shared" si="0"/>
        <v>0.46831955922865015</v>
      </c>
      <c r="E18" s="30">
        <f t="shared" si="3"/>
        <v>100</v>
      </c>
      <c r="F18" s="38">
        <v>935</v>
      </c>
      <c r="G18" s="15">
        <f t="shared" si="1"/>
        <v>0.51515151515151514</v>
      </c>
      <c r="H18" s="30">
        <f t="shared" si="4"/>
        <v>101.30010834236187</v>
      </c>
      <c r="I18" s="62">
        <v>1040</v>
      </c>
      <c r="J18" s="15">
        <f t="shared" si="2"/>
        <v>0.57300275482093666</v>
      </c>
      <c r="K18" s="39">
        <f t="shared" si="5"/>
        <v>100</v>
      </c>
    </row>
    <row r="19" spans="1:11">
      <c r="A19" s="375"/>
      <c r="B19" s="37" t="s">
        <v>16</v>
      </c>
      <c r="C19" s="38">
        <v>850</v>
      </c>
      <c r="D19" s="15">
        <f t="shared" si="0"/>
        <v>0.46831955922865015</v>
      </c>
      <c r="E19" s="30">
        <f t="shared" si="3"/>
        <v>100</v>
      </c>
      <c r="F19" s="38">
        <v>923</v>
      </c>
      <c r="G19" s="15">
        <f t="shared" si="1"/>
        <v>0.50853994490358123</v>
      </c>
      <c r="H19" s="39">
        <f t="shared" si="4"/>
        <v>100</v>
      </c>
      <c r="I19" s="62">
        <v>1040</v>
      </c>
      <c r="J19" s="15">
        <f t="shared" si="2"/>
        <v>0.57300275482093666</v>
      </c>
      <c r="K19" s="39">
        <f t="shared" si="5"/>
        <v>100</v>
      </c>
    </row>
    <row r="20" spans="1:11">
      <c r="A20" s="375"/>
      <c r="B20" s="37" t="s">
        <v>17</v>
      </c>
      <c r="C20" s="38">
        <v>850</v>
      </c>
      <c r="D20" s="15">
        <f t="shared" si="0"/>
        <v>0.46831955922865015</v>
      </c>
      <c r="E20" s="30">
        <f t="shared" si="3"/>
        <v>100</v>
      </c>
      <c r="F20" s="38">
        <v>923</v>
      </c>
      <c r="G20" s="15">
        <f t="shared" si="1"/>
        <v>0.50853994490358123</v>
      </c>
      <c r="H20" s="39">
        <f t="shared" si="4"/>
        <v>100</v>
      </c>
      <c r="I20" s="62">
        <v>1040</v>
      </c>
      <c r="J20" s="15">
        <f t="shared" si="2"/>
        <v>0.57300275482093666</v>
      </c>
      <c r="K20" s="39">
        <f t="shared" si="5"/>
        <v>100</v>
      </c>
    </row>
    <row r="21" spans="1:11">
      <c r="A21" s="375"/>
      <c r="B21" s="37" t="s">
        <v>18</v>
      </c>
      <c r="C21" s="38">
        <v>850</v>
      </c>
      <c r="D21" s="15">
        <f t="shared" si="0"/>
        <v>0.46831955922865015</v>
      </c>
      <c r="E21" s="30">
        <f t="shared" si="3"/>
        <v>100</v>
      </c>
      <c r="F21" s="38">
        <v>923</v>
      </c>
      <c r="G21" s="15">
        <f t="shared" si="1"/>
        <v>0.50853994490358123</v>
      </c>
      <c r="H21" s="39">
        <f t="shared" si="4"/>
        <v>100</v>
      </c>
      <c r="I21" s="62">
        <v>1040</v>
      </c>
      <c r="J21" s="15">
        <f t="shared" si="2"/>
        <v>0.57300275482093666</v>
      </c>
      <c r="K21" s="39">
        <f t="shared" si="5"/>
        <v>100</v>
      </c>
    </row>
    <row r="22" spans="1:11">
      <c r="A22" s="375"/>
      <c r="B22" s="37" t="s">
        <v>19</v>
      </c>
      <c r="C22" s="38">
        <v>850</v>
      </c>
      <c r="D22" s="15">
        <f t="shared" si="0"/>
        <v>0.46831955922865015</v>
      </c>
      <c r="E22" s="30">
        <f t="shared" si="3"/>
        <v>100</v>
      </c>
      <c r="F22" s="38">
        <v>923</v>
      </c>
      <c r="G22" s="15">
        <f t="shared" si="1"/>
        <v>0.50853994490358123</v>
      </c>
      <c r="H22" s="39">
        <f t="shared" si="4"/>
        <v>100</v>
      </c>
      <c r="I22" s="62">
        <v>1040</v>
      </c>
      <c r="J22" s="15">
        <f t="shared" si="2"/>
        <v>0.57300275482093666</v>
      </c>
      <c r="K22" s="39">
        <f t="shared" si="5"/>
        <v>100</v>
      </c>
    </row>
    <row r="23" spans="1:11">
      <c r="A23" s="375"/>
      <c r="B23" s="37" t="s">
        <v>20</v>
      </c>
      <c r="C23" s="38">
        <v>850</v>
      </c>
      <c r="D23" s="15">
        <f t="shared" si="0"/>
        <v>0.46831955922865015</v>
      </c>
      <c r="E23" s="30">
        <f t="shared" si="3"/>
        <v>100</v>
      </c>
      <c r="F23" s="38">
        <v>923</v>
      </c>
      <c r="G23" s="15">
        <f t="shared" si="1"/>
        <v>0.50853994490358123</v>
      </c>
      <c r="H23" s="39">
        <f t="shared" si="4"/>
        <v>100</v>
      </c>
      <c r="I23" s="62">
        <v>1040</v>
      </c>
      <c r="J23" s="15">
        <f t="shared" si="2"/>
        <v>0.57300275482093666</v>
      </c>
      <c r="K23" s="39">
        <f t="shared" si="5"/>
        <v>100</v>
      </c>
    </row>
    <row r="24" spans="1:11">
      <c r="A24" s="375"/>
      <c r="B24" s="37" t="s">
        <v>146</v>
      </c>
      <c r="C24" s="38">
        <v>850</v>
      </c>
      <c r="D24" s="15">
        <f t="shared" si="0"/>
        <v>0.46831955922865015</v>
      </c>
      <c r="E24" s="30">
        <f t="shared" si="3"/>
        <v>100</v>
      </c>
      <c r="F24" s="38">
        <v>923</v>
      </c>
      <c r="G24" s="15">
        <f t="shared" si="1"/>
        <v>0.50853994490358123</v>
      </c>
      <c r="H24" s="39">
        <f t="shared" si="4"/>
        <v>100</v>
      </c>
      <c r="I24" s="62">
        <v>1040</v>
      </c>
      <c r="J24" s="15">
        <f t="shared" si="2"/>
        <v>0.57300275482093666</v>
      </c>
      <c r="K24" s="39">
        <f t="shared" si="5"/>
        <v>100</v>
      </c>
    </row>
    <row r="25" spans="1:11" ht="15" thickBot="1">
      <c r="A25" s="376"/>
      <c r="B25" s="63" t="s">
        <v>147</v>
      </c>
      <c r="C25" s="64">
        <v>850</v>
      </c>
      <c r="D25" s="32">
        <f t="shared" si="0"/>
        <v>0.46831955922865015</v>
      </c>
      <c r="E25" s="33">
        <f t="shared" si="3"/>
        <v>100</v>
      </c>
      <c r="F25" s="64">
        <v>923</v>
      </c>
      <c r="G25" s="32">
        <f t="shared" si="1"/>
        <v>0.50853994490358123</v>
      </c>
      <c r="H25" s="65">
        <f t="shared" si="4"/>
        <v>100</v>
      </c>
      <c r="I25" s="66">
        <v>1040</v>
      </c>
      <c r="J25" s="32">
        <f t="shared" si="2"/>
        <v>0.57300275482093666</v>
      </c>
      <c r="K25" s="65">
        <f t="shared" si="5"/>
        <v>100</v>
      </c>
    </row>
    <row r="26" spans="1:11">
      <c r="A26" s="361">
        <v>2014</v>
      </c>
      <c r="B26" s="83" t="s">
        <v>148</v>
      </c>
      <c r="C26" s="35">
        <v>950</v>
      </c>
      <c r="D26" s="13">
        <f t="shared" si="0"/>
        <v>0.52341597796143247</v>
      </c>
      <c r="E26" s="27">
        <f t="shared" si="3"/>
        <v>111.76470588235294</v>
      </c>
      <c r="F26" s="35">
        <v>990</v>
      </c>
      <c r="G26" s="13">
        <f t="shared" si="1"/>
        <v>0.54545454545454541</v>
      </c>
      <c r="H26" s="27">
        <f t="shared" si="4"/>
        <v>107.25893824485372</v>
      </c>
      <c r="I26" s="26">
        <v>1030</v>
      </c>
      <c r="J26" s="13">
        <f t="shared" si="2"/>
        <v>0.56749311294765836</v>
      </c>
      <c r="K26" s="27">
        <f t="shared" si="5"/>
        <v>99.038461538461547</v>
      </c>
    </row>
    <row r="27" spans="1:11">
      <c r="A27" s="362"/>
      <c r="B27" s="93" t="s">
        <v>12</v>
      </c>
      <c r="C27" s="89">
        <v>984.8</v>
      </c>
      <c r="D27" s="15">
        <f t="shared" si="0"/>
        <v>0.54258953168044077</v>
      </c>
      <c r="E27" s="30">
        <f t="shared" si="3"/>
        <v>115.85882352941177</v>
      </c>
      <c r="F27" s="38">
        <v>1072</v>
      </c>
      <c r="G27" s="15">
        <f t="shared" si="1"/>
        <v>0.59063360881542704</v>
      </c>
      <c r="H27" s="30">
        <f t="shared" si="4"/>
        <v>116.14301191765981</v>
      </c>
      <c r="I27" s="29">
        <v>1275</v>
      </c>
      <c r="J27" s="15">
        <f t="shared" si="2"/>
        <v>0.7024793388429752</v>
      </c>
      <c r="K27" s="30">
        <f t="shared" si="5"/>
        <v>122.59615384615385</v>
      </c>
    </row>
    <row r="28" spans="1:11">
      <c r="A28" s="362"/>
      <c r="B28" s="93" t="s">
        <v>13</v>
      </c>
      <c r="C28" s="38">
        <v>975</v>
      </c>
      <c r="D28" s="15">
        <f t="shared" si="0"/>
        <v>0.53719008264462809</v>
      </c>
      <c r="E28" s="30">
        <f t="shared" si="3"/>
        <v>114.70588235294117</v>
      </c>
      <c r="F28" s="38">
        <v>1050</v>
      </c>
      <c r="G28" s="15">
        <f t="shared" si="1"/>
        <v>0.57851239669421484</v>
      </c>
      <c r="H28" s="30">
        <f t="shared" si="4"/>
        <v>113.75947995666304</v>
      </c>
      <c r="I28" s="29">
        <v>1275</v>
      </c>
      <c r="J28" s="15">
        <f t="shared" si="2"/>
        <v>0.7024793388429752</v>
      </c>
      <c r="K28" s="30">
        <f t="shared" si="5"/>
        <v>122.59615384615385</v>
      </c>
    </row>
    <row r="29" spans="1:11">
      <c r="A29" s="362"/>
      <c r="B29" s="97" t="s">
        <v>14</v>
      </c>
      <c r="C29" s="64">
        <v>975</v>
      </c>
      <c r="D29" s="32">
        <f t="shared" si="0"/>
        <v>0.53719008264462809</v>
      </c>
      <c r="E29" s="33">
        <f>C29/$C$23*100</f>
        <v>114.70588235294117</v>
      </c>
      <c r="F29" s="64">
        <v>1050</v>
      </c>
      <c r="G29" s="32">
        <f t="shared" si="1"/>
        <v>0.57851239669421484</v>
      </c>
      <c r="H29" s="33">
        <f>F29/$F$23*100</f>
        <v>113.75947995666304</v>
      </c>
      <c r="I29" s="69">
        <v>1275</v>
      </c>
      <c r="J29" s="32">
        <f t="shared" si="2"/>
        <v>0.7024793388429752</v>
      </c>
      <c r="K29" s="33">
        <f>I29/$I$23*100</f>
        <v>122.59615384615385</v>
      </c>
    </row>
    <row r="30" spans="1:11">
      <c r="A30" s="362"/>
      <c r="B30" s="97" t="s">
        <v>15</v>
      </c>
      <c r="C30" s="64">
        <v>975</v>
      </c>
      <c r="D30" s="32">
        <f t="shared" si="0"/>
        <v>0.53719008264462809</v>
      </c>
      <c r="E30" s="33">
        <f t="shared" si="3"/>
        <v>114.70588235294117</v>
      </c>
      <c r="F30" s="64">
        <v>1050</v>
      </c>
      <c r="G30" s="32">
        <f t="shared" si="1"/>
        <v>0.57851239669421484</v>
      </c>
      <c r="H30" s="33">
        <f t="shared" si="4"/>
        <v>113.75947995666304</v>
      </c>
      <c r="I30" s="69">
        <v>1275</v>
      </c>
      <c r="J30" s="32">
        <f t="shared" si="2"/>
        <v>0.7024793388429752</v>
      </c>
      <c r="K30" s="33">
        <f t="shared" si="5"/>
        <v>122.59615384615385</v>
      </c>
    </row>
    <row r="31" spans="1:11">
      <c r="A31" s="362"/>
      <c r="B31" s="97" t="s">
        <v>16</v>
      </c>
      <c r="C31" s="64">
        <v>975</v>
      </c>
      <c r="D31" s="32">
        <f t="shared" si="0"/>
        <v>0.53719008264462809</v>
      </c>
      <c r="E31" s="33">
        <f t="shared" si="3"/>
        <v>114.70588235294117</v>
      </c>
      <c r="F31" s="64">
        <v>1100</v>
      </c>
      <c r="G31" s="32">
        <f t="shared" si="1"/>
        <v>0.60606060606060608</v>
      </c>
      <c r="H31" s="33">
        <f t="shared" si="4"/>
        <v>119.17659804983749</v>
      </c>
      <c r="I31" s="69" t="s">
        <v>150</v>
      </c>
      <c r="J31" s="32" t="s">
        <v>150</v>
      </c>
      <c r="K31" s="33" t="s">
        <v>150</v>
      </c>
    </row>
    <row r="32" spans="1:11" ht="16.5" customHeight="1">
      <c r="A32" s="362"/>
      <c r="B32" s="97" t="s">
        <v>17</v>
      </c>
      <c r="C32" s="64">
        <v>1075</v>
      </c>
      <c r="D32" s="32">
        <f t="shared" si="0"/>
        <v>0.59228650137741046</v>
      </c>
      <c r="E32" s="33">
        <f t="shared" si="3"/>
        <v>126.47058823529412</v>
      </c>
      <c r="F32" s="64">
        <v>1235</v>
      </c>
      <c r="G32" s="32">
        <f t="shared" si="1"/>
        <v>0.68044077134986225</v>
      </c>
      <c r="H32" s="33">
        <f t="shared" si="4"/>
        <v>133.80281690140845</v>
      </c>
      <c r="I32" s="69">
        <v>1480</v>
      </c>
      <c r="J32" s="32">
        <f>I32/$B$119</f>
        <v>0.81542699724517909</v>
      </c>
      <c r="K32" s="33">
        <f>I32/$I$23*100</f>
        <v>142.30769230769232</v>
      </c>
    </row>
    <row r="33" spans="1:11" ht="16.5" customHeight="1">
      <c r="A33" s="362"/>
      <c r="B33" s="97" t="s">
        <v>18</v>
      </c>
      <c r="C33" s="64">
        <v>1200</v>
      </c>
      <c r="D33" s="32">
        <f t="shared" si="0"/>
        <v>0.66115702479338845</v>
      </c>
      <c r="E33" s="33">
        <f t="shared" si="3"/>
        <v>141.1764705882353</v>
      </c>
      <c r="F33" s="64">
        <v>1295</v>
      </c>
      <c r="G33" s="32">
        <f t="shared" si="1"/>
        <v>0.71349862258953167</v>
      </c>
      <c r="H33" s="33">
        <f t="shared" si="4"/>
        <v>140.30335861321777</v>
      </c>
      <c r="I33" s="69">
        <v>1620</v>
      </c>
      <c r="J33" s="32">
        <f>I33/$B$119</f>
        <v>0.8925619834710744</v>
      </c>
      <c r="K33" s="33">
        <f>I33/$I$23*100</f>
        <v>155.76923076923077</v>
      </c>
    </row>
    <row r="34" spans="1:11" ht="16.5" customHeight="1">
      <c r="A34" s="362"/>
      <c r="B34" s="97" t="s">
        <v>19</v>
      </c>
      <c r="C34" s="64">
        <v>1200</v>
      </c>
      <c r="D34" s="32">
        <f t="shared" si="0"/>
        <v>0.66115702479338845</v>
      </c>
      <c r="E34" s="33">
        <f t="shared" si="3"/>
        <v>141.1764705882353</v>
      </c>
      <c r="F34" s="64">
        <v>1350</v>
      </c>
      <c r="G34" s="32">
        <f t="shared" si="1"/>
        <v>0.74380165289256195</v>
      </c>
      <c r="H34" s="33">
        <f t="shared" si="4"/>
        <v>146.26218851570965</v>
      </c>
      <c r="I34" s="69">
        <v>1620</v>
      </c>
      <c r="J34" s="32">
        <f>I34/$B$119</f>
        <v>0.8925619834710744</v>
      </c>
      <c r="K34" s="33">
        <f>I34/$I$23*100</f>
        <v>155.76923076923077</v>
      </c>
    </row>
    <row r="35" spans="1:11" ht="16.5" customHeight="1">
      <c r="A35" s="362"/>
      <c r="B35" s="97" t="s">
        <v>20</v>
      </c>
      <c r="C35" s="64" t="s">
        <v>150</v>
      </c>
      <c r="D35" s="32" t="s">
        <v>151</v>
      </c>
      <c r="E35" s="33" t="s">
        <v>151</v>
      </c>
      <c r="F35" s="64" t="s">
        <v>150</v>
      </c>
      <c r="G35" s="70" t="s">
        <v>150</v>
      </c>
      <c r="H35" s="65" t="s">
        <v>150</v>
      </c>
      <c r="I35" s="69" t="s">
        <v>150</v>
      </c>
      <c r="J35" s="32" t="s">
        <v>150</v>
      </c>
      <c r="K35" s="33" t="s">
        <v>150</v>
      </c>
    </row>
    <row r="36" spans="1:11" ht="16.5" customHeight="1">
      <c r="A36" s="362"/>
      <c r="B36" s="93" t="s">
        <v>146</v>
      </c>
      <c r="C36" s="64">
        <v>1200</v>
      </c>
      <c r="D36" s="32">
        <f t="shared" ref="D36:D99" si="6">C36/$B$119</f>
        <v>0.66115702479338845</v>
      </c>
      <c r="E36" s="33">
        <f t="shared" ref="E36:E99" si="7">C36/$C$23*100</f>
        <v>141.1764705882353</v>
      </c>
      <c r="F36" s="64">
        <v>1300</v>
      </c>
      <c r="G36" s="32">
        <f t="shared" ref="G36:G99" si="8">F36/$B$119</f>
        <v>0.71625344352617082</v>
      </c>
      <c r="H36" s="33">
        <f t="shared" si="4"/>
        <v>140.8450704225352</v>
      </c>
      <c r="I36" s="69">
        <v>1620</v>
      </c>
      <c r="J36" s="32">
        <f t="shared" ref="J36:J47" si="9">I36/$B$119</f>
        <v>0.8925619834710744</v>
      </c>
      <c r="K36" s="33">
        <f t="shared" ref="K36:K42" si="10">I36/$I$23*100</f>
        <v>155.76923076923077</v>
      </c>
    </row>
    <row r="37" spans="1:11" ht="16.5" customHeight="1" thickBot="1">
      <c r="A37" s="363"/>
      <c r="B37" s="100" t="s">
        <v>147</v>
      </c>
      <c r="C37" s="41">
        <v>1310</v>
      </c>
      <c r="D37" s="17">
        <f t="shared" si="6"/>
        <v>0.721763085399449</v>
      </c>
      <c r="E37" s="42">
        <f t="shared" si="7"/>
        <v>154.11764705882354</v>
      </c>
      <c r="F37" s="41">
        <v>1475</v>
      </c>
      <c r="G37" s="17">
        <f t="shared" si="8"/>
        <v>0.81267217630853994</v>
      </c>
      <c r="H37" s="42">
        <f t="shared" si="4"/>
        <v>159.80498374864572</v>
      </c>
      <c r="I37" s="43">
        <v>1700</v>
      </c>
      <c r="J37" s="17">
        <f t="shared" si="9"/>
        <v>0.9366391184573003</v>
      </c>
      <c r="K37" s="42">
        <f t="shared" si="10"/>
        <v>163.46153846153845</v>
      </c>
    </row>
    <row r="38" spans="1:11">
      <c r="A38" s="364">
        <v>2015</v>
      </c>
      <c r="B38" s="83" t="s">
        <v>148</v>
      </c>
      <c r="C38" s="35">
        <v>1310</v>
      </c>
      <c r="D38" s="13">
        <f t="shared" si="6"/>
        <v>0.721763085399449</v>
      </c>
      <c r="E38" s="27">
        <f t="shared" si="7"/>
        <v>154.11764705882354</v>
      </c>
      <c r="F38" s="35">
        <v>1475</v>
      </c>
      <c r="G38" s="13">
        <f t="shared" si="8"/>
        <v>0.81267217630853994</v>
      </c>
      <c r="H38" s="27">
        <f t="shared" si="4"/>
        <v>159.80498374864572</v>
      </c>
      <c r="I38" s="26">
        <v>1700</v>
      </c>
      <c r="J38" s="13">
        <f t="shared" si="9"/>
        <v>0.9366391184573003</v>
      </c>
      <c r="K38" s="27">
        <f t="shared" si="10"/>
        <v>163.46153846153845</v>
      </c>
    </row>
    <row r="39" spans="1:11" ht="16.5" customHeight="1">
      <c r="A39" s="365"/>
      <c r="B39" s="93" t="s">
        <v>12</v>
      </c>
      <c r="C39" s="64">
        <v>1310</v>
      </c>
      <c r="D39" s="32">
        <f t="shared" si="6"/>
        <v>0.721763085399449</v>
      </c>
      <c r="E39" s="33">
        <f t="shared" si="7"/>
        <v>154.11764705882354</v>
      </c>
      <c r="F39" s="64">
        <v>1475</v>
      </c>
      <c r="G39" s="32">
        <f t="shared" si="8"/>
        <v>0.81267217630853994</v>
      </c>
      <c r="H39" s="33">
        <f t="shared" si="4"/>
        <v>159.80498374864572</v>
      </c>
      <c r="I39" s="69">
        <v>1700</v>
      </c>
      <c r="J39" s="32">
        <f t="shared" si="9"/>
        <v>0.9366391184573003</v>
      </c>
      <c r="K39" s="33">
        <f t="shared" si="10"/>
        <v>163.46153846153845</v>
      </c>
    </row>
    <row r="40" spans="1:11" ht="16.5" customHeight="1">
      <c r="A40" s="365"/>
      <c r="B40" s="93" t="s">
        <v>13</v>
      </c>
      <c r="C40" s="64">
        <v>1310</v>
      </c>
      <c r="D40" s="32">
        <f t="shared" si="6"/>
        <v>0.721763085399449</v>
      </c>
      <c r="E40" s="33">
        <f t="shared" si="7"/>
        <v>154.11764705882354</v>
      </c>
      <c r="F40" s="64">
        <v>1475</v>
      </c>
      <c r="G40" s="32">
        <f t="shared" si="8"/>
        <v>0.81267217630853994</v>
      </c>
      <c r="H40" s="33">
        <f t="shared" si="4"/>
        <v>159.80498374864572</v>
      </c>
      <c r="I40" s="69">
        <v>1700</v>
      </c>
      <c r="J40" s="32">
        <f t="shared" si="9"/>
        <v>0.9366391184573003</v>
      </c>
      <c r="K40" s="33">
        <f t="shared" si="10"/>
        <v>163.46153846153845</v>
      </c>
    </row>
    <row r="41" spans="1:11" ht="16.5" customHeight="1">
      <c r="A41" s="365"/>
      <c r="B41" s="93" t="s">
        <v>14</v>
      </c>
      <c r="C41" s="64">
        <v>1310</v>
      </c>
      <c r="D41" s="32">
        <f t="shared" si="6"/>
        <v>0.721763085399449</v>
      </c>
      <c r="E41" s="33">
        <f t="shared" si="7"/>
        <v>154.11764705882354</v>
      </c>
      <c r="F41" s="64">
        <v>1475</v>
      </c>
      <c r="G41" s="32">
        <f t="shared" si="8"/>
        <v>0.81267217630853994</v>
      </c>
      <c r="H41" s="33">
        <f t="shared" si="4"/>
        <v>159.80498374864572</v>
      </c>
      <c r="I41" s="69">
        <v>1700</v>
      </c>
      <c r="J41" s="32">
        <f t="shared" si="9"/>
        <v>0.9366391184573003</v>
      </c>
      <c r="K41" s="33">
        <f t="shared" si="10"/>
        <v>163.46153846153845</v>
      </c>
    </row>
    <row r="42" spans="1:11" ht="16.5" customHeight="1">
      <c r="A42" s="365"/>
      <c r="B42" s="93" t="s">
        <v>15</v>
      </c>
      <c r="C42" s="38">
        <v>1310</v>
      </c>
      <c r="D42" s="15">
        <f t="shared" si="6"/>
        <v>0.721763085399449</v>
      </c>
      <c r="E42" s="30">
        <f t="shared" si="7"/>
        <v>154.11764705882354</v>
      </c>
      <c r="F42" s="38">
        <v>1475</v>
      </c>
      <c r="G42" s="15">
        <f t="shared" si="8"/>
        <v>0.81267217630853994</v>
      </c>
      <c r="H42" s="30">
        <f t="shared" si="4"/>
        <v>159.80498374864572</v>
      </c>
      <c r="I42" s="29">
        <v>1700</v>
      </c>
      <c r="J42" s="15">
        <f t="shared" si="9"/>
        <v>0.9366391184573003</v>
      </c>
      <c r="K42" s="30">
        <f t="shared" si="10"/>
        <v>163.46153846153845</v>
      </c>
    </row>
    <row r="43" spans="1:11" ht="16.5" customHeight="1">
      <c r="A43" s="365"/>
      <c r="B43" s="93" t="s">
        <v>16</v>
      </c>
      <c r="C43" s="38">
        <v>1310</v>
      </c>
      <c r="D43" s="15">
        <f t="shared" si="6"/>
        <v>0.721763085399449</v>
      </c>
      <c r="E43" s="30">
        <f t="shared" si="7"/>
        <v>154.11764705882354</v>
      </c>
      <c r="F43" s="38">
        <v>1475</v>
      </c>
      <c r="G43" s="15">
        <f t="shared" si="8"/>
        <v>0.81267217630853994</v>
      </c>
      <c r="H43" s="30">
        <f t="shared" si="4"/>
        <v>159.80498374864572</v>
      </c>
      <c r="I43" s="29">
        <v>1700</v>
      </c>
      <c r="J43" s="15">
        <f t="shared" si="9"/>
        <v>0.9366391184573003</v>
      </c>
      <c r="K43" s="30">
        <f>I43/$I$23*100</f>
        <v>163.46153846153845</v>
      </c>
    </row>
    <row r="44" spans="1:11" ht="16.5" customHeight="1">
      <c r="A44" s="365"/>
      <c r="B44" s="93" t="s">
        <v>17</v>
      </c>
      <c r="C44" s="38">
        <v>1450</v>
      </c>
      <c r="D44" s="15">
        <f t="shared" si="6"/>
        <v>0.79889807162534432</v>
      </c>
      <c r="E44" s="30">
        <f t="shared" si="7"/>
        <v>170.58823529411765</v>
      </c>
      <c r="F44" s="38">
        <v>1625</v>
      </c>
      <c r="G44" s="15">
        <f t="shared" si="8"/>
        <v>0.89531680440771355</v>
      </c>
      <c r="H44" s="30">
        <f t="shared" si="4"/>
        <v>176.05633802816902</v>
      </c>
      <c r="I44" s="29">
        <v>1900</v>
      </c>
      <c r="J44" s="15">
        <f t="shared" si="9"/>
        <v>1.0468319559228649</v>
      </c>
      <c r="K44" s="30">
        <f>I44/$I$23*100</f>
        <v>182.69230769230768</v>
      </c>
    </row>
    <row r="45" spans="1:11" ht="16.5" customHeight="1">
      <c r="A45" s="365"/>
      <c r="B45" s="93" t="s">
        <v>18</v>
      </c>
      <c r="C45" s="64">
        <v>1450</v>
      </c>
      <c r="D45" s="32">
        <f t="shared" si="6"/>
        <v>0.79889807162534432</v>
      </c>
      <c r="E45" s="33">
        <f t="shared" si="7"/>
        <v>170.58823529411765</v>
      </c>
      <c r="F45" s="64">
        <v>1625</v>
      </c>
      <c r="G45" s="32">
        <f t="shared" si="8"/>
        <v>0.89531680440771355</v>
      </c>
      <c r="H45" s="33">
        <f t="shared" si="4"/>
        <v>176.05633802816902</v>
      </c>
      <c r="I45" s="69">
        <v>1900</v>
      </c>
      <c r="J45" s="32">
        <f t="shared" si="9"/>
        <v>1.0468319559228649</v>
      </c>
      <c r="K45" s="33">
        <f>I45/$I$23*100</f>
        <v>182.69230769230768</v>
      </c>
    </row>
    <row r="46" spans="1:11" ht="16.5" customHeight="1">
      <c r="A46" s="365"/>
      <c r="B46" s="93" t="s">
        <v>19</v>
      </c>
      <c r="C46" s="38">
        <v>1615</v>
      </c>
      <c r="D46" s="15">
        <f t="shared" si="6"/>
        <v>0.88980716253443526</v>
      </c>
      <c r="E46" s="30">
        <f t="shared" si="7"/>
        <v>190</v>
      </c>
      <c r="F46" s="38">
        <v>1800</v>
      </c>
      <c r="G46" s="15">
        <f t="shared" si="8"/>
        <v>0.99173553719008267</v>
      </c>
      <c r="H46" s="30">
        <f t="shared" si="4"/>
        <v>195.01625135427952</v>
      </c>
      <c r="I46" s="29">
        <v>2075</v>
      </c>
      <c r="J46" s="15">
        <f t="shared" si="9"/>
        <v>1.1432506887052341</v>
      </c>
      <c r="K46" s="30">
        <f>I46/$I$23*100</f>
        <v>199.51923076923077</v>
      </c>
    </row>
    <row r="47" spans="1:11" ht="16.5" customHeight="1">
      <c r="A47" s="365"/>
      <c r="B47" s="93" t="s">
        <v>20</v>
      </c>
      <c r="C47" s="38">
        <v>1615</v>
      </c>
      <c r="D47" s="15">
        <f t="shared" si="6"/>
        <v>0.88980716253443526</v>
      </c>
      <c r="E47" s="30">
        <f t="shared" si="7"/>
        <v>190</v>
      </c>
      <c r="F47" s="38">
        <v>1800</v>
      </c>
      <c r="G47" s="15">
        <f t="shared" si="8"/>
        <v>0.99173553719008267</v>
      </c>
      <c r="H47" s="30">
        <f t="shared" si="4"/>
        <v>195.01625135427952</v>
      </c>
      <c r="I47" s="29">
        <v>2075</v>
      </c>
      <c r="J47" s="15">
        <f t="shared" si="9"/>
        <v>1.1432506887052341</v>
      </c>
      <c r="K47" s="30">
        <f>I47/$I$23*100</f>
        <v>199.51923076923077</v>
      </c>
    </row>
    <row r="48" spans="1:11" ht="16.5" customHeight="1">
      <c r="A48" s="365"/>
      <c r="B48" s="93" t="s">
        <v>146</v>
      </c>
      <c r="C48" s="38">
        <v>1615</v>
      </c>
      <c r="D48" s="15">
        <f t="shared" si="6"/>
        <v>0.88980716253443526</v>
      </c>
      <c r="E48" s="30">
        <f t="shared" si="7"/>
        <v>190</v>
      </c>
      <c r="F48" s="38">
        <v>1800</v>
      </c>
      <c r="G48" s="15">
        <f t="shared" si="8"/>
        <v>0.99173553719008267</v>
      </c>
      <c r="H48" s="30">
        <f t="shared" si="4"/>
        <v>195.01625135427952</v>
      </c>
      <c r="I48" s="29" t="s">
        <v>150</v>
      </c>
      <c r="J48" s="15" t="s">
        <v>150</v>
      </c>
      <c r="K48" s="30" t="s">
        <v>150</v>
      </c>
    </row>
    <row r="49" spans="1:11" ht="16.5" customHeight="1" thickBot="1">
      <c r="A49" s="365"/>
      <c r="B49" s="100" t="s">
        <v>147</v>
      </c>
      <c r="C49" s="41">
        <v>1775</v>
      </c>
      <c r="D49" s="17">
        <f t="shared" si="6"/>
        <v>0.97796143250688705</v>
      </c>
      <c r="E49" s="42">
        <f t="shared" si="7"/>
        <v>208.82352941176472</v>
      </c>
      <c r="F49" s="41">
        <v>1965</v>
      </c>
      <c r="G49" s="17">
        <f t="shared" si="8"/>
        <v>1.0826446280991735</v>
      </c>
      <c r="H49" s="42">
        <f t="shared" si="4"/>
        <v>212.89274106175515</v>
      </c>
      <c r="I49" s="41">
        <v>2225</v>
      </c>
      <c r="J49" s="17">
        <f>I49/$B$119</f>
        <v>1.2258953168044078</v>
      </c>
      <c r="K49" s="42">
        <f>I49/$I$23*100</f>
        <v>213.94230769230771</v>
      </c>
    </row>
    <row r="50" spans="1:11">
      <c r="A50" s="361">
        <v>2016</v>
      </c>
      <c r="B50" s="83" t="s">
        <v>148</v>
      </c>
      <c r="C50" s="35">
        <v>1775</v>
      </c>
      <c r="D50" s="13">
        <f t="shared" si="6"/>
        <v>0.97796143250688705</v>
      </c>
      <c r="E50" s="27">
        <f t="shared" si="7"/>
        <v>208.82352941176472</v>
      </c>
      <c r="F50" s="35">
        <v>1915</v>
      </c>
      <c r="G50" s="13">
        <f t="shared" si="8"/>
        <v>1.0550964187327823</v>
      </c>
      <c r="H50" s="27">
        <f t="shared" si="4"/>
        <v>207.47562296858069</v>
      </c>
      <c r="I50" s="26">
        <v>2225</v>
      </c>
      <c r="J50" s="13">
        <f>I50/$B$119</f>
        <v>1.2258953168044078</v>
      </c>
      <c r="K50" s="27">
        <f>I50/$I$23*100</f>
        <v>213.94230769230771</v>
      </c>
    </row>
    <row r="51" spans="1:11">
      <c r="A51" s="362"/>
      <c r="B51" s="134" t="s">
        <v>12</v>
      </c>
      <c r="C51" s="38">
        <v>1775</v>
      </c>
      <c r="D51" s="15">
        <f t="shared" si="6"/>
        <v>0.97796143250688705</v>
      </c>
      <c r="E51" s="30">
        <f t="shared" si="7"/>
        <v>208.82352941176472</v>
      </c>
      <c r="F51" s="38">
        <v>1915</v>
      </c>
      <c r="G51" s="15">
        <f t="shared" si="8"/>
        <v>1.0550964187327823</v>
      </c>
      <c r="H51" s="30">
        <f t="shared" si="4"/>
        <v>207.47562296858069</v>
      </c>
      <c r="I51" s="29">
        <v>2225</v>
      </c>
      <c r="J51" s="15">
        <f>I51/$B$119</f>
        <v>1.2258953168044078</v>
      </c>
      <c r="K51" s="30">
        <f>I51/$I$23*100</f>
        <v>213.94230769230771</v>
      </c>
    </row>
    <row r="52" spans="1:11">
      <c r="A52" s="362"/>
      <c r="B52" s="134" t="s">
        <v>13</v>
      </c>
      <c r="C52" s="38">
        <v>1775</v>
      </c>
      <c r="D52" s="15">
        <f t="shared" si="6"/>
        <v>0.97796143250688705</v>
      </c>
      <c r="E52" s="30">
        <f t="shared" si="7"/>
        <v>208.82352941176472</v>
      </c>
      <c r="F52" s="38">
        <v>1915</v>
      </c>
      <c r="G52" s="15">
        <f t="shared" si="8"/>
        <v>1.0550964187327823</v>
      </c>
      <c r="H52" s="30">
        <f t="shared" si="4"/>
        <v>207.47562296858069</v>
      </c>
      <c r="I52" s="29">
        <v>2225</v>
      </c>
      <c r="J52" s="15">
        <f>I52/$B$119</f>
        <v>1.2258953168044078</v>
      </c>
      <c r="K52" s="30">
        <f>I52/$I$23*100</f>
        <v>213.94230769230771</v>
      </c>
    </row>
    <row r="53" spans="1:11">
      <c r="A53" s="362"/>
      <c r="B53" s="134" t="s">
        <v>14</v>
      </c>
      <c r="C53" s="38">
        <v>1775</v>
      </c>
      <c r="D53" s="15">
        <f t="shared" si="6"/>
        <v>0.97796143250688705</v>
      </c>
      <c r="E53" s="30">
        <f t="shared" si="7"/>
        <v>208.82352941176472</v>
      </c>
      <c r="F53" s="38">
        <v>1915</v>
      </c>
      <c r="G53" s="15">
        <f t="shared" si="8"/>
        <v>1.0550964187327823</v>
      </c>
      <c r="H53" s="30">
        <f t="shared" si="4"/>
        <v>207.47562296858069</v>
      </c>
      <c r="I53" s="29">
        <v>2225</v>
      </c>
      <c r="J53" s="15">
        <f>I53/$B$119</f>
        <v>1.2258953168044078</v>
      </c>
      <c r="K53" s="30">
        <f>I53/$I$23*100</f>
        <v>213.94230769230771</v>
      </c>
    </row>
    <row r="54" spans="1:11">
      <c r="A54" s="362"/>
      <c r="B54" s="134" t="s">
        <v>15</v>
      </c>
      <c r="C54" s="38">
        <v>1775</v>
      </c>
      <c r="D54" s="15">
        <f t="shared" si="6"/>
        <v>0.97796143250688705</v>
      </c>
      <c r="E54" s="30">
        <f t="shared" si="7"/>
        <v>208.82352941176472</v>
      </c>
      <c r="F54" s="38">
        <v>1915</v>
      </c>
      <c r="G54" s="15">
        <f t="shared" si="8"/>
        <v>1.0550964187327823</v>
      </c>
      <c r="H54" s="30">
        <f t="shared" si="4"/>
        <v>207.47562296858069</v>
      </c>
      <c r="I54" s="29" t="s">
        <v>150</v>
      </c>
      <c r="J54" s="15" t="s">
        <v>150</v>
      </c>
      <c r="K54" s="30" t="s">
        <v>150</v>
      </c>
    </row>
    <row r="55" spans="1:11">
      <c r="A55" s="362"/>
      <c r="B55" s="93" t="s">
        <v>16</v>
      </c>
      <c r="C55" s="38">
        <v>1775</v>
      </c>
      <c r="D55" s="15">
        <f t="shared" si="6"/>
        <v>0.97796143250688705</v>
      </c>
      <c r="E55" s="30">
        <f t="shared" si="7"/>
        <v>208.82352941176472</v>
      </c>
      <c r="F55" s="38">
        <v>1915</v>
      </c>
      <c r="G55" s="15">
        <f t="shared" si="8"/>
        <v>1.0550964187327823</v>
      </c>
      <c r="H55" s="30">
        <f t="shared" si="4"/>
        <v>207.47562296858069</v>
      </c>
      <c r="I55" s="29" t="s">
        <v>150</v>
      </c>
      <c r="J55" s="15" t="s">
        <v>150</v>
      </c>
      <c r="K55" s="30" t="s">
        <v>150</v>
      </c>
    </row>
    <row r="56" spans="1:11">
      <c r="A56" s="362"/>
      <c r="B56" s="93" t="s">
        <v>17</v>
      </c>
      <c r="C56" s="38">
        <v>1775</v>
      </c>
      <c r="D56" s="15">
        <f t="shared" si="6"/>
        <v>0.97796143250688705</v>
      </c>
      <c r="E56" s="30">
        <f t="shared" si="7"/>
        <v>208.82352941176472</v>
      </c>
      <c r="F56" s="38">
        <v>2015</v>
      </c>
      <c r="G56" s="15">
        <f t="shared" si="8"/>
        <v>1.1101928374655647</v>
      </c>
      <c r="H56" s="30">
        <f t="shared" si="4"/>
        <v>218.3098591549296</v>
      </c>
      <c r="I56" s="29" t="s">
        <v>150</v>
      </c>
      <c r="J56" s="15" t="s">
        <v>150</v>
      </c>
      <c r="K56" s="30" t="s">
        <v>150</v>
      </c>
    </row>
    <row r="57" spans="1:11">
      <c r="A57" s="362"/>
      <c r="B57" s="93" t="s">
        <v>18</v>
      </c>
      <c r="C57" s="38">
        <v>1925</v>
      </c>
      <c r="D57" s="15">
        <f t="shared" si="6"/>
        <v>1.0606060606060606</v>
      </c>
      <c r="E57" s="30">
        <f t="shared" si="7"/>
        <v>226.47058823529412</v>
      </c>
      <c r="F57" s="38">
        <v>2195</v>
      </c>
      <c r="G57" s="15">
        <f t="shared" si="8"/>
        <v>1.2093663911845729</v>
      </c>
      <c r="H57" s="30">
        <f t="shared" si="4"/>
        <v>237.81148429035755</v>
      </c>
      <c r="I57" s="29">
        <v>2495</v>
      </c>
      <c r="J57" s="15">
        <f t="shared" ref="J57:J69" si="11">I57/$B$119</f>
        <v>1.3746556473829201</v>
      </c>
      <c r="K57" s="30">
        <f t="shared" ref="K57:K62" si="12">I57/$I$23*100</f>
        <v>239.90384615384616</v>
      </c>
    </row>
    <row r="58" spans="1:11">
      <c r="A58" s="362"/>
      <c r="B58" s="93" t="s">
        <v>19</v>
      </c>
      <c r="C58" s="38">
        <v>1925</v>
      </c>
      <c r="D58" s="15">
        <f t="shared" si="6"/>
        <v>1.0606060606060606</v>
      </c>
      <c r="E58" s="30">
        <f t="shared" si="7"/>
        <v>226.47058823529412</v>
      </c>
      <c r="F58" s="38">
        <v>2195</v>
      </c>
      <c r="G58" s="15">
        <f t="shared" si="8"/>
        <v>1.2093663911845729</v>
      </c>
      <c r="H58" s="30">
        <f t="shared" si="4"/>
        <v>237.81148429035755</v>
      </c>
      <c r="I58" s="29">
        <v>2495</v>
      </c>
      <c r="J58" s="15">
        <f t="shared" si="11"/>
        <v>1.3746556473829201</v>
      </c>
      <c r="K58" s="30">
        <f t="shared" si="12"/>
        <v>239.90384615384616</v>
      </c>
    </row>
    <row r="59" spans="1:11">
      <c r="A59" s="362"/>
      <c r="B59" s="93" t="s">
        <v>20</v>
      </c>
      <c r="C59" s="38">
        <v>1925</v>
      </c>
      <c r="D59" s="15">
        <f t="shared" si="6"/>
        <v>1.0606060606060606</v>
      </c>
      <c r="E59" s="30">
        <f t="shared" si="7"/>
        <v>226.47058823529412</v>
      </c>
      <c r="F59" s="38">
        <v>2195</v>
      </c>
      <c r="G59" s="15">
        <f t="shared" si="8"/>
        <v>1.2093663911845729</v>
      </c>
      <c r="H59" s="30">
        <f t="shared" si="4"/>
        <v>237.81148429035755</v>
      </c>
      <c r="I59" s="29">
        <v>2495</v>
      </c>
      <c r="J59" s="15">
        <f t="shared" si="11"/>
        <v>1.3746556473829201</v>
      </c>
      <c r="K59" s="30">
        <f t="shared" si="12"/>
        <v>239.90384615384616</v>
      </c>
    </row>
    <row r="60" spans="1:11">
      <c r="A60" s="362"/>
      <c r="B60" s="93" t="s">
        <v>146</v>
      </c>
      <c r="C60" s="38">
        <v>1925</v>
      </c>
      <c r="D60" s="15">
        <f t="shared" si="6"/>
        <v>1.0606060606060606</v>
      </c>
      <c r="E60" s="30">
        <f t="shared" si="7"/>
        <v>226.47058823529412</v>
      </c>
      <c r="F60" s="38">
        <v>2195</v>
      </c>
      <c r="G60" s="15">
        <f t="shared" si="8"/>
        <v>1.2093663911845729</v>
      </c>
      <c r="H60" s="30">
        <f t="shared" si="4"/>
        <v>237.81148429035755</v>
      </c>
      <c r="I60" s="29">
        <v>2495</v>
      </c>
      <c r="J60" s="15">
        <f t="shared" si="11"/>
        <v>1.3746556473829201</v>
      </c>
      <c r="K60" s="30">
        <f t="shared" si="12"/>
        <v>239.90384615384616</v>
      </c>
    </row>
    <row r="61" spans="1:11" ht="15" thickBot="1">
      <c r="A61" s="362"/>
      <c r="B61" s="100" t="s">
        <v>147</v>
      </c>
      <c r="C61" s="41">
        <v>2085</v>
      </c>
      <c r="D61" s="17">
        <f t="shared" si="6"/>
        <v>1.1487603305785123</v>
      </c>
      <c r="E61" s="42">
        <f t="shared" si="7"/>
        <v>245.29411764705884</v>
      </c>
      <c r="F61" s="41">
        <v>2375</v>
      </c>
      <c r="G61" s="17">
        <f t="shared" si="8"/>
        <v>1.3085399449035813</v>
      </c>
      <c r="H61" s="42">
        <f t="shared" si="4"/>
        <v>257.31310942578551</v>
      </c>
      <c r="I61" s="43">
        <v>2731</v>
      </c>
      <c r="J61" s="17">
        <f t="shared" si="11"/>
        <v>1.5046831955922866</v>
      </c>
      <c r="K61" s="42">
        <f t="shared" si="12"/>
        <v>262.59615384615387</v>
      </c>
    </row>
    <row r="62" spans="1:11">
      <c r="A62" s="364">
        <v>2017</v>
      </c>
      <c r="B62" s="83" t="s">
        <v>148</v>
      </c>
      <c r="C62" s="35">
        <v>2085</v>
      </c>
      <c r="D62" s="13">
        <f t="shared" si="6"/>
        <v>1.1487603305785123</v>
      </c>
      <c r="E62" s="27">
        <f t="shared" si="7"/>
        <v>245.29411764705884</v>
      </c>
      <c r="F62" s="35">
        <v>2375</v>
      </c>
      <c r="G62" s="13">
        <f t="shared" si="8"/>
        <v>1.3085399449035813</v>
      </c>
      <c r="H62" s="27">
        <f t="shared" si="4"/>
        <v>257.31310942578551</v>
      </c>
      <c r="I62" s="307">
        <v>2731</v>
      </c>
      <c r="J62" s="47">
        <f t="shared" si="11"/>
        <v>1.5046831955922866</v>
      </c>
      <c r="K62" s="27">
        <f t="shared" si="12"/>
        <v>262.59615384615387</v>
      </c>
    </row>
    <row r="63" spans="1:11">
      <c r="A63" s="365"/>
      <c r="B63" s="134" t="s">
        <v>12</v>
      </c>
      <c r="C63" s="135">
        <v>2085</v>
      </c>
      <c r="D63" s="76">
        <f t="shared" si="6"/>
        <v>1.1487603305785123</v>
      </c>
      <c r="E63" s="126">
        <f t="shared" si="7"/>
        <v>245.29411764705884</v>
      </c>
      <c r="F63" s="135">
        <v>2375</v>
      </c>
      <c r="G63" s="76">
        <f t="shared" si="8"/>
        <v>1.3085399449035813</v>
      </c>
      <c r="H63" s="126">
        <f t="shared" si="4"/>
        <v>257.31310942578551</v>
      </c>
      <c r="I63" s="308">
        <v>2731</v>
      </c>
      <c r="J63" s="75">
        <f t="shared" si="11"/>
        <v>1.5046831955922866</v>
      </c>
      <c r="K63" s="126">
        <f>I63/$I$23*100</f>
        <v>262.59615384615387</v>
      </c>
    </row>
    <row r="64" spans="1:11">
      <c r="A64" s="365"/>
      <c r="B64" s="134" t="s">
        <v>13</v>
      </c>
      <c r="C64" s="135">
        <v>2085</v>
      </c>
      <c r="D64" s="76">
        <f t="shared" si="6"/>
        <v>1.1487603305785123</v>
      </c>
      <c r="E64" s="126">
        <f t="shared" si="7"/>
        <v>245.29411764705884</v>
      </c>
      <c r="F64" s="135">
        <v>2375</v>
      </c>
      <c r="G64" s="76">
        <f t="shared" si="8"/>
        <v>1.3085399449035813</v>
      </c>
      <c r="H64" s="126">
        <f t="shared" si="4"/>
        <v>257.31310942578551</v>
      </c>
      <c r="I64" s="308">
        <v>2731</v>
      </c>
      <c r="J64" s="75">
        <f t="shared" si="11"/>
        <v>1.5046831955922866</v>
      </c>
      <c r="K64" s="126">
        <f>I64/$I$23*100</f>
        <v>262.59615384615387</v>
      </c>
    </row>
    <row r="65" spans="1:11">
      <c r="A65" s="365"/>
      <c r="B65" s="134" t="s">
        <v>14</v>
      </c>
      <c r="C65" s="135">
        <v>2085</v>
      </c>
      <c r="D65" s="76">
        <f t="shared" si="6"/>
        <v>1.1487603305785123</v>
      </c>
      <c r="E65" s="126">
        <f t="shared" si="7"/>
        <v>245.29411764705884</v>
      </c>
      <c r="F65" s="135">
        <v>2375</v>
      </c>
      <c r="G65" s="76">
        <f t="shared" si="8"/>
        <v>1.3085399449035813</v>
      </c>
      <c r="H65" s="126">
        <f t="shared" si="4"/>
        <v>257.31310942578551</v>
      </c>
      <c r="I65" s="308">
        <v>2731</v>
      </c>
      <c r="J65" s="75">
        <f t="shared" si="11"/>
        <v>1.5046831955922866</v>
      </c>
      <c r="K65" s="126">
        <f>I65/$I$23*100</f>
        <v>262.59615384615387</v>
      </c>
    </row>
    <row r="66" spans="1:11">
      <c r="A66" s="365"/>
      <c r="B66" s="134" t="s">
        <v>15</v>
      </c>
      <c r="C66" s="135">
        <v>2085</v>
      </c>
      <c r="D66" s="76">
        <f t="shared" si="6"/>
        <v>1.1487603305785123</v>
      </c>
      <c r="E66" s="126">
        <f t="shared" si="7"/>
        <v>245.29411764705884</v>
      </c>
      <c r="F66" s="135">
        <v>2375</v>
      </c>
      <c r="G66" s="76">
        <f t="shared" si="8"/>
        <v>1.3085399449035813</v>
      </c>
      <c r="H66" s="126">
        <f t="shared" si="4"/>
        <v>257.31310942578551</v>
      </c>
      <c r="I66" s="308">
        <v>2731</v>
      </c>
      <c r="J66" s="75">
        <f t="shared" si="11"/>
        <v>1.5046831955922866</v>
      </c>
      <c r="K66" s="126">
        <f>I66/$I$23*100</f>
        <v>262.59615384615387</v>
      </c>
    </row>
    <row r="67" spans="1:11">
      <c r="A67" s="365"/>
      <c r="B67" s="134" t="s">
        <v>16</v>
      </c>
      <c r="C67" s="135">
        <v>2085</v>
      </c>
      <c r="D67" s="76">
        <f t="shared" si="6"/>
        <v>1.1487603305785123</v>
      </c>
      <c r="E67" s="126">
        <f t="shared" si="7"/>
        <v>245.29411764705884</v>
      </c>
      <c r="F67" s="135">
        <v>2375</v>
      </c>
      <c r="G67" s="76">
        <f t="shared" si="8"/>
        <v>1.3085399449035813</v>
      </c>
      <c r="H67" s="126">
        <f t="shared" si="4"/>
        <v>257.31310942578551</v>
      </c>
      <c r="I67" s="308" t="s">
        <v>150</v>
      </c>
      <c r="J67" s="75" t="s">
        <v>150</v>
      </c>
      <c r="K67" s="126" t="s">
        <v>150</v>
      </c>
    </row>
    <row r="68" spans="1:11">
      <c r="A68" s="365"/>
      <c r="B68" s="134" t="s">
        <v>17</v>
      </c>
      <c r="C68" s="135">
        <v>2085</v>
      </c>
      <c r="D68" s="76">
        <f t="shared" si="6"/>
        <v>1.1487603305785123</v>
      </c>
      <c r="E68" s="126">
        <f t="shared" si="7"/>
        <v>245.29411764705884</v>
      </c>
      <c r="F68" s="135">
        <v>2375</v>
      </c>
      <c r="G68" s="76">
        <f t="shared" si="8"/>
        <v>1.3085399449035813</v>
      </c>
      <c r="H68" s="126">
        <f t="shared" si="4"/>
        <v>257.31310942578551</v>
      </c>
      <c r="I68" s="308">
        <v>2731</v>
      </c>
      <c r="J68" s="75">
        <f t="shared" si="11"/>
        <v>1.5046831955922866</v>
      </c>
      <c r="K68" s="126">
        <f t="shared" ref="K68:K69" si="13">I68/$I$23*100</f>
        <v>262.59615384615387</v>
      </c>
    </row>
    <row r="69" spans="1:11">
      <c r="A69" s="365"/>
      <c r="B69" s="134" t="s">
        <v>18</v>
      </c>
      <c r="C69" s="135">
        <v>2085</v>
      </c>
      <c r="D69" s="76">
        <f t="shared" si="6"/>
        <v>1.1487603305785123</v>
      </c>
      <c r="E69" s="126">
        <f t="shared" si="7"/>
        <v>245.29411764705884</v>
      </c>
      <c r="F69" s="135">
        <v>2375</v>
      </c>
      <c r="G69" s="76">
        <f t="shared" si="8"/>
        <v>1.3085399449035813</v>
      </c>
      <c r="H69" s="126">
        <f t="shared" si="4"/>
        <v>257.31310942578551</v>
      </c>
      <c r="I69" s="308">
        <v>2731</v>
      </c>
      <c r="J69" s="75">
        <f t="shared" si="11"/>
        <v>1.5046831955922866</v>
      </c>
      <c r="K69" s="126">
        <f t="shared" si="13"/>
        <v>262.59615384615387</v>
      </c>
    </row>
    <row r="70" spans="1:11">
      <c r="A70" s="365"/>
      <c r="B70" s="134" t="s">
        <v>19</v>
      </c>
      <c r="C70" s="135">
        <v>2085</v>
      </c>
      <c r="D70" s="76">
        <f t="shared" si="6"/>
        <v>1.1487603305785123</v>
      </c>
      <c r="E70" s="126">
        <f t="shared" si="7"/>
        <v>245.29411764705884</v>
      </c>
      <c r="F70" s="135">
        <v>2375</v>
      </c>
      <c r="G70" s="76">
        <f t="shared" si="8"/>
        <v>1.3085399449035813</v>
      </c>
      <c r="H70" s="126">
        <f t="shared" si="4"/>
        <v>257.31310942578551</v>
      </c>
      <c r="I70" s="308" t="s">
        <v>150</v>
      </c>
      <c r="J70" s="75" t="s">
        <v>150</v>
      </c>
      <c r="K70" s="126" t="s">
        <v>150</v>
      </c>
    </row>
    <row r="71" spans="1:11">
      <c r="A71" s="365"/>
      <c r="B71" s="134" t="s">
        <v>20</v>
      </c>
      <c r="C71" s="135">
        <v>2085</v>
      </c>
      <c r="D71" s="76">
        <f t="shared" si="6"/>
        <v>1.1487603305785123</v>
      </c>
      <c r="E71" s="126">
        <f t="shared" si="7"/>
        <v>245.29411764705884</v>
      </c>
      <c r="F71" s="135">
        <v>2375</v>
      </c>
      <c r="G71" s="76">
        <f t="shared" si="8"/>
        <v>1.3085399449035813</v>
      </c>
      <c r="H71" s="126">
        <f t="shared" si="4"/>
        <v>257.31310942578551</v>
      </c>
      <c r="I71" s="308" t="s">
        <v>150</v>
      </c>
      <c r="J71" s="75" t="s">
        <v>150</v>
      </c>
      <c r="K71" s="126" t="s">
        <v>150</v>
      </c>
    </row>
    <row r="72" spans="1:11">
      <c r="A72" s="365"/>
      <c r="B72" s="134" t="s">
        <v>146</v>
      </c>
      <c r="C72" s="135">
        <v>2085</v>
      </c>
      <c r="D72" s="76">
        <f t="shared" si="6"/>
        <v>1.1487603305785123</v>
      </c>
      <c r="E72" s="126">
        <f t="shared" si="7"/>
        <v>245.29411764705884</v>
      </c>
      <c r="F72" s="135">
        <v>2375</v>
      </c>
      <c r="G72" s="76">
        <f t="shared" si="8"/>
        <v>1.3085399449035813</v>
      </c>
      <c r="H72" s="126">
        <f t="shared" si="4"/>
        <v>257.31310942578551</v>
      </c>
      <c r="I72" s="308" t="s">
        <v>150</v>
      </c>
      <c r="J72" s="75" t="s">
        <v>150</v>
      </c>
      <c r="K72" s="126" t="s">
        <v>150</v>
      </c>
    </row>
    <row r="73" spans="1:11" ht="15" thickBot="1">
      <c r="A73" s="365"/>
      <c r="B73" s="31" t="s">
        <v>147</v>
      </c>
      <c r="C73" s="41">
        <v>2400</v>
      </c>
      <c r="D73" s="17">
        <f t="shared" si="6"/>
        <v>1.3223140495867769</v>
      </c>
      <c r="E73" s="42">
        <f t="shared" si="7"/>
        <v>282.35294117647061</v>
      </c>
      <c r="F73" s="41">
        <v>2750</v>
      </c>
      <c r="G73" s="17">
        <f t="shared" si="8"/>
        <v>1.5151515151515151</v>
      </c>
      <c r="H73" s="42">
        <f t="shared" si="4"/>
        <v>297.94149512459376</v>
      </c>
      <c r="I73" s="313" t="s">
        <v>150</v>
      </c>
      <c r="J73" s="59" t="s">
        <v>150</v>
      </c>
      <c r="K73" s="42" t="s">
        <v>150</v>
      </c>
    </row>
    <row r="74" spans="1:11">
      <c r="A74" s="364">
        <v>2018</v>
      </c>
      <c r="B74" s="83" t="s">
        <v>148</v>
      </c>
      <c r="C74" s="35">
        <v>2400</v>
      </c>
      <c r="D74" s="13">
        <f t="shared" si="6"/>
        <v>1.3223140495867769</v>
      </c>
      <c r="E74" s="27">
        <f t="shared" si="7"/>
        <v>282.35294117647061</v>
      </c>
      <c r="F74" s="35">
        <v>2750</v>
      </c>
      <c r="G74" s="13">
        <f t="shared" si="8"/>
        <v>1.5151515151515151</v>
      </c>
      <c r="H74" s="27">
        <f t="shared" si="4"/>
        <v>297.94149512459376</v>
      </c>
      <c r="I74" s="307" t="s">
        <v>150</v>
      </c>
      <c r="J74" s="47" t="s">
        <v>150</v>
      </c>
      <c r="K74" s="27" t="s">
        <v>150</v>
      </c>
    </row>
    <row r="75" spans="1:11">
      <c r="A75" s="365"/>
      <c r="B75" s="134" t="s">
        <v>12</v>
      </c>
      <c r="C75" s="135">
        <v>2400</v>
      </c>
      <c r="D75" s="76">
        <f t="shared" si="6"/>
        <v>1.3223140495867769</v>
      </c>
      <c r="E75" s="126">
        <f t="shared" si="7"/>
        <v>282.35294117647061</v>
      </c>
      <c r="F75" s="135">
        <v>2750</v>
      </c>
      <c r="G75" s="76">
        <f t="shared" si="8"/>
        <v>1.5151515151515151</v>
      </c>
      <c r="H75" s="126">
        <f t="shared" si="4"/>
        <v>297.94149512459376</v>
      </c>
      <c r="I75" s="308" t="s">
        <v>150</v>
      </c>
      <c r="J75" s="75" t="s">
        <v>150</v>
      </c>
      <c r="K75" s="126" t="s">
        <v>150</v>
      </c>
    </row>
    <row r="76" spans="1:11">
      <c r="A76" s="365"/>
      <c r="B76" s="134" t="s">
        <v>13</v>
      </c>
      <c r="C76" s="135">
        <v>2400</v>
      </c>
      <c r="D76" s="76">
        <f t="shared" si="6"/>
        <v>1.3223140495867769</v>
      </c>
      <c r="E76" s="126">
        <f t="shared" si="7"/>
        <v>282.35294117647061</v>
      </c>
      <c r="F76" s="135">
        <v>2750</v>
      </c>
      <c r="G76" s="76">
        <f t="shared" si="8"/>
        <v>1.5151515151515151</v>
      </c>
      <c r="H76" s="126">
        <f t="shared" si="4"/>
        <v>297.94149512459376</v>
      </c>
      <c r="I76" s="308" t="s">
        <v>150</v>
      </c>
      <c r="J76" s="75" t="s">
        <v>150</v>
      </c>
      <c r="K76" s="126" t="s">
        <v>150</v>
      </c>
    </row>
    <row r="77" spans="1:11">
      <c r="A77" s="365"/>
      <c r="B77" s="134" t="s">
        <v>14</v>
      </c>
      <c r="C77" s="135">
        <v>2400</v>
      </c>
      <c r="D77" s="76">
        <f t="shared" si="6"/>
        <v>1.3223140495867769</v>
      </c>
      <c r="E77" s="126">
        <f t="shared" si="7"/>
        <v>282.35294117647061</v>
      </c>
      <c r="F77" s="135">
        <v>2750</v>
      </c>
      <c r="G77" s="76">
        <f t="shared" si="8"/>
        <v>1.5151515151515151</v>
      </c>
      <c r="H77" s="126">
        <f t="shared" si="4"/>
        <v>297.94149512459376</v>
      </c>
      <c r="I77" s="308" t="s">
        <v>150</v>
      </c>
      <c r="J77" s="75" t="s">
        <v>150</v>
      </c>
      <c r="K77" s="126" t="s">
        <v>150</v>
      </c>
    </row>
    <row r="78" spans="1:11">
      <c r="A78" s="365"/>
      <c r="B78" s="134" t="s">
        <v>15</v>
      </c>
      <c r="C78" s="135">
        <v>2400</v>
      </c>
      <c r="D78" s="76">
        <f t="shared" si="6"/>
        <v>1.3223140495867769</v>
      </c>
      <c r="E78" s="126">
        <f t="shared" si="7"/>
        <v>282.35294117647061</v>
      </c>
      <c r="F78" s="135">
        <v>2750</v>
      </c>
      <c r="G78" s="76">
        <f t="shared" si="8"/>
        <v>1.5151515151515151</v>
      </c>
      <c r="H78" s="126">
        <f t="shared" si="4"/>
        <v>297.94149512459376</v>
      </c>
      <c r="I78" s="308" t="s">
        <v>150</v>
      </c>
      <c r="J78" s="75" t="s">
        <v>150</v>
      </c>
      <c r="K78" s="126" t="s">
        <v>150</v>
      </c>
    </row>
    <row r="79" spans="1:11">
      <c r="A79" s="365"/>
      <c r="B79" s="134" t="s">
        <v>16</v>
      </c>
      <c r="C79" s="135">
        <v>2400</v>
      </c>
      <c r="D79" s="76">
        <f t="shared" si="6"/>
        <v>1.3223140495867769</v>
      </c>
      <c r="E79" s="126">
        <f t="shared" si="7"/>
        <v>282.35294117647061</v>
      </c>
      <c r="F79" s="135">
        <v>2750</v>
      </c>
      <c r="G79" s="76">
        <f t="shared" si="8"/>
        <v>1.5151515151515151</v>
      </c>
      <c r="H79" s="126">
        <f t="shared" si="4"/>
        <v>297.94149512459376</v>
      </c>
      <c r="I79" s="308" t="s">
        <v>150</v>
      </c>
      <c r="J79" s="75" t="s">
        <v>150</v>
      </c>
      <c r="K79" s="126" t="s">
        <v>150</v>
      </c>
    </row>
    <row r="80" spans="1:11">
      <c r="A80" s="365"/>
      <c r="B80" s="134" t="s">
        <v>17</v>
      </c>
      <c r="C80" s="135">
        <v>2400</v>
      </c>
      <c r="D80" s="76">
        <f t="shared" si="6"/>
        <v>1.3223140495867769</v>
      </c>
      <c r="E80" s="126">
        <f t="shared" si="7"/>
        <v>282.35294117647061</v>
      </c>
      <c r="F80" s="135">
        <v>2750</v>
      </c>
      <c r="G80" s="76">
        <f t="shared" si="8"/>
        <v>1.5151515151515151</v>
      </c>
      <c r="H80" s="126">
        <f t="shared" ref="H80:H100" si="14">F80/$F$23*100</f>
        <v>297.94149512459376</v>
      </c>
      <c r="I80" s="308" t="s">
        <v>150</v>
      </c>
      <c r="J80" s="75" t="s">
        <v>150</v>
      </c>
      <c r="K80" s="126" t="s">
        <v>150</v>
      </c>
    </row>
    <row r="81" spans="1:11">
      <c r="A81" s="365"/>
      <c r="B81" s="134" t="s">
        <v>18</v>
      </c>
      <c r="C81" s="135">
        <v>2400</v>
      </c>
      <c r="D81" s="76">
        <f t="shared" si="6"/>
        <v>1.3223140495867769</v>
      </c>
      <c r="E81" s="126">
        <f t="shared" si="7"/>
        <v>282.35294117647061</v>
      </c>
      <c r="F81" s="135">
        <v>2750</v>
      </c>
      <c r="G81" s="76">
        <f t="shared" si="8"/>
        <v>1.5151515151515151</v>
      </c>
      <c r="H81" s="126">
        <f t="shared" si="14"/>
        <v>297.94149512459376</v>
      </c>
      <c r="I81" s="308" t="s">
        <v>150</v>
      </c>
      <c r="J81" s="75" t="s">
        <v>150</v>
      </c>
      <c r="K81" s="126" t="s">
        <v>150</v>
      </c>
    </row>
    <row r="82" spans="1:11">
      <c r="A82" s="365"/>
      <c r="B82" s="134" t="s">
        <v>19</v>
      </c>
      <c r="C82" s="135">
        <v>2400</v>
      </c>
      <c r="D82" s="76">
        <f t="shared" si="6"/>
        <v>1.3223140495867769</v>
      </c>
      <c r="E82" s="126">
        <f t="shared" si="7"/>
        <v>282.35294117647061</v>
      </c>
      <c r="F82" s="135">
        <v>2750</v>
      </c>
      <c r="G82" s="76">
        <f t="shared" si="8"/>
        <v>1.5151515151515151</v>
      </c>
      <c r="H82" s="126">
        <f t="shared" si="14"/>
        <v>297.94149512459376</v>
      </c>
      <c r="I82" s="308" t="s">
        <v>150</v>
      </c>
      <c r="J82" s="75" t="s">
        <v>150</v>
      </c>
      <c r="K82" s="126" t="s">
        <v>150</v>
      </c>
    </row>
    <row r="83" spans="1:11">
      <c r="A83" s="365"/>
      <c r="B83" s="134" t="s">
        <v>20</v>
      </c>
      <c r="C83" s="135">
        <v>2550</v>
      </c>
      <c r="D83" s="76">
        <f t="shared" si="6"/>
        <v>1.4049586776859504</v>
      </c>
      <c r="E83" s="126">
        <f t="shared" si="7"/>
        <v>300</v>
      </c>
      <c r="F83" s="135">
        <v>2850</v>
      </c>
      <c r="G83" s="76">
        <f t="shared" si="8"/>
        <v>1.5702479338842976</v>
      </c>
      <c r="H83" s="126">
        <f t="shared" si="14"/>
        <v>308.7757313109426</v>
      </c>
      <c r="I83" s="308" t="s">
        <v>150</v>
      </c>
      <c r="J83" s="75" t="s">
        <v>150</v>
      </c>
      <c r="K83" s="126" t="s">
        <v>150</v>
      </c>
    </row>
    <row r="84" spans="1:11">
      <c r="A84" s="365"/>
      <c r="B84" s="134" t="s">
        <v>146</v>
      </c>
      <c r="C84" s="135">
        <v>2590</v>
      </c>
      <c r="D84" s="76">
        <f t="shared" si="6"/>
        <v>1.4269972451790633</v>
      </c>
      <c r="E84" s="126">
        <f t="shared" si="7"/>
        <v>304.70588235294116</v>
      </c>
      <c r="F84" s="135">
        <v>2947</v>
      </c>
      <c r="G84" s="76">
        <f t="shared" si="8"/>
        <v>1.6236914600550965</v>
      </c>
      <c r="H84" s="126">
        <f t="shared" si="14"/>
        <v>319.28494041170097</v>
      </c>
      <c r="I84" s="308" t="s">
        <v>150</v>
      </c>
      <c r="J84" s="75" t="s">
        <v>150</v>
      </c>
      <c r="K84" s="126" t="s">
        <v>150</v>
      </c>
    </row>
    <row r="85" spans="1:11" ht="15" thickBot="1">
      <c r="A85" s="365"/>
      <c r="B85" s="112" t="s">
        <v>147</v>
      </c>
      <c r="C85" s="320">
        <v>2590</v>
      </c>
      <c r="D85" s="165">
        <f t="shared" si="6"/>
        <v>1.4269972451790633</v>
      </c>
      <c r="E85" s="168">
        <f t="shared" si="7"/>
        <v>304.70588235294116</v>
      </c>
      <c r="F85" s="320">
        <v>2947</v>
      </c>
      <c r="G85" s="165">
        <f t="shared" si="8"/>
        <v>1.6236914600550965</v>
      </c>
      <c r="H85" s="168">
        <f t="shared" si="14"/>
        <v>319.28494041170097</v>
      </c>
      <c r="I85" s="321" t="s">
        <v>150</v>
      </c>
      <c r="J85" s="283" t="s">
        <v>150</v>
      </c>
      <c r="K85" s="168" t="s">
        <v>150</v>
      </c>
    </row>
    <row r="86" spans="1:11">
      <c r="A86" s="364">
        <v>2019</v>
      </c>
      <c r="B86" s="83" t="s">
        <v>148</v>
      </c>
      <c r="C86" s="35">
        <v>3300</v>
      </c>
      <c r="D86" s="13">
        <f t="shared" si="6"/>
        <v>1.8181818181818181</v>
      </c>
      <c r="E86" s="27">
        <f t="shared" si="7"/>
        <v>388.23529411764707</v>
      </c>
      <c r="F86" s="35">
        <v>3795</v>
      </c>
      <c r="G86" s="13">
        <f t="shared" si="8"/>
        <v>2.0909090909090908</v>
      </c>
      <c r="H86" s="27">
        <f t="shared" si="14"/>
        <v>411.15926327193932</v>
      </c>
      <c r="I86" s="307" t="s">
        <v>150</v>
      </c>
      <c r="J86" s="47" t="s">
        <v>150</v>
      </c>
      <c r="K86" s="27" t="s">
        <v>150</v>
      </c>
    </row>
    <row r="87" spans="1:11">
      <c r="A87" s="365"/>
      <c r="B87" s="134" t="s">
        <v>12</v>
      </c>
      <c r="C87" s="135">
        <v>3494</v>
      </c>
      <c r="D87" s="76">
        <f t="shared" si="6"/>
        <v>1.925068870523416</v>
      </c>
      <c r="E87" s="126">
        <f t="shared" si="7"/>
        <v>411.05882352941177</v>
      </c>
      <c r="F87" s="135">
        <v>3650</v>
      </c>
      <c r="G87" s="76">
        <f t="shared" si="8"/>
        <v>2.0110192837465566</v>
      </c>
      <c r="H87" s="126">
        <f t="shared" si="14"/>
        <v>395.44962080173349</v>
      </c>
      <c r="I87" s="308" t="s">
        <v>150</v>
      </c>
      <c r="J87" s="75" t="s">
        <v>150</v>
      </c>
      <c r="K87" s="126" t="s">
        <v>150</v>
      </c>
    </row>
    <row r="88" spans="1:11">
      <c r="A88" s="365"/>
      <c r="B88" s="134" t="s">
        <v>13</v>
      </c>
      <c r="C88" s="135">
        <v>3250</v>
      </c>
      <c r="D88" s="76">
        <f t="shared" si="6"/>
        <v>1.7906336088154271</v>
      </c>
      <c r="E88" s="126">
        <f t="shared" si="7"/>
        <v>382.35294117647061</v>
      </c>
      <c r="F88" s="135">
        <v>3650</v>
      </c>
      <c r="G88" s="76">
        <f t="shared" si="8"/>
        <v>2.0110192837465566</v>
      </c>
      <c r="H88" s="126">
        <f t="shared" si="14"/>
        <v>395.44962080173349</v>
      </c>
      <c r="I88" s="308" t="s">
        <v>150</v>
      </c>
      <c r="J88" s="75" t="s">
        <v>150</v>
      </c>
      <c r="K88" s="126" t="s">
        <v>150</v>
      </c>
    </row>
    <row r="89" spans="1:11">
      <c r="A89" s="365"/>
      <c r="B89" s="134" t="s">
        <v>14</v>
      </c>
      <c r="C89" s="135">
        <v>3250</v>
      </c>
      <c r="D89" s="76">
        <f t="shared" si="6"/>
        <v>1.7906336088154271</v>
      </c>
      <c r="E89" s="126">
        <f t="shared" si="7"/>
        <v>382.35294117647061</v>
      </c>
      <c r="F89" s="135">
        <v>3650</v>
      </c>
      <c r="G89" s="76">
        <f t="shared" si="8"/>
        <v>2.0110192837465566</v>
      </c>
      <c r="H89" s="126">
        <f t="shared" si="14"/>
        <v>395.44962080173349</v>
      </c>
      <c r="I89" s="308" t="s">
        <v>150</v>
      </c>
      <c r="J89" s="75" t="s">
        <v>150</v>
      </c>
      <c r="K89" s="126" t="s">
        <v>150</v>
      </c>
    </row>
    <row r="90" spans="1:11">
      <c r="A90" s="365"/>
      <c r="B90" s="134" t="s">
        <v>15</v>
      </c>
      <c r="C90" s="135">
        <v>3250</v>
      </c>
      <c r="D90" s="76">
        <f t="shared" si="6"/>
        <v>1.7906336088154271</v>
      </c>
      <c r="E90" s="126">
        <f t="shared" si="7"/>
        <v>382.35294117647061</v>
      </c>
      <c r="F90" s="135">
        <v>3650</v>
      </c>
      <c r="G90" s="76">
        <f t="shared" si="8"/>
        <v>2.0110192837465566</v>
      </c>
      <c r="H90" s="126">
        <f t="shared" si="14"/>
        <v>395.44962080173349</v>
      </c>
      <c r="I90" s="308" t="s">
        <v>150</v>
      </c>
      <c r="J90" s="75" t="s">
        <v>150</v>
      </c>
      <c r="K90" s="126" t="s">
        <v>150</v>
      </c>
    </row>
    <row r="91" spans="1:11">
      <c r="A91" s="365"/>
      <c r="B91" s="134" t="s">
        <v>16</v>
      </c>
      <c r="C91" s="135">
        <v>3250</v>
      </c>
      <c r="D91" s="76">
        <f t="shared" si="6"/>
        <v>1.7906336088154271</v>
      </c>
      <c r="E91" s="126">
        <f t="shared" si="7"/>
        <v>382.35294117647061</v>
      </c>
      <c r="F91" s="135">
        <v>3650</v>
      </c>
      <c r="G91" s="76">
        <f t="shared" si="8"/>
        <v>2.0110192837465566</v>
      </c>
      <c r="H91" s="126">
        <f t="shared" si="14"/>
        <v>395.44962080173349</v>
      </c>
      <c r="I91" s="308" t="s">
        <v>150</v>
      </c>
      <c r="J91" s="75" t="s">
        <v>150</v>
      </c>
      <c r="K91" s="126" t="s">
        <v>150</v>
      </c>
    </row>
    <row r="92" spans="1:11">
      <c r="A92" s="365"/>
      <c r="B92" s="134" t="s">
        <v>17</v>
      </c>
      <c r="C92" s="135">
        <v>3250</v>
      </c>
      <c r="D92" s="76">
        <f t="shared" si="6"/>
        <v>1.7906336088154271</v>
      </c>
      <c r="E92" s="126">
        <f t="shared" si="7"/>
        <v>382.35294117647061</v>
      </c>
      <c r="F92" s="135">
        <v>3650</v>
      </c>
      <c r="G92" s="76">
        <f t="shared" si="8"/>
        <v>2.0110192837465566</v>
      </c>
      <c r="H92" s="126">
        <f t="shared" si="14"/>
        <v>395.44962080173349</v>
      </c>
      <c r="I92" s="308" t="s">
        <v>150</v>
      </c>
      <c r="J92" s="75" t="s">
        <v>150</v>
      </c>
      <c r="K92" s="126" t="s">
        <v>150</v>
      </c>
    </row>
    <row r="93" spans="1:11">
      <c r="A93" s="365"/>
      <c r="B93" s="134" t="s">
        <v>18</v>
      </c>
      <c r="C93" s="135">
        <v>3300</v>
      </c>
      <c r="D93" s="76">
        <f t="shared" si="6"/>
        <v>1.8181818181818181</v>
      </c>
      <c r="E93" s="126">
        <f t="shared" si="7"/>
        <v>388.23529411764707</v>
      </c>
      <c r="F93" s="135">
        <v>3695</v>
      </c>
      <c r="G93" s="76">
        <f t="shared" si="8"/>
        <v>2.0358126721763083</v>
      </c>
      <c r="H93" s="126">
        <f t="shared" si="14"/>
        <v>400.32502708559042</v>
      </c>
      <c r="I93" s="308" t="s">
        <v>150</v>
      </c>
      <c r="J93" s="75" t="s">
        <v>150</v>
      </c>
      <c r="K93" s="126" t="s">
        <v>150</v>
      </c>
    </row>
    <row r="94" spans="1:11">
      <c r="A94" s="365"/>
      <c r="B94" s="134" t="s">
        <v>19</v>
      </c>
      <c r="C94" s="135">
        <v>3300</v>
      </c>
      <c r="D94" s="76">
        <f t="shared" si="6"/>
        <v>1.8181818181818181</v>
      </c>
      <c r="E94" s="126">
        <f t="shared" si="7"/>
        <v>388.23529411764707</v>
      </c>
      <c r="F94" s="135">
        <v>3695</v>
      </c>
      <c r="G94" s="76">
        <f t="shared" si="8"/>
        <v>2.0358126721763083</v>
      </c>
      <c r="H94" s="126">
        <f t="shared" si="14"/>
        <v>400.32502708559042</v>
      </c>
      <c r="I94" s="308" t="s">
        <v>150</v>
      </c>
      <c r="J94" s="75" t="s">
        <v>150</v>
      </c>
      <c r="K94" s="126" t="s">
        <v>150</v>
      </c>
    </row>
    <row r="95" spans="1:11">
      <c r="A95" s="365"/>
      <c r="B95" s="134" t="s">
        <v>20</v>
      </c>
      <c r="C95" s="135">
        <v>3300</v>
      </c>
      <c r="D95" s="76">
        <f t="shared" si="6"/>
        <v>1.8181818181818181</v>
      </c>
      <c r="E95" s="126">
        <f t="shared" si="7"/>
        <v>388.23529411764707</v>
      </c>
      <c r="F95" s="135">
        <v>3695</v>
      </c>
      <c r="G95" s="76">
        <f t="shared" si="8"/>
        <v>2.0358126721763083</v>
      </c>
      <c r="H95" s="126">
        <f t="shared" si="14"/>
        <v>400.32502708559042</v>
      </c>
      <c r="I95" s="308" t="s">
        <v>150</v>
      </c>
      <c r="J95" s="75" t="s">
        <v>150</v>
      </c>
      <c r="K95" s="126" t="s">
        <v>150</v>
      </c>
    </row>
    <row r="96" spans="1:11">
      <c r="A96" s="365"/>
      <c r="B96" s="134" t="s">
        <v>146</v>
      </c>
      <c r="C96" s="135">
        <v>4643</v>
      </c>
      <c r="D96" s="76">
        <f t="shared" si="6"/>
        <v>2.5581267217630854</v>
      </c>
      <c r="E96" s="126">
        <f t="shared" si="7"/>
        <v>546.23529411764707</v>
      </c>
      <c r="F96" s="135">
        <v>5273</v>
      </c>
      <c r="G96" s="76">
        <f t="shared" si="8"/>
        <v>2.9052341597796145</v>
      </c>
      <c r="H96" s="126">
        <f t="shared" si="14"/>
        <v>571.28927410617553</v>
      </c>
      <c r="I96" s="308" t="s">
        <v>150</v>
      </c>
      <c r="J96" s="75" t="s">
        <v>150</v>
      </c>
      <c r="K96" s="126" t="s">
        <v>150</v>
      </c>
    </row>
    <row r="97" spans="1:11" ht="15" thickBot="1">
      <c r="A97" s="365"/>
      <c r="B97" s="112" t="s">
        <v>147</v>
      </c>
      <c r="C97" s="320">
        <v>4955</v>
      </c>
      <c r="D97" s="165">
        <f t="shared" si="6"/>
        <v>2.7300275482093666</v>
      </c>
      <c r="E97" s="168">
        <f t="shared" si="7"/>
        <v>582.94117647058818</v>
      </c>
      <c r="F97" s="320">
        <v>5353</v>
      </c>
      <c r="G97" s="165">
        <f t="shared" si="8"/>
        <v>2.9493112947658404</v>
      </c>
      <c r="H97" s="168">
        <f t="shared" si="14"/>
        <v>579.95666305525458</v>
      </c>
      <c r="I97" s="321" t="s">
        <v>150</v>
      </c>
      <c r="J97" s="283" t="s">
        <v>150</v>
      </c>
      <c r="K97" s="168" t="s">
        <v>150</v>
      </c>
    </row>
    <row r="98" spans="1:11">
      <c r="A98" s="364">
        <v>2020</v>
      </c>
      <c r="B98" s="83" t="s">
        <v>148</v>
      </c>
      <c r="C98" s="35">
        <v>4878</v>
      </c>
      <c r="D98" s="13">
        <f t="shared" si="6"/>
        <v>2.6876033057851241</v>
      </c>
      <c r="E98" s="27">
        <f t="shared" si="7"/>
        <v>573.88235294117646</v>
      </c>
      <c r="F98" s="35">
        <v>5439</v>
      </c>
      <c r="G98" s="13">
        <f t="shared" si="8"/>
        <v>2.9966942148760332</v>
      </c>
      <c r="H98" s="27">
        <f t="shared" si="14"/>
        <v>589.27410617551459</v>
      </c>
      <c r="I98" s="307" t="s">
        <v>150</v>
      </c>
      <c r="J98" s="47" t="s">
        <v>150</v>
      </c>
      <c r="K98" s="27" t="s">
        <v>150</v>
      </c>
    </row>
    <row r="99" spans="1:11">
      <c r="A99" s="365"/>
      <c r="B99" s="134" t="s">
        <v>12</v>
      </c>
      <c r="C99" s="135">
        <v>4650</v>
      </c>
      <c r="D99" s="76">
        <f t="shared" si="6"/>
        <v>2.5619834710743801</v>
      </c>
      <c r="E99" s="126">
        <f t="shared" si="7"/>
        <v>547.05882352941182</v>
      </c>
      <c r="F99" s="135">
        <v>5353</v>
      </c>
      <c r="G99" s="76">
        <f t="shared" si="8"/>
        <v>2.9493112947658404</v>
      </c>
      <c r="H99" s="126">
        <f t="shared" si="14"/>
        <v>579.95666305525458</v>
      </c>
      <c r="I99" s="335" t="s">
        <v>150</v>
      </c>
      <c r="J99" s="48" t="s">
        <v>150</v>
      </c>
      <c r="K99" s="30" t="s">
        <v>150</v>
      </c>
    </row>
    <row r="100" spans="1:11">
      <c r="A100" s="365"/>
      <c r="B100" s="134" t="s">
        <v>13</v>
      </c>
      <c r="C100" s="135">
        <v>4650</v>
      </c>
      <c r="D100" s="76">
        <f t="shared" ref="D100" si="15">C100/$B$119</f>
        <v>2.5619834710743801</v>
      </c>
      <c r="E100" s="126">
        <f t="shared" ref="E100" si="16">C100/$C$23*100</f>
        <v>547.05882352941182</v>
      </c>
      <c r="F100" s="135">
        <v>5180</v>
      </c>
      <c r="G100" s="76">
        <f t="shared" ref="G100" si="17">F100/$B$119</f>
        <v>2.8539944903581267</v>
      </c>
      <c r="H100" s="126">
        <f t="shared" si="14"/>
        <v>561.21343445287107</v>
      </c>
      <c r="I100" s="335" t="s">
        <v>150</v>
      </c>
      <c r="J100" s="48" t="s">
        <v>150</v>
      </c>
      <c r="K100" s="30" t="s">
        <v>150</v>
      </c>
    </row>
    <row r="101" spans="1:11">
      <c r="A101" s="365"/>
      <c r="B101" s="134" t="s">
        <v>14</v>
      </c>
      <c r="C101" s="8" t="s">
        <v>150</v>
      </c>
      <c r="D101" s="76" t="s">
        <v>150</v>
      </c>
      <c r="E101" s="126" t="s">
        <v>150</v>
      </c>
      <c r="F101" s="135" t="s">
        <v>150</v>
      </c>
      <c r="G101" s="76" t="s">
        <v>150</v>
      </c>
      <c r="H101" s="126" t="s">
        <v>150</v>
      </c>
      <c r="I101" s="335" t="s">
        <v>150</v>
      </c>
      <c r="J101" s="48" t="s">
        <v>150</v>
      </c>
      <c r="K101" s="30" t="s">
        <v>150</v>
      </c>
    </row>
    <row r="102" spans="1:11">
      <c r="A102" s="365"/>
      <c r="B102" s="134" t="s">
        <v>15</v>
      </c>
      <c r="C102" s="135" t="s">
        <v>150</v>
      </c>
      <c r="D102" s="76" t="s">
        <v>150</v>
      </c>
      <c r="E102" s="126" t="s">
        <v>150</v>
      </c>
      <c r="F102" s="135" t="s">
        <v>150</v>
      </c>
      <c r="G102" s="76" t="s">
        <v>150</v>
      </c>
      <c r="H102" s="126" t="s">
        <v>150</v>
      </c>
      <c r="I102" s="335" t="s">
        <v>150</v>
      </c>
      <c r="J102" s="48" t="s">
        <v>150</v>
      </c>
      <c r="K102" s="30" t="s">
        <v>150</v>
      </c>
    </row>
    <row r="103" spans="1:11">
      <c r="A103" s="365"/>
      <c r="B103" s="134" t="s">
        <v>16</v>
      </c>
      <c r="C103" s="135" t="s">
        <v>150</v>
      </c>
      <c r="D103" s="76" t="s">
        <v>150</v>
      </c>
      <c r="E103" s="126" t="s">
        <v>150</v>
      </c>
      <c r="F103" s="135" t="s">
        <v>150</v>
      </c>
      <c r="G103" s="76" t="s">
        <v>150</v>
      </c>
      <c r="H103" s="126" t="s">
        <v>150</v>
      </c>
      <c r="I103" s="335" t="s">
        <v>150</v>
      </c>
      <c r="J103" s="48" t="s">
        <v>150</v>
      </c>
      <c r="K103" s="30" t="s">
        <v>150</v>
      </c>
    </row>
    <row r="104" spans="1:11">
      <c r="A104" s="365"/>
      <c r="B104" s="134" t="s">
        <v>17</v>
      </c>
      <c r="C104" s="135" t="s">
        <v>150</v>
      </c>
      <c r="D104" s="76" t="s">
        <v>150</v>
      </c>
      <c r="E104" s="126" t="s">
        <v>150</v>
      </c>
      <c r="F104" s="135" t="s">
        <v>150</v>
      </c>
      <c r="G104" s="76" t="s">
        <v>150</v>
      </c>
      <c r="H104" s="126" t="s">
        <v>150</v>
      </c>
      <c r="I104" s="335" t="s">
        <v>150</v>
      </c>
      <c r="J104" s="48" t="s">
        <v>150</v>
      </c>
      <c r="K104" s="30" t="s">
        <v>150</v>
      </c>
    </row>
    <row r="105" spans="1:11">
      <c r="A105" s="365"/>
      <c r="B105" s="134" t="s">
        <v>18</v>
      </c>
      <c r="C105" s="135" t="s">
        <v>150</v>
      </c>
      <c r="D105" s="76" t="s">
        <v>150</v>
      </c>
      <c r="E105" s="126" t="s">
        <v>150</v>
      </c>
      <c r="F105" s="135" t="s">
        <v>150</v>
      </c>
      <c r="G105" s="76" t="s">
        <v>150</v>
      </c>
      <c r="H105" s="126" t="s">
        <v>150</v>
      </c>
      <c r="I105" s="335" t="s">
        <v>150</v>
      </c>
      <c r="J105" s="48" t="s">
        <v>150</v>
      </c>
      <c r="K105" s="30" t="s">
        <v>150</v>
      </c>
    </row>
    <row r="106" spans="1:11">
      <c r="A106" s="365"/>
      <c r="B106" s="134" t="s">
        <v>19</v>
      </c>
      <c r="C106" s="135" t="s">
        <v>150</v>
      </c>
      <c r="D106" s="76" t="s">
        <v>150</v>
      </c>
      <c r="E106" s="126" t="s">
        <v>150</v>
      </c>
      <c r="F106" s="135" t="s">
        <v>150</v>
      </c>
      <c r="G106" s="76" t="s">
        <v>150</v>
      </c>
      <c r="H106" s="126" t="s">
        <v>150</v>
      </c>
      <c r="I106" s="335" t="s">
        <v>150</v>
      </c>
      <c r="J106" s="48" t="s">
        <v>150</v>
      </c>
      <c r="K106" s="30" t="s">
        <v>150</v>
      </c>
    </row>
    <row r="107" spans="1:11">
      <c r="A107" s="365"/>
      <c r="B107" s="134" t="s">
        <v>20</v>
      </c>
      <c r="C107" s="135" t="s">
        <v>150</v>
      </c>
      <c r="D107" s="76" t="s">
        <v>150</v>
      </c>
      <c r="E107" s="126" t="s">
        <v>150</v>
      </c>
      <c r="F107" s="135" t="s">
        <v>150</v>
      </c>
      <c r="G107" s="76" t="s">
        <v>150</v>
      </c>
      <c r="H107" s="126" t="s">
        <v>150</v>
      </c>
      <c r="I107" s="335" t="s">
        <v>150</v>
      </c>
      <c r="J107" s="48" t="s">
        <v>150</v>
      </c>
      <c r="K107" s="30" t="s">
        <v>150</v>
      </c>
    </row>
    <row r="108" spans="1:11">
      <c r="A108" s="365"/>
      <c r="B108" s="134" t="s">
        <v>146</v>
      </c>
      <c r="C108" s="135" t="s">
        <v>150</v>
      </c>
      <c r="D108" s="76" t="s">
        <v>150</v>
      </c>
      <c r="E108" s="126" t="s">
        <v>150</v>
      </c>
      <c r="F108" s="135" t="s">
        <v>150</v>
      </c>
      <c r="G108" s="76" t="s">
        <v>150</v>
      </c>
      <c r="H108" s="126" t="s">
        <v>150</v>
      </c>
      <c r="I108" s="335" t="s">
        <v>150</v>
      </c>
      <c r="J108" s="48" t="s">
        <v>150</v>
      </c>
      <c r="K108" s="30" t="s">
        <v>150</v>
      </c>
    </row>
    <row r="109" spans="1:11" ht="15" thickBot="1">
      <c r="A109" s="365"/>
      <c r="B109" s="112" t="s">
        <v>147</v>
      </c>
      <c r="C109" s="320" t="s">
        <v>150</v>
      </c>
      <c r="D109" s="165" t="s">
        <v>150</v>
      </c>
      <c r="E109" s="168" t="s">
        <v>150</v>
      </c>
      <c r="F109" s="320" t="s">
        <v>150</v>
      </c>
      <c r="G109" s="165" t="s">
        <v>150</v>
      </c>
      <c r="H109" s="168" t="s">
        <v>150</v>
      </c>
      <c r="I109" s="336" t="s">
        <v>150</v>
      </c>
      <c r="J109" s="59" t="s">
        <v>150</v>
      </c>
      <c r="K109" s="42" t="s">
        <v>150</v>
      </c>
    </row>
    <row r="110" spans="1:11">
      <c r="A110" s="364">
        <v>2021</v>
      </c>
      <c r="B110" s="134" t="s">
        <v>148</v>
      </c>
      <c r="C110" s="135" t="s">
        <v>150</v>
      </c>
      <c r="D110" s="76" t="s">
        <v>150</v>
      </c>
      <c r="E110" s="126" t="s">
        <v>150</v>
      </c>
      <c r="F110" s="135" t="s">
        <v>150</v>
      </c>
      <c r="G110" s="76" t="s">
        <v>150</v>
      </c>
      <c r="H110" s="126" t="s">
        <v>150</v>
      </c>
      <c r="I110" s="337" t="s">
        <v>150</v>
      </c>
      <c r="J110" s="75" t="s">
        <v>150</v>
      </c>
      <c r="K110" s="126" t="s">
        <v>150</v>
      </c>
    </row>
    <row r="111" spans="1:11">
      <c r="A111" s="365"/>
      <c r="B111" s="134" t="s">
        <v>12</v>
      </c>
      <c r="C111" s="135" t="s">
        <v>150</v>
      </c>
      <c r="D111" s="76" t="s">
        <v>150</v>
      </c>
      <c r="E111" s="126" t="s">
        <v>150</v>
      </c>
      <c r="F111" s="135" t="s">
        <v>150</v>
      </c>
      <c r="G111" s="76" t="s">
        <v>150</v>
      </c>
      <c r="H111" s="126" t="s">
        <v>150</v>
      </c>
      <c r="I111" s="335" t="s">
        <v>150</v>
      </c>
      <c r="J111" s="48" t="s">
        <v>150</v>
      </c>
      <c r="K111" s="30" t="s">
        <v>150</v>
      </c>
    </row>
    <row r="112" spans="1:11">
      <c r="A112" s="365"/>
      <c r="B112" s="134" t="s">
        <v>13</v>
      </c>
      <c r="C112" s="135" t="s">
        <v>150</v>
      </c>
      <c r="D112" s="76" t="s">
        <v>150</v>
      </c>
      <c r="E112" s="126" t="s">
        <v>150</v>
      </c>
      <c r="F112" s="135" t="s">
        <v>150</v>
      </c>
      <c r="G112" s="76" t="s">
        <v>150</v>
      </c>
      <c r="H112" s="126" t="s">
        <v>150</v>
      </c>
      <c r="I112" s="335" t="s">
        <v>150</v>
      </c>
      <c r="J112" s="48" t="s">
        <v>150</v>
      </c>
      <c r="K112" s="30" t="s">
        <v>150</v>
      </c>
    </row>
    <row r="113" spans="1:11">
      <c r="A113" s="365"/>
      <c r="B113" s="134" t="s">
        <v>14</v>
      </c>
      <c r="C113" s="135" t="s">
        <v>150</v>
      </c>
      <c r="D113" s="76" t="s">
        <v>150</v>
      </c>
      <c r="E113" s="126" t="s">
        <v>150</v>
      </c>
      <c r="F113" s="135" t="s">
        <v>150</v>
      </c>
      <c r="G113" s="76" t="s">
        <v>150</v>
      </c>
      <c r="H113" s="126" t="s">
        <v>150</v>
      </c>
      <c r="I113" s="335" t="s">
        <v>150</v>
      </c>
      <c r="J113" s="48" t="s">
        <v>150</v>
      </c>
      <c r="K113" s="30" t="s">
        <v>150</v>
      </c>
    </row>
    <row r="114" spans="1:11">
      <c r="A114" s="365"/>
      <c r="B114" s="134" t="s">
        <v>15</v>
      </c>
      <c r="C114" s="135" t="s">
        <v>150</v>
      </c>
      <c r="D114" s="76" t="s">
        <v>150</v>
      </c>
      <c r="E114" s="126" t="s">
        <v>150</v>
      </c>
      <c r="F114" s="135" t="s">
        <v>150</v>
      </c>
      <c r="G114" s="76" t="s">
        <v>150</v>
      </c>
      <c r="H114" s="126" t="s">
        <v>150</v>
      </c>
      <c r="I114" s="335" t="s">
        <v>150</v>
      </c>
      <c r="J114" s="48" t="s">
        <v>150</v>
      </c>
      <c r="K114" s="30" t="s">
        <v>150</v>
      </c>
    </row>
    <row r="115" spans="1:11">
      <c r="A115" s="365"/>
      <c r="B115" s="134" t="s">
        <v>16</v>
      </c>
      <c r="C115" s="135">
        <v>7650</v>
      </c>
      <c r="D115" s="76">
        <f t="shared" ref="D115:D118" si="18">C115/$B$119</f>
        <v>4.214876033057851</v>
      </c>
      <c r="E115" s="126">
        <f t="shared" ref="E115:E118" si="19">C115/$C$23*100</f>
        <v>900</v>
      </c>
      <c r="F115" s="135">
        <v>9800</v>
      </c>
      <c r="G115" s="76">
        <f t="shared" ref="G115:G118" si="20">F115/$B$119</f>
        <v>5.3994490358126725</v>
      </c>
      <c r="H115" s="126">
        <f t="shared" ref="H115:H118" si="21">F115/$F$23*100</f>
        <v>1061.7551462621884</v>
      </c>
      <c r="I115" s="335" t="s">
        <v>150</v>
      </c>
      <c r="J115" s="48" t="s">
        <v>150</v>
      </c>
      <c r="K115" s="30" t="s">
        <v>150</v>
      </c>
    </row>
    <row r="116" spans="1:11">
      <c r="A116" s="365"/>
      <c r="B116" s="134" t="s">
        <v>17</v>
      </c>
      <c r="C116" s="135">
        <v>7650</v>
      </c>
      <c r="D116" s="76">
        <f t="shared" si="18"/>
        <v>4.214876033057851</v>
      </c>
      <c r="E116" s="126">
        <f t="shared" si="19"/>
        <v>900</v>
      </c>
      <c r="F116" s="135">
        <v>9800</v>
      </c>
      <c r="G116" s="76">
        <f t="shared" si="20"/>
        <v>5.3994490358126725</v>
      </c>
      <c r="H116" s="126">
        <f t="shared" si="21"/>
        <v>1061.7551462621884</v>
      </c>
      <c r="I116" s="335" t="s">
        <v>150</v>
      </c>
      <c r="J116" s="48" t="s">
        <v>150</v>
      </c>
      <c r="K116" s="30" t="s">
        <v>150</v>
      </c>
    </row>
    <row r="117" spans="1:11">
      <c r="A117" s="365"/>
      <c r="B117" s="134" t="s">
        <v>18</v>
      </c>
      <c r="C117" s="135">
        <v>7650</v>
      </c>
      <c r="D117" s="76">
        <f t="shared" si="18"/>
        <v>4.214876033057851</v>
      </c>
      <c r="E117" s="126">
        <f t="shared" si="19"/>
        <v>900</v>
      </c>
      <c r="F117" s="135">
        <v>9800</v>
      </c>
      <c r="G117" s="76">
        <f t="shared" si="20"/>
        <v>5.3994490358126725</v>
      </c>
      <c r="H117" s="126">
        <f t="shared" si="21"/>
        <v>1061.7551462621884</v>
      </c>
      <c r="I117" s="335" t="s">
        <v>150</v>
      </c>
      <c r="J117" s="48" t="s">
        <v>150</v>
      </c>
      <c r="K117" s="30" t="s">
        <v>150</v>
      </c>
    </row>
    <row r="118" spans="1:11" ht="15" thickBot="1">
      <c r="A118" s="372"/>
      <c r="B118" s="100" t="s">
        <v>19</v>
      </c>
      <c r="C118" s="41">
        <v>9850</v>
      </c>
      <c r="D118" s="17">
        <f t="shared" si="18"/>
        <v>5.4269972451790638</v>
      </c>
      <c r="E118" s="42">
        <f t="shared" si="19"/>
        <v>1158.8235294117646</v>
      </c>
      <c r="F118" s="41">
        <v>10950</v>
      </c>
      <c r="G118" s="17">
        <f t="shared" si="20"/>
        <v>6.0330578512396693</v>
      </c>
      <c r="H118" s="42">
        <f t="shared" si="21"/>
        <v>1186.3488624052004</v>
      </c>
      <c r="I118" s="336" t="s">
        <v>150</v>
      </c>
      <c r="J118" s="283" t="s">
        <v>150</v>
      </c>
      <c r="K118" s="168" t="s">
        <v>150</v>
      </c>
    </row>
    <row r="119" spans="1:11">
      <c r="A119" s="71" t="s">
        <v>36</v>
      </c>
      <c r="B119" s="19">
        <v>1815</v>
      </c>
    </row>
    <row r="120" spans="1:11" ht="12.75" customHeight="1">
      <c r="A120" s="9"/>
    </row>
    <row r="121" spans="1:11" ht="12.75" customHeight="1">
      <c r="A121" t="s">
        <v>93</v>
      </c>
    </row>
    <row r="122" spans="1:11" ht="12.75" customHeight="1">
      <c r="A122" s="6" t="s">
        <v>74</v>
      </c>
    </row>
    <row r="123" spans="1:11" ht="12.75" customHeight="1">
      <c r="A123" s="6" t="s">
        <v>75</v>
      </c>
    </row>
    <row r="125" spans="1:11">
      <c r="A125" s="118" t="s">
        <v>21</v>
      </c>
    </row>
    <row r="127" spans="1:11">
      <c r="A127" s="452" t="s">
        <v>259</v>
      </c>
    </row>
    <row r="128" spans="1:11">
      <c r="A128" s="453" t="s">
        <v>260</v>
      </c>
    </row>
  </sheetData>
  <mergeCells count="15">
    <mergeCell ref="A98:A109"/>
    <mergeCell ref="A86:A97"/>
    <mergeCell ref="A74:A85"/>
    <mergeCell ref="A62:A73"/>
    <mergeCell ref="A110:A118"/>
    <mergeCell ref="A50:A61"/>
    <mergeCell ref="C12:K12"/>
    <mergeCell ref="C13:E13"/>
    <mergeCell ref="F13:H13"/>
    <mergeCell ref="I13:K13"/>
    <mergeCell ref="A38:A49"/>
    <mergeCell ref="A26:A37"/>
    <mergeCell ref="A15:A25"/>
    <mergeCell ref="A12:A14"/>
    <mergeCell ref="B12:B14"/>
  </mergeCells>
  <hyperlinks>
    <hyperlink ref="A125" location="Índice!A1" display="Volver al Índice" xr:uid="{00000000-0004-0000-0A00-000000000000}"/>
    <hyperlink ref="A128" r:id="rId1" xr:uid="{5B21F3A0-57EA-4181-A275-90C69CFCCE34}"/>
  </hyperlinks>
  <pageMargins left="0.7" right="0.7" top="0.75" bottom="0.75" header="0.3" footer="0.3"/>
  <pageSetup paperSize="9" orientation="portrait"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E120"/>
  <sheetViews>
    <sheetView showGridLines="0" zoomScale="80" zoomScaleNormal="80" workbookViewId="0"/>
  </sheetViews>
  <sheetFormatPr baseColWidth="10" defaultColWidth="22.6640625" defaultRowHeight="14.4"/>
  <cols>
    <col min="3" max="5" width="35.6640625" customWidth="1"/>
  </cols>
  <sheetData>
    <row r="1" spans="1:5">
      <c r="A1" s="3" t="s">
        <v>0</v>
      </c>
      <c r="B1" s="2"/>
    </row>
    <row r="2" spans="1:5">
      <c r="A2" s="3" t="s">
        <v>1</v>
      </c>
      <c r="B2" s="2"/>
    </row>
    <row r="3" spans="1:5">
      <c r="A3" s="3" t="s">
        <v>2</v>
      </c>
      <c r="B3" s="2"/>
    </row>
    <row r="4" spans="1:5">
      <c r="A4" s="3" t="s">
        <v>3</v>
      </c>
      <c r="B4" s="2" t="s">
        <v>4</v>
      </c>
    </row>
    <row r="5" spans="1:5">
      <c r="A5" s="3" t="s">
        <v>6</v>
      </c>
      <c r="B5" s="2" t="s">
        <v>25</v>
      </c>
    </row>
    <row r="6" spans="1:5">
      <c r="A6" s="3" t="s">
        <v>5</v>
      </c>
      <c r="B6" s="2" t="s">
        <v>161</v>
      </c>
    </row>
    <row r="7" spans="1:5">
      <c r="A7" s="3" t="s">
        <v>7</v>
      </c>
      <c r="B7" s="2" t="s">
        <v>22</v>
      </c>
    </row>
    <row r="8" spans="1:5">
      <c r="A8" s="3" t="s">
        <v>8</v>
      </c>
      <c r="B8" s="174" t="str">
        <f>'BA-BAHIA BLANCA (O)'!B8</f>
        <v>septiembre 2021</v>
      </c>
    </row>
    <row r="9" spans="1:5">
      <c r="A9" s="3" t="s">
        <v>9</v>
      </c>
      <c r="B9" s="174" t="str">
        <f>'BA-BAHIA BLANCA (O)'!B9</f>
        <v>septiembre 2021</v>
      </c>
    </row>
    <row r="11" spans="1:5" ht="15" thickBot="1"/>
    <row r="12" spans="1:5">
      <c r="A12" s="398" t="s">
        <v>10</v>
      </c>
      <c r="B12" s="417" t="s">
        <v>11</v>
      </c>
      <c r="C12" s="408" t="s">
        <v>37</v>
      </c>
      <c r="D12" s="414"/>
      <c r="E12" s="409"/>
    </row>
    <row r="13" spans="1:5" ht="15" thickBot="1">
      <c r="A13" s="416"/>
      <c r="B13" s="418"/>
      <c r="C13" s="80" t="s">
        <v>38</v>
      </c>
      <c r="D13" s="81" t="s">
        <v>39</v>
      </c>
      <c r="E13" s="82" t="s">
        <v>40</v>
      </c>
    </row>
    <row r="14" spans="1:5">
      <c r="A14" s="415">
        <v>2013</v>
      </c>
      <c r="B14" s="79" t="s">
        <v>12</v>
      </c>
      <c r="C14" s="75">
        <f>'BA-COMODORO RIVADAVIA (A)'!C15/'BA-COMODORO RIVADAVIA (O)'!C15</f>
        <v>1.52</v>
      </c>
      <c r="D14" s="76">
        <f>'BA-COMODORO RIVADAVIA (A)'!C15/'BA-COMODORO RIVADAVIA (O)'!F15</f>
        <v>1.4276243093922651</v>
      </c>
      <c r="E14" s="77">
        <f>'BA-COMODORO RIVADAVIA (A)'!C15/'BA-COMODORO RIVADAVIA (O)'!I15</f>
        <v>1.2423076923076923</v>
      </c>
    </row>
    <row r="15" spans="1:5">
      <c r="A15" s="402"/>
      <c r="B15" s="78" t="s">
        <v>13</v>
      </c>
      <c r="C15" s="48">
        <f>'BA-COMODORO RIVADAVIA (A)'!C16/'BA-COMODORO RIVADAVIA (O)'!C16</f>
        <v>1.52</v>
      </c>
      <c r="D15" s="15">
        <f>'BA-COMODORO RIVADAVIA (A)'!C16/'BA-COMODORO RIVADAVIA (O)'!F16</f>
        <v>1.3818181818181818</v>
      </c>
      <c r="E15" s="20">
        <f>'BA-COMODORO RIVADAVIA (A)'!C16/'BA-COMODORO RIVADAVIA (O)'!I16</f>
        <v>1.2423076923076923</v>
      </c>
    </row>
    <row r="16" spans="1:5">
      <c r="A16" s="402"/>
      <c r="B16" s="78" t="s">
        <v>14</v>
      </c>
      <c r="C16" s="48">
        <f>'BA-COMODORO RIVADAVIA (A)'!C17/'BA-COMODORO RIVADAVIA (O)'!C17</f>
        <v>1.02</v>
      </c>
      <c r="D16" s="15">
        <f>'BA-COMODORO RIVADAVIA (A)'!C17/'BA-COMODORO RIVADAVIA (O)'!F17</f>
        <v>0.92727272727272725</v>
      </c>
      <c r="E16" s="20">
        <f>'BA-COMODORO RIVADAVIA (A)'!C17/'BA-COMODORO RIVADAVIA (O)'!I17</f>
        <v>0.83365384615384619</v>
      </c>
    </row>
    <row r="17" spans="1:5">
      <c r="A17" s="402"/>
      <c r="B17" s="78" t="s">
        <v>15</v>
      </c>
      <c r="C17" s="48">
        <f>'BA-COMODORO RIVADAVIA (A)'!C18/'BA-COMODORO RIVADAVIA (O)'!C18</f>
        <v>1.3235294117647058</v>
      </c>
      <c r="D17" s="15">
        <f>'BA-COMODORO RIVADAVIA (A)'!C18/'BA-COMODORO RIVADAVIA (O)'!F18</f>
        <v>1.2032085561497325</v>
      </c>
      <c r="E17" s="20">
        <f>'BA-COMODORO RIVADAVIA (A)'!C18/'BA-COMODORO RIVADAVIA (O)'!I18</f>
        <v>1.0817307692307692</v>
      </c>
    </row>
    <row r="18" spans="1:5">
      <c r="A18" s="402"/>
      <c r="B18" s="78" t="s">
        <v>16</v>
      </c>
      <c r="C18" s="48">
        <f>'BA-COMODORO RIVADAVIA (A)'!C19/'BA-COMODORO RIVADAVIA (O)'!C19</f>
        <v>1.4705882352941178</v>
      </c>
      <c r="D18" s="15">
        <f>'BA-COMODORO RIVADAVIA (A)'!C19/'BA-COMODORO RIVADAVIA (O)'!F19</f>
        <v>1.3542795232936078</v>
      </c>
      <c r="E18" s="20">
        <f>'BA-COMODORO RIVADAVIA (A)'!C19/'BA-COMODORO RIVADAVIA (O)'!I19</f>
        <v>1.2019230769230769</v>
      </c>
    </row>
    <row r="19" spans="1:5">
      <c r="A19" s="402"/>
      <c r="B19" s="78" t="s">
        <v>17</v>
      </c>
      <c r="C19" s="48">
        <f>'BA-COMODORO RIVADAVIA (A)'!C20/'BA-COMODORO RIVADAVIA (O)'!C20</f>
        <v>1.8305882352941176</v>
      </c>
      <c r="D19" s="15">
        <f>'BA-COMODORO RIVADAVIA (A)'!C20/'BA-COMODORO RIVADAVIA (O)'!F20</f>
        <v>1.6858071505958829</v>
      </c>
      <c r="E19" s="20">
        <f>'BA-COMODORO RIVADAVIA (A)'!C20/'BA-COMODORO RIVADAVIA (O)'!I20</f>
        <v>1.4961538461538462</v>
      </c>
    </row>
    <row r="20" spans="1:5">
      <c r="A20" s="402"/>
      <c r="B20" s="78" t="s">
        <v>18</v>
      </c>
      <c r="C20" s="48">
        <f>'BA-COMODORO RIVADAVIA (A)'!C21/'BA-COMODORO RIVADAVIA (O)'!C21</f>
        <v>1.8305882352941176</v>
      </c>
      <c r="D20" s="15">
        <f>'BA-COMODORO RIVADAVIA (A)'!C21/'BA-COMODORO RIVADAVIA (O)'!F21</f>
        <v>1.6858071505958829</v>
      </c>
      <c r="E20" s="20">
        <f>'BA-COMODORO RIVADAVIA (A)'!C21/'BA-COMODORO RIVADAVIA (O)'!I21</f>
        <v>1.4961538461538462</v>
      </c>
    </row>
    <row r="21" spans="1:5">
      <c r="A21" s="402"/>
      <c r="B21" s="78" t="s">
        <v>19</v>
      </c>
      <c r="C21" s="48">
        <f>'BA-COMODORO RIVADAVIA (A)'!C22/'BA-COMODORO RIVADAVIA (O)'!C22</f>
        <v>1.9729411764705882</v>
      </c>
      <c r="D21" s="15">
        <f>'BA-COMODORO RIVADAVIA (A)'!C22/'BA-COMODORO RIVADAVIA (O)'!F22</f>
        <v>1.8169014084507042</v>
      </c>
      <c r="E21" s="20">
        <f>'BA-COMODORO RIVADAVIA (A)'!C22/'BA-COMODORO RIVADAVIA (O)'!I22</f>
        <v>1.6125</v>
      </c>
    </row>
    <row r="22" spans="1:5">
      <c r="A22" s="402"/>
      <c r="B22" s="78" t="s">
        <v>20</v>
      </c>
      <c r="C22" s="48">
        <f>'BA-COMODORO RIVADAVIA (A)'!C23/'BA-COMODORO RIVADAVIA (O)'!C23</f>
        <v>1.9729411764705882</v>
      </c>
      <c r="D22" s="15">
        <f>'BA-COMODORO RIVADAVIA (A)'!C23/'BA-COMODORO RIVADAVIA (O)'!F23</f>
        <v>1.8169014084507042</v>
      </c>
      <c r="E22" s="20">
        <f>'BA-COMODORO RIVADAVIA (A)'!C23/'BA-COMODORO RIVADAVIA (O)'!I23</f>
        <v>1.6125</v>
      </c>
    </row>
    <row r="23" spans="1:5">
      <c r="A23" s="402"/>
      <c r="B23" s="78" t="s">
        <v>146</v>
      </c>
      <c r="C23" s="48">
        <f>'BA-COMODORO RIVADAVIA (A)'!C24/'BA-COMODORO RIVADAVIA (O)'!C24</f>
        <v>1.9729411764705882</v>
      </c>
      <c r="D23" s="15">
        <f>'BA-COMODORO RIVADAVIA (A)'!C24/'BA-COMODORO RIVADAVIA (O)'!F24</f>
        <v>1.8169014084507042</v>
      </c>
      <c r="E23" s="20">
        <f>'BA-COMODORO RIVADAVIA (A)'!C24/'BA-COMODORO RIVADAVIA (O)'!I24</f>
        <v>1.6125</v>
      </c>
    </row>
    <row r="24" spans="1:5" ht="15" thickBot="1">
      <c r="A24" s="412"/>
      <c r="B24" s="94" t="s">
        <v>147</v>
      </c>
      <c r="C24" s="49">
        <f>'BA-COMODORO RIVADAVIA (A)'!C25/'BA-COMODORO RIVADAVIA (O)'!C25</f>
        <v>1.9729411764705882</v>
      </c>
      <c r="D24" s="32">
        <f>'BA-COMODORO RIVADAVIA (A)'!C25/'BA-COMODORO RIVADAVIA (O)'!F25</f>
        <v>1.8169014084507042</v>
      </c>
      <c r="E24" s="95">
        <f>'BA-COMODORO RIVADAVIA (A)'!C25/'BA-COMODORO RIVADAVIA (O)'!I25</f>
        <v>1.6125</v>
      </c>
    </row>
    <row r="25" spans="1:5">
      <c r="A25" s="413">
        <v>2014</v>
      </c>
      <c r="B25" s="115" t="s">
        <v>148</v>
      </c>
      <c r="C25" s="84">
        <f>'BA-COMODORO RIVADAVIA (A)'!C26/'BA-COMODORO RIVADAVIA (O)'!C26</f>
        <v>1.6989473684210525</v>
      </c>
      <c r="D25" s="13">
        <f>'BA-COMODORO RIVADAVIA (A)'!C26/'BA-COMODORO RIVADAVIA (O)'!F26</f>
        <v>1.6303030303030304</v>
      </c>
      <c r="E25" s="22">
        <f>'BA-COMODORO RIVADAVIA (A)'!C26/'BA-COMODORO RIVADAVIA (O)'!I26</f>
        <v>1.5669902912621358</v>
      </c>
    </row>
    <row r="26" spans="1:5">
      <c r="A26" s="393"/>
      <c r="B26" s="78" t="s">
        <v>12</v>
      </c>
      <c r="C26" s="92">
        <f>'BA-COMODORO RIVADAVIA (A)'!C27/'BA-COMODORO RIVADAVIA (O)'!C27</f>
        <v>2.485783915515841</v>
      </c>
      <c r="D26" s="15">
        <f>'BA-COMODORO RIVADAVIA (A)'!C27/'BA-COMODORO RIVADAVIA (O)'!F27</f>
        <v>2.283582089552239</v>
      </c>
      <c r="E26" s="20">
        <f>'BA-COMODORO RIVADAVIA (A)'!C27/'BA-COMODORO RIVADAVIA (O)'!I27</f>
        <v>1.92</v>
      </c>
    </row>
    <row r="27" spans="1:5">
      <c r="A27" s="393"/>
      <c r="B27" s="78" t="s">
        <v>13</v>
      </c>
      <c r="C27" s="92">
        <f>'BA-COMODORO RIVADAVIA (A)'!C28/'BA-COMODORO RIVADAVIA (O)'!C28</f>
        <v>1.5517948717948717</v>
      </c>
      <c r="D27" s="15">
        <f>'BA-COMODORO RIVADAVIA (A)'!C28/'BA-COMODORO RIVADAVIA (O)'!F28</f>
        <v>1.440952380952381</v>
      </c>
      <c r="E27" s="20">
        <f>'BA-COMODORO RIVADAVIA (A)'!C28/'BA-COMODORO RIVADAVIA (O)'!I28</f>
        <v>1.1866666666666668</v>
      </c>
    </row>
    <row r="28" spans="1:5">
      <c r="A28" s="393"/>
      <c r="B28" s="94" t="s">
        <v>14</v>
      </c>
      <c r="C28" s="92">
        <f>'BA-COMODORO RIVADAVIA (A)'!C29/'BA-COMODORO RIVADAVIA (O)'!C29</f>
        <v>1.608888888888889</v>
      </c>
      <c r="D28" s="15">
        <f>'BA-COMODORO RIVADAVIA (A)'!C29/'BA-COMODORO RIVADAVIA (O)'!F29</f>
        <v>1.4939682539682539</v>
      </c>
      <c r="E28" s="20">
        <f>'BA-COMODORO RIVADAVIA (A)'!C29/'BA-COMODORO RIVADAVIA (O)'!I29</f>
        <v>1.2303267973856209</v>
      </c>
    </row>
    <row r="29" spans="1:5">
      <c r="A29" s="393"/>
      <c r="B29" s="94" t="s">
        <v>15</v>
      </c>
      <c r="C29" s="92">
        <f>'BA-COMODORO RIVADAVIA (A)'!C30/'BA-COMODORO RIVADAVIA (O)'!C30</f>
        <v>1.7302564102564102</v>
      </c>
      <c r="D29" s="15">
        <f>'BA-COMODORO RIVADAVIA (A)'!C30/'BA-COMODORO RIVADAVIA (O)'!F30</f>
        <v>1.6066666666666667</v>
      </c>
      <c r="E29" s="20">
        <f>'BA-COMODORO RIVADAVIA (A)'!C30/'BA-COMODORO RIVADAVIA (O)'!I30</f>
        <v>1.3231372549019609</v>
      </c>
    </row>
    <row r="30" spans="1:5">
      <c r="A30" s="393"/>
      <c r="B30" s="94" t="s">
        <v>16</v>
      </c>
      <c r="C30" s="92">
        <f>'BA-COMODORO RIVADAVIA (A)'!C31/'BA-COMODORO RIVADAVIA (O)'!C31</f>
        <v>1.76991452991453</v>
      </c>
      <c r="D30" s="15">
        <f>'BA-COMODORO RIVADAVIA (A)'!C31/'BA-COMODORO RIVADAVIA (O)'!F31</f>
        <v>1.5687878787878788</v>
      </c>
      <c r="E30" s="20" t="s">
        <v>150</v>
      </c>
    </row>
    <row r="31" spans="1:5">
      <c r="A31" s="393"/>
      <c r="B31" s="94" t="s">
        <v>17</v>
      </c>
      <c r="C31" s="92">
        <f>'BA-COMODORO RIVADAVIA (A)'!C32/'BA-COMODORO RIVADAVIA (O)'!C32</f>
        <v>1.6762790697674419</v>
      </c>
      <c r="D31" s="15">
        <f>'BA-COMODORO RIVADAVIA (A)'!C32/'BA-COMODORO RIVADAVIA (O)'!F32</f>
        <v>1.4591093117408906</v>
      </c>
      <c r="E31" s="20">
        <f>'BA-COMODORO RIVADAVIA (A)'!C32/'BA-COMODORO RIVADAVIA (O)'!I32</f>
        <v>1.2175675675675677</v>
      </c>
    </row>
    <row r="32" spans="1:5">
      <c r="A32" s="393"/>
      <c r="B32" s="94" t="s">
        <v>18</v>
      </c>
      <c r="C32" s="92">
        <f>'BA-COMODORO RIVADAVIA (A)'!C33/'BA-COMODORO RIVADAVIA (O)'!C33</f>
        <v>1.41625</v>
      </c>
      <c r="D32" s="15">
        <f>'BA-COMODORO RIVADAVIA (A)'!C33/'BA-COMODORO RIVADAVIA (O)'!F33</f>
        <v>1.3123552123552125</v>
      </c>
      <c r="E32" s="20">
        <f>'BA-COMODORO RIVADAVIA (A)'!C33/'BA-COMODORO RIVADAVIA (O)'!I33</f>
        <v>1.049074074074074</v>
      </c>
    </row>
    <row r="33" spans="1:5">
      <c r="A33" s="393"/>
      <c r="B33" s="94" t="s">
        <v>19</v>
      </c>
      <c r="C33" s="92">
        <f>'BA-COMODORO RIVADAVIA (A)'!C34/'BA-COMODORO RIVADAVIA (O)'!C34</f>
        <v>2.1124999999999998</v>
      </c>
      <c r="D33" s="15">
        <f>'BA-COMODORO RIVADAVIA (A)'!C34/'BA-COMODORO RIVADAVIA (O)'!F34</f>
        <v>1.8777777777777778</v>
      </c>
      <c r="E33" s="20">
        <f>'BA-COMODORO RIVADAVIA (A)'!C34/'BA-COMODORO RIVADAVIA (O)'!I34</f>
        <v>1.5648148148148149</v>
      </c>
    </row>
    <row r="34" spans="1:5">
      <c r="A34" s="393"/>
      <c r="B34" s="94" t="s">
        <v>20</v>
      </c>
      <c r="C34" s="92" t="s">
        <v>150</v>
      </c>
      <c r="D34" s="15" t="s">
        <v>150</v>
      </c>
      <c r="E34" s="20" t="s">
        <v>150</v>
      </c>
    </row>
    <row r="35" spans="1:5">
      <c r="A35" s="393"/>
      <c r="B35" s="94" t="s">
        <v>146</v>
      </c>
      <c r="C35" s="92">
        <f>'BA-COMODORO RIVADAVIA (A)'!C36/'BA-COMODORO RIVADAVIA (O)'!C36</f>
        <v>1.88</v>
      </c>
      <c r="D35" s="15">
        <f>'BA-COMODORO RIVADAVIA (A)'!C36/'BA-COMODORO RIVADAVIA (O)'!F36</f>
        <v>1.7353846153846153</v>
      </c>
      <c r="E35" s="20">
        <f>'BA-COMODORO RIVADAVIA (A)'!C36/'BA-COMODORO RIVADAVIA (O)'!I36</f>
        <v>1.3925925925925926</v>
      </c>
    </row>
    <row r="36" spans="1:5" ht="15" thickBot="1">
      <c r="A36" s="394"/>
      <c r="B36" s="116" t="s">
        <v>147</v>
      </c>
      <c r="C36" s="148">
        <f>'BA-COMODORO RIVADAVIA (A)'!C37/'BA-COMODORO RIVADAVIA (O)'!C37</f>
        <v>2.6122137404580155</v>
      </c>
      <c r="D36" s="32">
        <f>'BA-COMODORO RIVADAVIA (A)'!C37/'BA-COMODORO RIVADAVIA (O)'!F37</f>
        <v>2.3199999999999998</v>
      </c>
      <c r="E36" s="149">
        <f>'BA-COMODORO RIVADAVIA (A)'!C37/'BA-COMODORO RIVADAVIA (O)'!I37</f>
        <v>2.0129411764705885</v>
      </c>
    </row>
    <row r="37" spans="1:5">
      <c r="A37" s="406">
        <v>2015</v>
      </c>
      <c r="B37" s="115" t="s">
        <v>148</v>
      </c>
      <c r="C37" s="119">
        <f>'BA-COMODORO RIVADAVIA (A)'!C38/'BA-COMODORO RIVADAVIA (O)'!C38</f>
        <v>1.5679389312977099</v>
      </c>
      <c r="D37" s="13">
        <f>'BA-COMODORO RIVADAVIA (A)'!C38/'BA-COMODORO RIVADAVIA (O)'!F38</f>
        <v>1.392542372881356</v>
      </c>
      <c r="E37" s="120">
        <f>'BA-COMODORO RIVADAVIA (A)'!C38/'BA-COMODORO RIVADAVIA (O)'!I38</f>
        <v>1.2082352941176471</v>
      </c>
    </row>
    <row r="38" spans="1:5">
      <c r="A38" s="407"/>
      <c r="B38" s="78" t="s">
        <v>12</v>
      </c>
      <c r="C38" s="122">
        <f>'BA-COMODORO RIVADAVIA (A)'!C39/'BA-COMODORO RIVADAVIA (O)'!C39</f>
        <v>1.6076335877862595</v>
      </c>
      <c r="D38" s="15">
        <f>'BA-COMODORO RIVADAVIA (A)'!C39/'BA-COMODORO RIVADAVIA (O)'!F39</f>
        <v>1.4277966101694914</v>
      </c>
      <c r="E38" s="123">
        <f>'BA-COMODORO RIVADAVIA (A)'!C39/'BA-COMODORO RIVADAVIA (O)'!I39</f>
        <v>1.2388235294117647</v>
      </c>
    </row>
    <row r="39" spans="1:5">
      <c r="A39" s="407"/>
      <c r="B39" s="78" t="s">
        <v>13</v>
      </c>
      <c r="C39" s="122">
        <f>'BA-COMODORO RIVADAVIA (A)'!C40/'BA-COMODORO RIVADAVIA (O)'!C40</f>
        <v>1.2755725190839695</v>
      </c>
      <c r="D39" s="15">
        <f>'BA-COMODORO RIVADAVIA (A)'!C40/'BA-COMODORO RIVADAVIA (O)'!F40</f>
        <v>1.1328813559322033</v>
      </c>
      <c r="E39" s="123">
        <f>'BA-COMODORO RIVADAVIA (A)'!C40/'BA-COMODORO RIVADAVIA (O)'!I40</f>
        <v>0.98294117647058821</v>
      </c>
    </row>
    <row r="40" spans="1:5">
      <c r="A40" s="407"/>
      <c r="B40" s="78" t="s">
        <v>14</v>
      </c>
      <c r="C40" s="122">
        <f>'BA-COMODORO RIVADAVIA (A)'!C41/'BA-COMODORO RIVADAVIA (O)'!C41</f>
        <v>1.2755725190839695</v>
      </c>
      <c r="D40" s="15">
        <f>'BA-COMODORO RIVADAVIA (A)'!C41/'BA-COMODORO RIVADAVIA (O)'!F41</f>
        <v>1.1328813559322033</v>
      </c>
      <c r="E40" s="123">
        <f>'BA-COMODORO RIVADAVIA (A)'!C41/'BA-COMODORO RIVADAVIA (O)'!I41</f>
        <v>0.98294117647058821</v>
      </c>
    </row>
    <row r="41" spans="1:5">
      <c r="A41" s="407"/>
      <c r="B41" s="51" t="s">
        <v>15</v>
      </c>
      <c r="C41" s="122">
        <f>'BA-COMODORO RIVADAVIA (A)'!C42/'BA-COMODORO RIVADAVIA (O)'!C42</f>
        <v>1.2755725190839695</v>
      </c>
      <c r="D41" s="15">
        <f>'BA-COMODORO RIVADAVIA (A)'!C42/'BA-COMODORO RIVADAVIA (O)'!F42</f>
        <v>1.1328813559322033</v>
      </c>
      <c r="E41" s="123">
        <f>'BA-COMODORO RIVADAVIA (A)'!C42/'BA-COMODORO RIVADAVIA (O)'!I42</f>
        <v>0.98294117647058821</v>
      </c>
    </row>
    <row r="42" spans="1:5">
      <c r="A42" s="407"/>
      <c r="B42" s="51" t="s">
        <v>16</v>
      </c>
      <c r="C42" s="122">
        <f>'BA-COMODORO RIVADAVIA (A)'!C43/'BA-COMODORO RIVADAVIA (O)'!C43</f>
        <v>1.2076335877862596</v>
      </c>
      <c r="D42" s="15">
        <f>'BA-COMODORO RIVADAVIA (A)'!C43/'BA-COMODORO RIVADAVIA (O)'!F43</f>
        <v>1.0725423728813559</v>
      </c>
      <c r="E42" s="123">
        <f>'BA-COMODORO RIVADAVIA (A)'!C43/'BA-COMODORO RIVADAVIA (O)'!I43</f>
        <v>0.93058823529411761</v>
      </c>
    </row>
    <row r="43" spans="1:5">
      <c r="A43" s="407"/>
      <c r="B43" s="51" t="s">
        <v>17</v>
      </c>
      <c r="C43" s="122">
        <f>'BA-COMODORO RIVADAVIA (A)'!C44/'BA-COMODORO RIVADAVIA (O)'!C44</f>
        <v>1.8006896551724139</v>
      </c>
      <c r="D43" s="15">
        <f>'BA-COMODORO RIVADAVIA (A)'!C44/'BA-COMODORO RIVADAVIA (O)'!F44</f>
        <v>1.6067692307692307</v>
      </c>
      <c r="E43" s="123">
        <f>'BA-COMODORO RIVADAVIA (A)'!C44/'BA-COMODORO RIVADAVIA (O)'!I44</f>
        <v>1.3742105263157895</v>
      </c>
    </row>
    <row r="44" spans="1:5">
      <c r="A44" s="407"/>
      <c r="B44" s="51" t="s">
        <v>18</v>
      </c>
      <c r="C44" s="122">
        <f>'BA-COMODORO RIVADAVIA (A)'!C45/'BA-COMODORO RIVADAVIA (O)'!C45</f>
        <v>1.376551724137931</v>
      </c>
      <c r="D44" s="15">
        <f>'BA-COMODORO RIVADAVIA (A)'!C45/'BA-COMODORO RIVADAVIA (O)'!F45</f>
        <v>1.2283076923076923</v>
      </c>
      <c r="E44" s="123">
        <f>'BA-COMODORO RIVADAVIA (A)'!C45/'BA-COMODORO RIVADAVIA (O)'!I45</f>
        <v>1.0505263157894738</v>
      </c>
    </row>
    <row r="45" spans="1:5">
      <c r="A45" s="407"/>
      <c r="B45" s="133" t="s">
        <v>19</v>
      </c>
      <c r="C45" s="122">
        <f>'BA-COMODORO RIVADAVIA (A)'!C46/'BA-COMODORO RIVADAVIA (O)'!C46</f>
        <v>1.0346749226006191</v>
      </c>
      <c r="D45" s="15">
        <f>'BA-COMODORO RIVADAVIA (A)'!C46/'BA-COMODORO RIVADAVIA (O)'!F46</f>
        <v>0.92833333333333334</v>
      </c>
      <c r="E45" s="123">
        <f>'BA-COMODORO RIVADAVIA (A)'!C46/'BA-COMODORO RIVADAVIA (O)'!I46</f>
        <v>0.80530120481927714</v>
      </c>
    </row>
    <row r="46" spans="1:5">
      <c r="A46" s="407"/>
      <c r="B46" s="51" t="s">
        <v>20</v>
      </c>
      <c r="C46" s="122">
        <f>'BA-COMODORO RIVADAVIA (A)'!C47/'BA-COMODORO RIVADAVIA (O)'!C47</f>
        <v>1.3479876160990711</v>
      </c>
      <c r="D46" s="15">
        <f>'BA-COMODORO RIVADAVIA (A)'!C47/'BA-COMODORO RIVADAVIA (O)'!F47</f>
        <v>1.2094444444444445</v>
      </c>
      <c r="E46" s="123">
        <f>'BA-COMODORO RIVADAVIA (A)'!C47/'BA-COMODORO RIVADAVIA (O)'!I47</f>
        <v>1.0491566265060241</v>
      </c>
    </row>
    <row r="47" spans="1:5">
      <c r="A47" s="407"/>
      <c r="B47" s="51" t="s">
        <v>146</v>
      </c>
      <c r="C47" s="122">
        <f>'BA-COMODORO RIVADAVIA (A)'!C48/'BA-COMODORO RIVADAVIA (O)'!C48</f>
        <v>1.6823529411764706</v>
      </c>
      <c r="D47" s="15">
        <f>'BA-COMODORO RIVADAVIA (A)'!C48/'BA-COMODORO RIVADAVIA (O)'!F48</f>
        <v>1.5094444444444444</v>
      </c>
      <c r="E47" s="20" t="s">
        <v>150</v>
      </c>
    </row>
    <row r="48" spans="1:5" ht="15" thickBot="1">
      <c r="A48" s="407"/>
      <c r="B48" s="52" t="s">
        <v>147</v>
      </c>
      <c r="C48" s="104">
        <f>'BA-COMODORO RIVADAVIA (A)'!C49/'BA-COMODORO RIVADAVIA (O)'!C49</f>
        <v>1.5070422535211268</v>
      </c>
      <c r="D48" s="17">
        <f>'BA-COMODORO RIVADAVIA (A)'!C49/'BA-COMODORO RIVADAVIA (O)'!F49</f>
        <v>1.361323155216285</v>
      </c>
      <c r="E48" s="117">
        <f>'BA-COMODORO RIVADAVIA (A)'!C49/'BA-COMODORO RIVADAVIA (O)'!I49</f>
        <v>1.202247191011236</v>
      </c>
    </row>
    <row r="49" spans="1:5">
      <c r="A49" s="404">
        <v>2016</v>
      </c>
      <c r="B49" s="115" t="s">
        <v>148</v>
      </c>
      <c r="C49" s="119">
        <f>'BA-COMODORO RIVADAVIA (A)'!C50/'BA-COMODORO RIVADAVIA (O)'!C50</f>
        <v>1.3149295774647887</v>
      </c>
      <c r="D49" s="13">
        <f>'BA-COMODORO RIVADAVIA (A)'!C50/'BA-COMODORO RIVADAVIA (O)'!F50</f>
        <v>1.218798955613577</v>
      </c>
      <c r="E49" s="120">
        <f>'BA-COMODORO RIVADAVIA (A)'!C50/'BA-COMODORO RIVADAVIA (O)'!I50</f>
        <v>1.0489887640449438</v>
      </c>
    </row>
    <row r="50" spans="1:5">
      <c r="A50" s="405"/>
      <c r="B50" s="79" t="s">
        <v>12</v>
      </c>
      <c r="C50" s="122">
        <f>'BA-COMODORO RIVADAVIA (A)'!C51/'BA-COMODORO RIVADAVIA (O)'!C51</f>
        <v>1.3002816901408452</v>
      </c>
      <c r="D50" s="15">
        <f>'BA-COMODORO RIVADAVIA (A)'!C51/'BA-COMODORO RIVADAVIA (O)'!F51</f>
        <v>1.2052219321148825</v>
      </c>
      <c r="E50" s="20">
        <f>'BA-COMODORO RIVADAVIA (A)'!C51/'BA-COMODORO RIVADAVIA (O)'!I51</f>
        <v>1.0373033707865169</v>
      </c>
    </row>
    <row r="51" spans="1:5">
      <c r="A51" s="405"/>
      <c r="B51" s="79" t="s">
        <v>13</v>
      </c>
      <c r="C51" s="122">
        <f>'BA-COMODORO RIVADAVIA (A)'!C52/'BA-COMODORO RIVADAVIA (O)'!C52</f>
        <v>1.7887323943661972</v>
      </c>
      <c r="D51" s="15">
        <f>'BA-COMODORO RIVADAVIA (A)'!C52/'BA-COMODORO RIVADAVIA (O)'!F52</f>
        <v>1.6579634464751958</v>
      </c>
      <c r="E51" s="20">
        <f>'BA-COMODORO RIVADAVIA (A)'!C52/'BA-COMODORO RIVADAVIA (O)'!I52</f>
        <v>1.4269662921348314</v>
      </c>
    </row>
    <row r="52" spans="1:5">
      <c r="A52" s="405"/>
      <c r="B52" s="79" t="s">
        <v>14</v>
      </c>
      <c r="C52" s="122">
        <f>'BA-COMODORO RIVADAVIA (A)'!C53/'BA-COMODORO RIVADAVIA (O)'!C53</f>
        <v>1.4625352112676056</v>
      </c>
      <c r="D52" s="15">
        <f>'BA-COMODORO RIVADAVIA (A)'!C53/'BA-COMODORO RIVADAVIA (O)'!F53</f>
        <v>1.3556135770234987</v>
      </c>
      <c r="E52" s="20">
        <f>'BA-COMODORO RIVADAVIA (A)'!C53/'BA-COMODORO RIVADAVIA (O)'!I53</f>
        <v>1.1667415730337078</v>
      </c>
    </row>
    <row r="53" spans="1:5">
      <c r="A53" s="405"/>
      <c r="B53" s="79" t="s">
        <v>15</v>
      </c>
      <c r="C53" s="122">
        <f>'BA-COMODORO RIVADAVIA (A)'!C54/'BA-COMODORO RIVADAVIA (O)'!C54</f>
        <v>0.93070422535211272</v>
      </c>
      <c r="D53" s="15">
        <f>'BA-COMODORO RIVADAVIA (A)'!C54/'BA-COMODORO RIVADAVIA (O)'!F54</f>
        <v>0.8626631853785901</v>
      </c>
      <c r="E53" s="20" t="s">
        <v>150</v>
      </c>
    </row>
    <row r="54" spans="1:5">
      <c r="A54" s="405"/>
      <c r="B54" s="267" t="s">
        <v>16</v>
      </c>
      <c r="C54" s="122">
        <f>'BA-COMODORO RIVADAVIA (A)'!C55/'BA-COMODORO RIVADAVIA (O)'!C55</f>
        <v>1.8</v>
      </c>
      <c r="D54" s="15">
        <f>'BA-COMODORO RIVADAVIA (A)'!C55/'BA-COMODORO RIVADAVIA (O)'!F55</f>
        <v>1.6684073107049608</v>
      </c>
      <c r="E54" s="20" t="s">
        <v>150</v>
      </c>
    </row>
    <row r="55" spans="1:5">
      <c r="A55" s="405"/>
      <c r="B55" s="78" t="s">
        <v>17</v>
      </c>
      <c r="C55" s="122">
        <f>'BA-COMODORO RIVADAVIA (A)'!C56/'BA-COMODORO RIVADAVIA (O)'!C56</f>
        <v>1.7884104627766599</v>
      </c>
      <c r="D55" s="15">
        <f>'BA-COMODORO RIVADAVIA (A)'!C56/'BA-COMODORO RIVADAVIA (O)'!F56</f>
        <v>1.5753987947536334</v>
      </c>
      <c r="E55" s="20" t="s">
        <v>150</v>
      </c>
    </row>
    <row r="56" spans="1:5">
      <c r="A56" s="405"/>
      <c r="B56" s="78" t="s">
        <v>18</v>
      </c>
      <c r="C56" s="122">
        <f>'BA-COMODORO RIVADAVIA (A)'!C57/'BA-COMODORO RIVADAVIA (O)'!C57</f>
        <v>1.7355844155844156</v>
      </c>
      <c r="D56" s="15">
        <f>'BA-COMODORO RIVADAVIA (A)'!C57/'BA-COMODORO RIVADAVIA (O)'!F57</f>
        <v>1.5220956719817769</v>
      </c>
      <c r="E56" s="20">
        <f>'BA-COMODORO RIVADAVIA (A)'!C57/'BA-COMODORO RIVADAVIA (O)'!I57</f>
        <v>1.3390781563126253</v>
      </c>
    </row>
    <row r="57" spans="1:5">
      <c r="A57" s="405"/>
      <c r="B57" s="78" t="s">
        <v>19</v>
      </c>
      <c r="C57" s="122">
        <f>'BA-COMODORO RIVADAVIA (A)'!C58/'BA-COMODORO RIVADAVIA (O)'!C58</f>
        <v>1.6955844155844155</v>
      </c>
      <c r="D57" s="15">
        <f>'BA-COMODORO RIVADAVIA (A)'!C58/'BA-COMODORO RIVADAVIA (O)'!F58</f>
        <v>1.487015945330296</v>
      </c>
      <c r="E57" s="20">
        <f>'BA-COMODORO RIVADAVIA (A)'!C58/'BA-COMODORO RIVADAVIA (O)'!I58</f>
        <v>1.3082164328657315</v>
      </c>
    </row>
    <row r="58" spans="1:5">
      <c r="A58" s="405"/>
      <c r="B58" s="78" t="s">
        <v>20</v>
      </c>
      <c r="C58" s="122">
        <f>'BA-COMODORO RIVADAVIA (A)'!C59/'BA-COMODORO RIVADAVIA (O)'!C59</f>
        <v>1.9376623376623376</v>
      </c>
      <c r="D58" s="15">
        <f>'BA-COMODORO RIVADAVIA (A)'!C59/'BA-COMODORO RIVADAVIA (O)'!F59</f>
        <v>1.6993166287015946</v>
      </c>
      <c r="E58" s="20">
        <f>'BA-COMODORO RIVADAVIA (A)'!C59/'BA-COMODORO RIVADAVIA (O)'!I59</f>
        <v>1.4949899799599198</v>
      </c>
    </row>
    <row r="59" spans="1:5">
      <c r="A59" s="405"/>
      <c r="B59" s="78" t="s">
        <v>146</v>
      </c>
      <c r="C59" s="122">
        <f>'BA-COMODORO RIVADAVIA (A)'!C60/'BA-COMODORO RIVADAVIA (O)'!C60</f>
        <v>2.0425974025974027</v>
      </c>
      <c r="D59" s="15">
        <f>'BA-COMODORO RIVADAVIA (A)'!C60/'BA-COMODORO RIVADAVIA (O)'!F60</f>
        <v>1.7913439635535306</v>
      </c>
      <c r="E59" s="20">
        <f>'BA-COMODORO RIVADAVIA (A)'!C60/'BA-COMODORO RIVADAVIA (O)'!I60</f>
        <v>1.5759519038076153</v>
      </c>
    </row>
    <row r="60" spans="1:5" ht="15" thickBot="1">
      <c r="A60" s="405"/>
      <c r="B60" s="94" t="s">
        <v>147</v>
      </c>
      <c r="C60" s="148">
        <f>'BA-COMODORO RIVADAVIA (A)'!C61/'BA-COMODORO RIVADAVIA (O)'!C61</f>
        <v>2.4017585931254999</v>
      </c>
      <c r="D60" s="32">
        <f>'BA-COMODORO RIVADAVIA (A)'!C61/'BA-COMODORO RIVADAVIA (O)'!F61</f>
        <v>2.1084912280701755</v>
      </c>
      <c r="E60" s="95">
        <f>'BA-COMODORO RIVADAVIA (A)'!C61/'BA-COMODORO RIVADAVIA (O)'!I61</f>
        <v>1.8336384718662273</v>
      </c>
    </row>
    <row r="61" spans="1:5">
      <c r="A61" s="364">
        <v>2017</v>
      </c>
      <c r="B61" s="115" t="s">
        <v>148</v>
      </c>
      <c r="C61" s="119">
        <f>'BA-COMODORO RIVADAVIA (A)'!C62/'BA-COMODORO RIVADAVIA (O)'!C62</f>
        <v>1.9302957633892885</v>
      </c>
      <c r="D61" s="13">
        <f>'BA-COMODORO RIVADAVIA (A)'!C62/'BA-COMODORO RIVADAVIA (O)'!F62</f>
        <v>1.6945964912280702</v>
      </c>
      <c r="E61" s="22">
        <f>'BA-COMODORO RIVADAVIA (A)'!C62/'BA-COMODORO RIVADAVIA (O)'!I62</f>
        <v>1.4736970584645428</v>
      </c>
    </row>
    <row r="62" spans="1:5">
      <c r="A62" s="365"/>
      <c r="B62" s="79" t="s">
        <v>12</v>
      </c>
      <c r="C62" s="227">
        <f>'BA-COMODORO RIVADAVIA (A)'!C63/'BA-COMODORO RIVADAVIA (O)'!C63</f>
        <v>2.4934052757793763</v>
      </c>
      <c r="D62" s="76">
        <f>'BA-COMODORO RIVADAVIA (A)'!C63/'BA-COMODORO RIVADAVIA (O)'!F63</f>
        <v>2.1889473684210525</v>
      </c>
      <c r="E62" s="77">
        <f>'BA-COMODORO RIVADAVIA (A)'!C63/'BA-COMODORO RIVADAVIA (O)'!I63</f>
        <v>1.9036067374588064</v>
      </c>
    </row>
    <row r="63" spans="1:5">
      <c r="A63" s="365"/>
      <c r="B63" s="79" t="s">
        <v>13</v>
      </c>
      <c r="C63" s="227">
        <f>'BA-COMODORO RIVADAVIA (A)'!C64/'BA-COMODORO RIVADAVIA (O)'!C64</f>
        <v>1.4724220623501199</v>
      </c>
      <c r="D63" s="76">
        <f>'BA-COMODORO RIVADAVIA (A)'!C64/'BA-COMODORO RIVADAVIA (O)'!F64</f>
        <v>1.2926315789473684</v>
      </c>
      <c r="E63" s="77">
        <f>'BA-COMODORO RIVADAVIA (A)'!C64/'BA-COMODORO RIVADAVIA (O)'!I64</f>
        <v>1.1241303551812523</v>
      </c>
    </row>
    <row r="64" spans="1:5">
      <c r="A64" s="365"/>
      <c r="B64" s="79" t="s">
        <v>14</v>
      </c>
      <c r="C64" s="227">
        <f>'BA-COMODORO RIVADAVIA (A)'!C65/'BA-COMODORO RIVADAVIA (O)'!C65</f>
        <v>1.8422062350119903</v>
      </c>
      <c r="D64" s="76">
        <f>'BA-COMODORO RIVADAVIA (A)'!C65/'BA-COMODORO RIVADAVIA (O)'!F65</f>
        <v>1.6172631578947367</v>
      </c>
      <c r="E64" s="77">
        <f>'BA-COMODORO RIVADAVIA (A)'!C65/'BA-COMODORO RIVADAVIA (O)'!I65</f>
        <v>1.4064445258147198</v>
      </c>
    </row>
    <row r="65" spans="1:5">
      <c r="A65" s="365"/>
      <c r="B65" s="79" t="s">
        <v>15</v>
      </c>
      <c r="C65" s="227">
        <f>'BA-COMODORO RIVADAVIA (A)'!C66/'BA-COMODORO RIVADAVIA (O)'!C66</f>
        <v>1.0594724220623501</v>
      </c>
      <c r="D65" s="76">
        <f>'BA-COMODORO RIVADAVIA (A)'!C66/'BA-COMODORO RIVADAVIA (O)'!F66</f>
        <v>0.93010526315789477</v>
      </c>
      <c r="E65" s="77">
        <f>'BA-COMODORO RIVADAVIA (A)'!C66/'BA-COMODORO RIVADAVIA (O)'!I66</f>
        <v>0.80886122299523988</v>
      </c>
    </row>
    <row r="66" spans="1:5">
      <c r="A66" s="365"/>
      <c r="B66" s="79" t="s">
        <v>16</v>
      </c>
      <c r="C66" s="227">
        <f>'BA-COMODORO RIVADAVIA (A)'!C67/'BA-COMODORO RIVADAVIA (O)'!C67</f>
        <v>1.8167865707434052</v>
      </c>
      <c r="D66" s="76">
        <f>'BA-COMODORO RIVADAVIA (A)'!C67/'BA-COMODORO RIVADAVIA (O)'!F67</f>
        <v>1.5949473684210527</v>
      </c>
      <c r="E66" s="77" t="s">
        <v>150</v>
      </c>
    </row>
    <row r="67" spans="1:5">
      <c r="A67" s="365"/>
      <c r="B67" s="79" t="s">
        <v>17</v>
      </c>
      <c r="C67" s="227">
        <f>'BA-COMODORO RIVADAVIA (A)'!C68/'BA-COMODORO RIVADAVIA (O)'!C68</f>
        <v>2.34052757793765</v>
      </c>
      <c r="D67" s="76">
        <f>'BA-COMODORO RIVADAVIA (A)'!C68/'BA-COMODORO RIVADAVIA (O)'!F68</f>
        <v>2.054736842105263</v>
      </c>
      <c r="E67" s="77">
        <f>'BA-COMODORO RIVADAVIA (A)'!C68/'BA-COMODORO RIVADAVIA (O)'!I68</f>
        <v>1.7868912486268766</v>
      </c>
    </row>
    <row r="68" spans="1:5">
      <c r="A68" s="365"/>
      <c r="B68" s="78" t="s">
        <v>18</v>
      </c>
      <c r="C68" s="227">
        <f>'BA-COMODORO RIVADAVIA (A)'!C69/'BA-COMODORO RIVADAVIA (O)'!C69</f>
        <v>2.0532374100719424</v>
      </c>
      <c r="D68" s="76">
        <f>'BA-COMODORO RIVADAVIA (A)'!C69/'BA-COMODORO RIVADAVIA (O)'!F69</f>
        <v>1.8025263157894738</v>
      </c>
      <c r="E68" s="77">
        <f>'BA-COMODORO RIVADAVIA (A)'!C69/'BA-COMODORO RIVADAVIA (O)'!I69</f>
        <v>1.567557671182717</v>
      </c>
    </row>
    <row r="69" spans="1:5">
      <c r="A69" s="365"/>
      <c r="B69" s="78" t="s">
        <v>19</v>
      </c>
      <c r="C69" s="227">
        <f>'BA-COMODORO RIVADAVIA (A)'!C70/'BA-COMODORO RIVADAVIA (O)'!C70</f>
        <v>1.8988009592326138</v>
      </c>
      <c r="D69" s="76">
        <f>'BA-COMODORO RIVADAVIA (A)'!C70/'BA-COMODORO RIVADAVIA (O)'!F70</f>
        <v>1.6669473684210527</v>
      </c>
      <c r="E69" s="77" t="s">
        <v>150</v>
      </c>
    </row>
    <row r="70" spans="1:5">
      <c r="A70" s="365"/>
      <c r="B70" s="78" t="s">
        <v>20</v>
      </c>
      <c r="C70" s="227">
        <f>'BA-COMODORO RIVADAVIA (A)'!C71/'BA-COMODORO RIVADAVIA (O)'!C71</f>
        <v>2.0489208633093523</v>
      </c>
      <c r="D70" s="76">
        <f>'BA-COMODORO RIVADAVIA (A)'!C71/'BA-COMODORO RIVADAVIA (O)'!F71</f>
        <v>1.7987368421052632</v>
      </c>
      <c r="E70" s="77" t="s">
        <v>150</v>
      </c>
    </row>
    <row r="71" spans="1:5">
      <c r="A71" s="365"/>
      <c r="B71" s="78" t="s">
        <v>146</v>
      </c>
      <c r="C71" s="227">
        <f>'BA-COMODORO RIVADAVIA (A)'!C72/'BA-COMODORO RIVADAVIA (O)'!C72</f>
        <v>2.0858513189448442</v>
      </c>
      <c r="D71" s="76">
        <f>'BA-COMODORO RIVADAVIA (A)'!C72/'BA-COMODORO RIVADAVIA (O)'!F72</f>
        <v>1.8311578947368421</v>
      </c>
      <c r="E71" s="77" t="s">
        <v>150</v>
      </c>
    </row>
    <row r="72" spans="1:5" ht="15" thickBot="1">
      <c r="A72" s="365"/>
      <c r="B72" s="116" t="s">
        <v>147</v>
      </c>
      <c r="C72" s="104">
        <f>'BA-COMODORO RIVADAVIA (A)'!C73/'BA-COMODORO RIVADAVIA (O)'!C73</f>
        <v>2.42625</v>
      </c>
      <c r="D72" s="17">
        <f>'BA-COMODORO RIVADAVIA (A)'!C73/'BA-COMODORO RIVADAVIA (O)'!F73</f>
        <v>2.1174545454545455</v>
      </c>
      <c r="E72" s="21" t="s">
        <v>150</v>
      </c>
    </row>
    <row r="73" spans="1:5">
      <c r="A73" s="364">
        <v>2018</v>
      </c>
      <c r="B73" s="115" t="s">
        <v>148</v>
      </c>
      <c r="C73" s="119">
        <f>'BA-COMODORO RIVADAVIA (A)'!C74/'BA-COMODORO RIVADAVIA (O)'!C74</f>
        <v>1.8666666666666667</v>
      </c>
      <c r="D73" s="13">
        <f>'BA-COMODORO RIVADAVIA (A)'!C74/'BA-COMODORO RIVADAVIA (O)'!F74</f>
        <v>1.6290909090909091</v>
      </c>
      <c r="E73" s="22" t="s">
        <v>150</v>
      </c>
    </row>
    <row r="74" spans="1:5">
      <c r="A74" s="365"/>
      <c r="B74" s="78" t="s">
        <v>12</v>
      </c>
      <c r="C74" s="227">
        <f>'BA-COMODORO RIVADAVIA (A)'!C75/'BA-COMODORO RIVADAVIA (O)'!C75</f>
        <v>2.2733333333333334</v>
      </c>
      <c r="D74" s="76">
        <f>'BA-COMODORO RIVADAVIA (A)'!C75/'BA-COMODORO RIVADAVIA (O)'!F75</f>
        <v>1.984</v>
      </c>
      <c r="E74" s="77" t="s">
        <v>150</v>
      </c>
    </row>
    <row r="75" spans="1:5">
      <c r="A75" s="365"/>
      <c r="B75" s="78" t="s">
        <v>13</v>
      </c>
      <c r="C75" s="227">
        <f>'BA-COMODORO RIVADAVIA (A)'!C76/'BA-COMODORO RIVADAVIA (O)'!C76</f>
        <v>1.8474999999999999</v>
      </c>
      <c r="D75" s="76">
        <f>'BA-COMODORO RIVADAVIA (A)'!C76/'BA-COMODORO RIVADAVIA (O)'!F76</f>
        <v>1.6123636363636364</v>
      </c>
      <c r="E75" s="77" t="s">
        <v>150</v>
      </c>
    </row>
    <row r="76" spans="1:5">
      <c r="A76" s="365"/>
      <c r="B76" s="78" t="s">
        <v>14</v>
      </c>
      <c r="C76" s="227">
        <f>'BA-COMODORO RIVADAVIA (A)'!C77/'BA-COMODORO RIVADAVIA (O)'!C77</f>
        <v>1.87625</v>
      </c>
      <c r="D76" s="76">
        <f>'BA-COMODORO RIVADAVIA (A)'!C77/'BA-COMODORO RIVADAVIA (O)'!F77</f>
        <v>1.6374545454545455</v>
      </c>
      <c r="E76" s="77" t="s">
        <v>150</v>
      </c>
    </row>
    <row r="77" spans="1:5">
      <c r="A77" s="365"/>
      <c r="B77" s="78" t="s">
        <v>15</v>
      </c>
      <c r="C77" s="227">
        <f>'BA-COMODORO RIVADAVIA (A)'!C78/'BA-COMODORO RIVADAVIA (O)'!C78</f>
        <v>1.7120833333333334</v>
      </c>
      <c r="D77" s="76">
        <f>'BA-COMODORO RIVADAVIA (A)'!C78/'BA-COMODORO RIVADAVIA (O)'!F78</f>
        <v>1.4941818181818183</v>
      </c>
      <c r="E77" s="77" t="s">
        <v>150</v>
      </c>
    </row>
    <row r="78" spans="1:5">
      <c r="A78" s="365"/>
      <c r="B78" s="78" t="s">
        <v>16</v>
      </c>
      <c r="C78" s="227">
        <f>'BA-COMODORO RIVADAVIA (A)'!C79/'BA-COMODORO RIVADAVIA (O)'!C79</f>
        <v>1.53</v>
      </c>
      <c r="D78" s="76">
        <f>'BA-COMODORO RIVADAVIA (A)'!C79/'BA-COMODORO RIVADAVIA (O)'!F79</f>
        <v>1.3352727272727272</v>
      </c>
      <c r="E78" s="77" t="s">
        <v>150</v>
      </c>
    </row>
    <row r="79" spans="1:5">
      <c r="A79" s="365"/>
      <c r="B79" s="78" t="s">
        <v>17</v>
      </c>
      <c r="C79" s="227">
        <f>'BA-COMODORO RIVADAVIA (A)'!C80/'BA-COMODORO RIVADAVIA (O)'!C80</f>
        <v>2.2470833333333333</v>
      </c>
      <c r="D79" s="76">
        <f>'BA-COMODORO RIVADAVIA (A)'!C80/'BA-COMODORO RIVADAVIA (O)'!F80</f>
        <v>1.961090909090909</v>
      </c>
      <c r="E79" s="77" t="s">
        <v>150</v>
      </c>
    </row>
    <row r="80" spans="1:5">
      <c r="A80" s="365"/>
      <c r="B80" s="78" t="s">
        <v>18</v>
      </c>
      <c r="C80" s="227">
        <f>'BA-COMODORO RIVADAVIA (A)'!C81/'BA-COMODORO RIVADAVIA (O)'!C81</f>
        <v>1.5879166666666666</v>
      </c>
      <c r="D80" s="76">
        <f>'BA-COMODORO RIVADAVIA (A)'!C81/'BA-COMODORO RIVADAVIA (O)'!F81</f>
        <v>1.3858181818181818</v>
      </c>
      <c r="E80" s="77" t="s">
        <v>150</v>
      </c>
    </row>
    <row r="81" spans="1:5">
      <c r="A81" s="365"/>
      <c r="B81" s="78" t="s">
        <v>19</v>
      </c>
      <c r="C81" s="227">
        <f>'BA-COMODORO RIVADAVIA (A)'!C82/'BA-COMODORO RIVADAVIA (O)'!C82</f>
        <v>1.6533333333333333</v>
      </c>
      <c r="D81" s="76">
        <f>'BA-COMODORO RIVADAVIA (A)'!C82/'BA-COMODORO RIVADAVIA (O)'!F82</f>
        <v>1.4429090909090909</v>
      </c>
      <c r="E81" s="77" t="s">
        <v>150</v>
      </c>
    </row>
    <row r="82" spans="1:5">
      <c r="A82" s="365"/>
      <c r="B82" s="78" t="s">
        <v>20</v>
      </c>
      <c r="C82" s="227">
        <f>'BA-COMODORO RIVADAVIA (A)'!C83/'BA-COMODORO RIVADAVIA (O)'!C83</f>
        <v>1.5745098039215686</v>
      </c>
      <c r="D82" s="76">
        <f>'BA-COMODORO RIVADAVIA (A)'!C83/'BA-COMODORO RIVADAVIA (O)'!F83</f>
        <v>1.4087719298245613</v>
      </c>
      <c r="E82" s="77" t="s">
        <v>150</v>
      </c>
    </row>
    <row r="83" spans="1:5">
      <c r="A83" s="365"/>
      <c r="B83" s="78" t="s">
        <v>146</v>
      </c>
      <c r="C83" s="227">
        <f>'BA-COMODORO RIVADAVIA (A)'!C84/'BA-COMODORO RIVADAVIA (O)'!C84</f>
        <v>3.4320463320463319</v>
      </c>
      <c r="D83" s="76">
        <f>'BA-COMODORO RIVADAVIA (A)'!C84/'BA-COMODORO RIVADAVIA (O)'!F84</f>
        <v>3.016287750254496</v>
      </c>
      <c r="E83" s="77" t="s">
        <v>150</v>
      </c>
    </row>
    <row r="84" spans="1:5" ht="15" thickBot="1">
      <c r="A84" s="365"/>
      <c r="B84" s="116" t="s">
        <v>147</v>
      </c>
      <c r="C84" s="164">
        <f>'BA-COMODORO RIVADAVIA (A)'!C85/'BA-COMODORO RIVADAVIA (O)'!C85</f>
        <v>2.5081081081081082</v>
      </c>
      <c r="D84" s="165">
        <f>'BA-COMODORO RIVADAVIA (A)'!C85/'BA-COMODORO RIVADAVIA (O)'!F85</f>
        <v>2.204275534441805</v>
      </c>
      <c r="E84" s="284" t="s">
        <v>150</v>
      </c>
    </row>
    <row r="85" spans="1:5">
      <c r="A85" s="364">
        <v>2019</v>
      </c>
      <c r="B85" s="115" t="s">
        <v>148</v>
      </c>
      <c r="C85" s="119">
        <f>'BA-COMODORO RIVADAVIA (A)'!C86/'BA-COMODORO RIVADAVIA (O)'!C86</f>
        <v>1.3445454545454545</v>
      </c>
      <c r="D85" s="13">
        <f>'BA-COMODORO RIVADAVIA (A)'!C86/'BA-COMODORO RIVADAVIA (O)'!F86</f>
        <v>1.1691699604743082</v>
      </c>
      <c r="E85" s="22" t="s">
        <v>150</v>
      </c>
    </row>
    <row r="86" spans="1:5">
      <c r="A86" s="365"/>
      <c r="B86" s="78" t="s">
        <v>12</v>
      </c>
      <c r="C86" s="227">
        <f>'BA-COMODORO RIVADAVIA (A)'!C87/'BA-COMODORO RIVADAVIA (O)'!C87</f>
        <v>3.0389238694905552</v>
      </c>
      <c r="D86" s="76">
        <f>'BA-COMODORO RIVADAVIA (A)'!C87/'BA-COMODORO RIVADAVIA (O)'!F87</f>
        <v>2.9090410958904109</v>
      </c>
      <c r="E86" s="77" t="s">
        <v>150</v>
      </c>
    </row>
    <row r="87" spans="1:5">
      <c r="A87" s="365"/>
      <c r="B87" s="78" t="s">
        <v>13</v>
      </c>
      <c r="C87" s="227">
        <f>'BA-COMODORO RIVADAVIA (A)'!C88/'BA-COMODORO RIVADAVIA (O)'!C88</f>
        <v>1.2572307692307692</v>
      </c>
      <c r="D87" s="76">
        <f>'BA-COMODORO RIVADAVIA (A)'!C88/'BA-COMODORO RIVADAVIA (O)'!F88</f>
        <v>1.1194520547945206</v>
      </c>
      <c r="E87" s="77" t="s">
        <v>150</v>
      </c>
    </row>
    <row r="88" spans="1:5">
      <c r="A88" s="365"/>
      <c r="B88" s="78" t="s">
        <v>14</v>
      </c>
      <c r="C88" s="227">
        <f>'BA-COMODORO RIVADAVIA (A)'!C89/'BA-COMODORO RIVADAVIA (O)'!C89</f>
        <v>1.7818461538461539</v>
      </c>
      <c r="D88" s="76">
        <f>'BA-COMODORO RIVADAVIA (A)'!C89/'BA-COMODORO RIVADAVIA (O)'!F89</f>
        <v>1.5865753424657534</v>
      </c>
      <c r="E88" s="77" t="s">
        <v>150</v>
      </c>
    </row>
    <row r="89" spans="1:5">
      <c r="A89" s="365"/>
      <c r="B89" s="78" t="s">
        <v>15</v>
      </c>
      <c r="C89" s="227">
        <f>'BA-COMODORO RIVADAVIA (A)'!C90/'BA-COMODORO RIVADAVIA (O)'!C90</f>
        <v>1.779076923076923</v>
      </c>
      <c r="D89" s="76">
        <f>'BA-COMODORO RIVADAVIA (A)'!C90/'BA-COMODORO RIVADAVIA (O)'!F90</f>
        <v>1.5841095890410959</v>
      </c>
      <c r="E89" s="77" t="s">
        <v>150</v>
      </c>
    </row>
    <row r="90" spans="1:5">
      <c r="A90" s="365"/>
      <c r="B90" s="78" t="s">
        <v>16</v>
      </c>
      <c r="C90" s="227">
        <f>'BA-COMODORO RIVADAVIA (A)'!C91/'BA-COMODORO RIVADAVIA (O)'!C91</f>
        <v>1.5864615384615384</v>
      </c>
      <c r="D90" s="76">
        <f>'BA-COMODORO RIVADAVIA (A)'!C91/'BA-COMODORO RIVADAVIA (O)'!F91</f>
        <v>1.4126027397260275</v>
      </c>
      <c r="E90" s="77" t="s">
        <v>150</v>
      </c>
    </row>
    <row r="91" spans="1:5">
      <c r="A91" s="365"/>
      <c r="B91" s="78" t="s">
        <v>17</v>
      </c>
      <c r="C91" s="227">
        <f>'BA-COMODORO RIVADAVIA (A)'!C92/'BA-COMODORO RIVADAVIA (O)'!C92</f>
        <v>4.0344615384615388</v>
      </c>
      <c r="D91" s="76">
        <f>'BA-COMODORO RIVADAVIA (A)'!C92/'BA-COMODORO RIVADAVIA (O)'!F92</f>
        <v>3.5923287671232877</v>
      </c>
      <c r="E91" s="77" t="s">
        <v>150</v>
      </c>
    </row>
    <row r="92" spans="1:5">
      <c r="A92" s="365"/>
      <c r="B92" s="78" t="s">
        <v>18</v>
      </c>
      <c r="C92" s="227">
        <f>'BA-COMODORO RIVADAVIA (A)'!C93/'BA-COMODORO RIVADAVIA (O)'!C93</f>
        <v>1.9075757575757575</v>
      </c>
      <c r="D92" s="76">
        <f>'BA-COMODORO RIVADAVIA (A)'!C93/'BA-COMODORO RIVADAVIA (O)'!F93</f>
        <v>1.7036535859269282</v>
      </c>
      <c r="E92" s="77" t="s">
        <v>150</v>
      </c>
    </row>
    <row r="93" spans="1:5">
      <c r="A93" s="365"/>
      <c r="B93" s="78" t="s">
        <v>19</v>
      </c>
      <c r="C93" s="227">
        <f>'BA-COMODORO RIVADAVIA (A)'!C94/'BA-COMODORO RIVADAVIA (O)'!C94</f>
        <v>1.936969696969697</v>
      </c>
      <c r="D93" s="76">
        <f>'BA-COMODORO RIVADAVIA (A)'!C94/'BA-COMODORO RIVADAVIA (O)'!F94</f>
        <v>1.7299052774018944</v>
      </c>
      <c r="E93" s="77" t="s">
        <v>150</v>
      </c>
    </row>
    <row r="94" spans="1:5">
      <c r="A94" s="365"/>
      <c r="B94" s="78" t="s">
        <v>20</v>
      </c>
      <c r="C94" s="227">
        <f>'BA-COMODORO RIVADAVIA (A)'!C95/'BA-COMODORO RIVADAVIA (O)'!C95</f>
        <v>1.936969696969697</v>
      </c>
      <c r="D94" s="76">
        <f>'BA-COMODORO RIVADAVIA (A)'!C95/'BA-COMODORO RIVADAVIA (O)'!F95</f>
        <v>1.7299052774018944</v>
      </c>
      <c r="E94" s="77" t="s">
        <v>150</v>
      </c>
    </row>
    <row r="95" spans="1:5">
      <c r="A95" s="365"/>
      <c r="B95" s="78" t="s">
        <v>146</v>
      </c>
      <c r="C95" s="227">
        <f>'BA-COMODORO RIVADAVIA (A)'!C96/'BA-COMODORO RIVADAVIA (O)'!C96</f>
        <v>2.1809175102304543</v>
      </c>
      <c r="D95" s="76">
        <f>'BA-COMODORO RIVADAVIA (A)'!C96/'BA-COMODORO RIVADAVIA (O)'!F96</f>
        <v>1.9203489474682345</v>
      </c>
      <c r="E95" s="77" t="s">
        <v>150</v>
      </c>
    </row>
    <row r="96" spans="1:5" ht="15" thickBot="1">
      <c r="A96" s="372"/>
      <c r="B96" s="116" t="s">
        <v>147</v>
      </c>
      <c r="C96" s="164">
        <f>'BA-COMODORO RIVADAVIA (A)'!C97/'BA-COMODORO RIVADAVIA (O)'!C97</f>
        <v>3.8004036326942483</v>
      </c>
      <c r="D96" s="165">
        <f>'BA-COMODORO RIVADAVIA (A)'!C97/'BA-COMODORO RIVADAVIA (O)'!F97</f>
        <v>3.5178404632916123</v>
      </c>
      <c r="E96" s="284" t="s">
        <v>150</v>
      </c>
    </row>
    <row r="97" spans="1:5">
      <c r="A97" s="364">
        <v>2020</v>
      </c>
      <c r="B97" s="115" t="s">
        <v>148</v>
      </c>
      <c r="C97" s="119">
        <f>'BA-COMODORO RIVADAVIA (A)'!C98/'BA-COMODORO RIVADAVIA (O)'!C98</f>
        <v>1.7806478064780649</v>
      </c>
      <c r="D97" s="13">
        <f>'BA-COMODORO RIVADAVIA (A)'!C98/'BA-COMODORO RIVADAVIA (O)'!F98</f>
        <v>1.5969847398418826</v>
      </c>
      <c r="E97" s="22" t="s">
        <v>150</v>
      </c>
    </row>
    <row r="98" spans="1:5">
      <c r="A98" s="365"/>
      <c r="B98" s="78" t="s">
        <v>12</v>
      </c>
      <c r="C98" s="8" t="s">
        <v>150</v>
      </c>
      <c r="D98" s="76" t="s">
        <v>150</v>
      </c>
      <c r="E98" s="77" t="s">
        <v>150</v>
      </c>
    </row>
    <row r="99" spans="1:5">
      <c r="A99" s="365"/>
      <c r="B99" s="78" t="s">
        <v>13</v>
      </c>
      <c r="C99" s="76" t="s">
        <v>150</v>
      </c>
      <c r="D99" s="76" t="s">
        <v>150</v>
      </c>
      <c r="E99" s="77" t="s">
        <v>150</v>
      </c>
    </row>
    <row r="100" spans="1:5">
      <c r="A100" s="365"/>
      <c r="B100" s="78" t="s">
        <v>14</v>
      </c>
      <c r="C100" s="76" t="s">
        <v>150</v>
      </c>
      <c r="D100" s="76" t="s">
        <v>150</v>
      </c>
      <c r="E100" s="77" t="s">
        <v>150</v>
      </c>
    </row>
    <row r="101" spans="1:5">
      <c r="A101" s="365"/>
      <c r="B101" s="78" t="s">
        <v>15</v>
      </c>
      <c r="C101" s="76" t="s">
        <v>150</v>
      </c>
      <c r="D101" s="76" t="s">
        <v>150</v>
      </c>
      <c r="E101" s="77" t="s">
        <v>150</v>
      </c>
    </row>
    <row r="102" spans="1:5">
      <c r="A102" s="365"/>
      <c r="B102" s="78" t="s">
        <v>16</v>
      </c>
      <c r="C102" s="76" t="s">
        <v>150</v>
      </c>
      <c r="D102" s="76" t="s">
        <v>150</v>
      </c>
      <c r="E102" s="77" t="s">
        <v>150</v>
      </c>
    </row>
    <row r="103" spans="1:5">
      <c r="A103" s="365"/>
      <c r="B103" s="78" t="s">
        <v>17</v>
      </c>
      <c r="C103" s="76" t="s">
        <v>150</v>
      </c>
      <c r="D103" s="76" t="s">
        <v>150</v>
      </c>
      <c r="E103" s="77" t="s">
        <v>150</v>
      </c>
    </row>
    <row r="104" spans="1:5">
      <c r="A104" s="365"/>
      <c r="B104" s="78" t="s">
        <v>18</v>
      </c>
      <c r="C104" s="76" t="s">
        <v>150</v>
      </c>
      <c r="D104" s="76" t="s">
        <v>150</v>
      </c>
      <c r="E104" s="77" t="s">
        <v>150</v>
      </c>
    </row>
    <row r="105" spans="1:5">
      <c r="A105" s="365"/>
      <c r="B105" s="78" t="s">
        <v>19</v>
      </c>
      <c r="C105" s="76" t="s">
        <v>150</v>
      </c>
      <c r="D105" s="76" t="s">
        <v>150</v>
      </c>
      <c r="E105" s="77" t="s">
        <v>150</v>
      </c>
    </row>
    <row r="106" spans="1:5">
      <c r="A106" s="365"/>
      <c r="B106" s="78" t="s">
        <v>20</v>
      </c>
      <c r="C106" s="76" t="s">
        <v>150</v>
      </c>
      <c r="D106" s="76" t="s">
        <v>150</v>
      </c>
      <c r="E106" s="77" t="s">
        <v>150</v>
      </c>
    </row>
    <row r="107" spans="1:5">
      <c r="A107" s="365"/>
      <c r="B107" s="78" t="s">
        <v>146</v>
      </c>
      <c r="C107" s="76" t="s">
        <v>150</v>
      </c>
      <c r="D107" s="76" t="s">
        <v>150</v>
      </c>
      <c r="E107" s="77" t="s">
        <v>150</v>
      </c>
    </row>
    <row r="108" spans="1:5" ht="15" thickBot="1">
      <c r="A108" s="365"/>
      <c r="B108" s="116" t="s">
        <v>147</v>
      </c>
      <c r="C108" s="165" t="s">
        <v>150</v>
      </c>
      <c r="D108" s="165" t="s">
        <v>150</v>
      </c>
      <c r="E108" s="284" t="s">
        <v>150</v>
      </c>
    </row>
    <row r="109" spans="1:5">
      <c r="A109" s="364">
        <v>2021</v>
      </c>
      <c r="B109" s="79" t="s">
        <v>148</v>
      </c>
      <c r="C109" s="76" t="s">
        <v>150</v>
      </c>
      <c r="D109" s="76" t="s">
        <v>150</v>
      </c>
      <c r="E109" s="77" t="s">
        <v>150</v>
      </c>
    </row>
    <row r="110" spans="1:5">
      <c r="A110" s="365"/>
      <c r="B110" s="78" t="s">
        <v>12</v>
      </c>
      <c r="C110" s="76" t="s">
        <v>150</v>
      </c>
      <c r="D110" s="76" t="s">
        <v>150</v>
      </c>
      <c r="E110" s="77" t="s">
        <v>150</v>
      </c>
    </row>
    <row r="111" spans="1:5">
      <c r="A111" s="365"/>
      <c r="B111" s="78" t="s">
        <v>13</v>
      </c>
      <c r="C111" s="76" t="s">
        <v>150</v>
      </c>
      <c r="D111" s="76" t="s">
        <v>150</v>
      </c>
      <c r="E111" s="77" t="s">
        <v>150</v>
      </c>
    </row>
    <row r="112" spans="1:5">
      <c r="A112" s="365"/>
      <c r="B112" s="78" t="s">
        <v>14</v>
      </c>
      <c r="C112" s="76" t="s">
        <v>150</v>
      </c>
      <c r="D112" s="76" t="s">
        <v>150</v>
      </c>
      <c r="E112" s="77" t="s">
        <v>150</v>
      </c>
    </row>
    <row r="113" spans="1:5">
      <c r="A113" s="365"/>
      <c r="B113" s="78" t="s">
        <v>15</v>
      </c>
      <c r="C113" s="76" t="s">
        <v>150</v>
      </c>
      <c r="D113" s="76" t="s">
        <v>150</v>
      </c>
      <c r="E113" s="77" t="s">
        <v>150</v>
      </c>
    </row>
    <row r="114" spans="1:5">
      <c r="A114" s="365"/>
      <c r="B114" s="78" t="s">
        <v>16</v>
      </c>
      <c r="C114" s="76" t="s">
        <v>150</v>
      </c>
      <c r="D114" s="76" t="s">
        <v>150</v>
      </c>
      <c r="E114" s="77" t="s">
        <v>150</v>
      </c>
    </row>
    <row r="115" spans="1:5">
      <c r="A115" s="365"/>
      <c r="B115" s="78" t="s">
        <v>17</v>
      </c>
      <c r="C115" s="76" t="s">
        <v>150</v>
      </c>
      <c r="D115" s="76" t="s">
        <v>150</v>
      </c>
      <c r="E115" s="77" t="s">
        <v>150</v>
      </c>
    </row>
    <row r="116" spans="1:5">
      <c r="A116" s="365"/>
      <c r="B116" s="78" t="s">
        <v>18</v>
      </c>
      <c r="C116" s="76" t="s">
        <v>150</v>
      </c>
      <c r="D116" s="76" t="s">
        <v>150</v>
      </c>
      <c r="E116" s="77" t="s">
        <v>150</v>
      </c>
    </row>
    <row r="117" spans="1:5" ht="15" thickBot="1">
      <c r="A117" s="372"/>
      <c r="B117" s="116" t="s">
        <v>19</v>
      </c>
      <c r="C117" s="165">
        <f>'BA-COMODORO RIVADAVIA (A)'!C118/'BA-COMODORO RIVADAVIA (O)'!C118</f>
        <v>1.4558375634517766</v>
      </c>
      <c r="D117" s="165">
        <f>'BA-COMODORO RIVADAVIA (A)'!C118/'BA-COMODORO RIVADAVIA (O)'!F118</f>
        <v>1.3095890410958904</v>
      </c>
      <c r="E117" s="21" t="s">
        <v>150</v>
      </c>
    </row>
    <row r="118" spans="1:5">
      <c r="A118" s="2"/>
      <c r="B118" s="74"/>
    </row>
    <row r="120" spans="1:5">
      <c r="A120" s="4" t="s">
        <v>21</v>
      </c>
    </row>
  </sheetData>
  <mergeCells count="12">
    <mergeCell ref="C12:E12"/>
    <mergeCell ref="A14:A24"/>
    <mergeCell ref="A25:A36"/>
    <mergeCell ref="A49:A60"/>
    <mergeCell ref="A37:A48"/>
    <mergeCell ref="A12:A13"/>
    <mergeCell ref="B12:B13"/>
    <mergeCell ref="A85:A96"/>
    <mergeCell ref="A97:A108"/>
    <mergeCell ref="A109:A117"/>
    <mergeCell ref="A73:A84"/>
    <mergeCell ref="A61:A72"/>
  </mergeCells>
  <hyperlinks>
    <hyperlink ref="A120" location="ÍNDICE!A1" display="Volver al Índice" xr:uid="{00000000-0004-0000-0B00-000000000000}"/>
  </hyperlink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H128"/>
  <sheetViews>
    <sheetView showGridLines="0" zoomScale="80" zoomScaleNormal="80" workbookViewId="0"/>
  </sheetViews>
  <sheetFormatPr baseColWidth="10" defaultColWidth="22.6640625" defaultRowHeight="14.4"/>
  <cols>
    <col min="1" max="1" width="27.6640625" customWidth="1"/>
    <col min="3" max="5" width="30.6640625" customWidth="1"/>
  </cols>
  <sheetData>
    <row r="1" spans="1:5">
      <c r="A1" s="3" t="s">
        <v>0</v>
      </c>
      <c r="B1" s="2"/>
      <c r="C1" s="2"/>
    </row>
    <row r="2" spans="1:5">
      <c r="A2" s="3" t="s">
        <v>1</v>
      </c>
      <c r="B2" s="2"/>
      <c r="C2" s="2"/>
    </row>
    <row r="3" spans="1:5">
      <c r="A3" s="3" t="s">
        <v>2</v>
      </c>
      <c r="B3" s="2"/>
      <c r="C3" s="2"/>
    </row>
    <row r="4" spans="1:5">
      <c r="A4" s="3" t="s">
        <v>3</v>
      </c>
      <c r="B4" s="2" t="s">
        <v>4</v>
      </c>
      <c r="C4" s="2"/>
    </row>
    <row r="5" spans="1:5">
      <c r="A5" s="3" t="s">
        <v>6</v>
      </c>
      <c r="B5" s="2" t="s">
        <v>56</v>
      </c>
      <c r="C5" s="2"/>
    </row>
    <row r="6" spans="1:5">
      <c r="A6" s="3" t="s">
        <v>5</v>
      </c>
      <c r="B6" s="2" t="s">
        <v>79</v>
      </c>
      <c r="C6" s="2"/>
    </row>
    <row r="7" spans="1:5">
      <c r="A7" s="3" t="s">
        <v>7</v>
      </c>
      <c r="B7" s="2" t="s">
        <v>67</v>
      </c>
      <c r="C7" s="2"/>
    </row>
    <row r="8" spans="1:5">
      <c r="A8" s="3" t="s">
        <v>8</v>
      </c>
      <c r="B8" s="314" t="str">
        <f>+'[2]BA-BAHIA BLANCA'!B8</f>
        <v>septiembre 2021</v>
      </c>
      <c r="C8" s="2"/>
    </row>
    <row r="9" spans="1:5">
      <c r="A9" s="3" t="s">
        <v>9</v>
      </c>
      <c r="B9" s="315" t="str">
        <f>+'[2]BA-BAHIA BLANCA'!B9</f>
        <v>septiembre 2021</v>
      </c>
      <c r="C9" s="2"/>
    </row>
    <row r="10" spans="1:5">
      <c r="A10" s="2"/>
      <c r="B10" s="2"/>
      <c r="C10" s="2"/>
    </row>
    <row r="11" spans="1:5" ht="15" thickBot="1">
      <c r="A11" s="2"/>
      <c r="B11" s="2"/>
      <c r="C11" s="2"/>
    </row>
    <row r="12" spans="1:5" ht="15" thickBot="1">
      <c r="A12" s="366" t="s">
        <v>10</v>
      </c>
      <c r="B12" s="369" t="s">
        <v>11</v>
      </c>
      <c r="C12" s="355" t="s">
        <v>77</v>
      </c>
      <c r="D12" s="356"/>
      <c r="E12" s="357"/>
    </row>
    <row r="13" spans="1:5">
      <c r="A13" s="367"/>
      <c r="B13" s="370"/>
      <c r="C13" s="419" t="s">
        <v>69</v>
      </c>
      <c r="D13" s="420"/>
      <c r="E13" s="421"/>
    </row>
    <row r="14" spans="1:5" ht="15" thickBot="1">
      <c r="A14" s="368"/>
      <c r="B14" s="371"/>
      <c r="C14" s="10" t="s">
        <v>70</v>
      </c>
      <c r="D14" s="11" t="s">
        <v>71</v>
      </c>
      <c r="E14" s="12" t="s">
        <v>72</v>
      </c>
    </row>
    <row r="15" spans="1:5">
      <c r="A15" s="361">
        <v>2013</v>
      </c>
      <c r="B15" s="25" t="s">
        <v>12</v>
      </c>
      <c r="C15" s="61">
        <v>917</v>
      </c>
      <c r="D15" s="13">
        <f t="shared" ref="D15:D78" si="0">+C15/$B$119</f>
        <v>1.2493188010899183</v>
      </c>
      <c r="E15" s="27">
        <f>+C15/$C$23*100</f>
        <v>88.770571151984512</v>
      </c>
    </row>
    <row r="16" spans="1:5">
      <c r="A16" s="362"/>
      <c r="B16" s="28" t="s">
        <v>13</v>
      </c>
      <c r="C16" s="62">
        <v>917</v>
      </c>
      <c r="D16" s="15">
        <f t="shared" si="0"/>
        <v>1.2493188010899183</v>
      </c>
      <c r="E16" s="30">
        <f t="shared" ref="E16:E79" si="1">+C16/$C$23*100</f>
        <v>88.770571151984512</v>
      </c>
    </row>
    <row r="17" spans="1:8">
      <c r="A17" s="362"/>
      <c r="B17" s="28" t="s">
        <v>14</v>
      </c>
      <c r="C17" s="62">
        <v>713</v>
      </c>
      <c r="D17" s="15">
        <f t="shared" si="0"/>
        <v>0.97138964577656672</v>
      </c>
      <c r="E17" s="30">
        <f t="shared" si="1"/>
        <v>69.02226524685382</v>
      </c>
    </row>
    <row r="18" spans="1:8">
      <c r="A18" s="362"/>
      <c r="B18" s="28" t="s">
        <v>15</v>
      </c>
      <c r="C18" s="62">
        <v>1046</v>
      </c>
      <c r="D18" s="15">
        <f t="shared" si="0"/>
        <v>1.4250681198910082</v>
      </c>
      <c r="E18" s="30">
        <f t="shared" si="1"/>
        <v>101.25847047434658</v>
      </c>
    </row>
    <row r="19" spans="1:8">
      <c r="A19" s="362"/>
      <c r="B19" s="28" t="s">
        <v>16</v>
      </c>
      <c r="C19" s="62">
        <v>1040</v>
      </c>
      <c r="D19" s="15">
        <f t="shared" si="0"/>
        <v>1.4168937329700273</v>
      </c>
      <c r="E19" s="30">
        <f t="shared" si="1"/>
        <v>100.67763794772506</v>
      </c>
      <c r="G19" s="105"/>
    </row>
    <row r="20" spans="1:8">
      <c r="A20" s="362"/>
      <c r="B20" s="28" t="s">
        <v>17</v>
      </c>
      <c r="C20" s="62">
        <v>1040</v>
      </c>
      <c r="D20" s="15">
        <f t="shared" si="0"/>
        <v>1.4168937329700273</v>
      </c>
      <c r="E20" s="30">
        <f t="shared" si="1"/>
        <v>100.67763794772506</v>
      </c>
      <c r="G20" s="105"/>
    </row>
    <row r="21" spans="1:8">
      <c r="A21" s="362"/>
      <c r="B21" s="28" t="s">
        <v>18</v>
      </c>
      <c r="C21" s="62">
        <v>1040</v>
      </c>
      <c r="D21" s="15">
        <f t="shared" si="0"/>
        <v>1.4168937329700273</v>
      </c>
      <c r="E21" s="30">
        <f t="shared" si="1"/>
        <v>100.67763794772506</v>
      </c>
      <c r="G21" s="106"/>
    </row>
    <row r="22" spans="1:8">
      <c r="A22" s="362"/>
      <c r="B22" s="28" t="s">
        <v>19</v>
      </c>
      <c r="C22" s="62">
        <v>1033</v>
      </c>
      <c r="D22" s="15">
        <f t="shared" si="0"/>
        <v>1.4073569482288828</v>
      </c>
      <c r="E22" s="30">
        <f t="shared" si="1"/>
        <v>100</v>
      </c>
    </row>
    <row r="23" spans="1:8">
      <c r="A23" s="362"/>
      <c r="B23" s="28" t="s">
        <v>20</v>
      </c>
      <c r="C23" s="62">
        <v>1033</v>
      </c>
      <c r="D23" s="15">
        <f t="shared" si="0"/>
        <v>1.4073569482288828</v>
      </c>
      <c r="E23" s="30">
        <f t="shared" si="1"/>
        <v>100</v>
      </c>
    </row>
    <row r="24" spans="1:8">
      <c r="A24" s="362"/>
      <c r="B24" s="28" t="s">
        <v>146</v>
      </c>
      <c r="C24" s="62">
        <v>1033</v>
      </c>
      <c r="D24" s="15">
        <f t="shared" si="0"/>
        <v>1.4073569482288828</v>
      </c>
      <c r="E24" s="30">
        <f t="shared" si="1"/>
        <v>100</v>
      </c>
    </row>
    <row r="25" spans="1:8" ht="15" thickBot="1">
      <c r="A25" s="363"/>
      <c r="B25" s="31" t="s">
        <v>147</v>
      </c>
      <c r="C25" s="96">
        <v>1033</v>
      </c>
      <c r="D25" s="17">
        <f t="shared" si="0"/>
        <v>1.4073569482288828</v>
      </c>
      <c r="E25" s="42">
        <f t="shared" si="1"/>
        <v>100</v>
      </c>
      <c r="H25" s="106"/>
    </row>
    <row r="26" spans="1:8">
      <c r="A26" s="361">
        <v>2014</v>
      </c>
      <c r="B26" s="108" t="s">
        <v>148</v>
      </c>
      <c r="C26" s="35">
        <v>1070</v>
      </c>
      <c r="D26" s="13">
        <f t="shared" si="0"/>
        <v>1.457765667574932</v>
      </c>
      <c r="E26" s="27">
        <f t="shared" si="1"/>
        <v>103.58180058083252</v>
      </c>
    </row>
    <row r="27" spans="1:8">
      <c r="A27" s="362"/>
      <c r="B27" s="109" t="s">
        <v>12</v>
      </c>
      <c r="C27" s="89">
        <v>1241</v>
      </c>
      <c r="D27" s="15">
        <f t="shared" si="0"/>
        <v>1.6907356948228882</v>
      </c>
      <c r="E27" s="30">
        <f t="shared" si="1"/>
        <v>120.13552758954502</v>
      </c>
    </row>
    <row r="28" spans="1:8">
      <c r="A28" s="362"/>
      <c r="B28" s="109" t="s">
        <v>13</v>
      </c>
      <c r="C28" s="89">
        <v>1127.8</v>
      </c>
      <c r="D28" s="15">
        <f t="shared" si="0"/>
        <v>1.5365122615803815</v>
      </c>
      <c r="E28" s="30">
        <f t="shared" si="1"/>
        <v>109.17715392061955</v>
      </c>
    </row>
    <row r="29" spans="1:8">
      <c r="A29" s="362"/>
      <c r="B29" s="110" t="s">
        <v>14</v>
      </c>
      <c r="C29" s="98">
        <f>+(1089+1109+1231+1320+1332)/5</f>
        <v>1216.2</v>
      </c>
      <c r="D29" s="32">
        <f t="shared" si="0"/>
        <v>1.6569482288828339</v>
      </c>
      <c r="E29" s="33">
        <f>+C29/$C$23*100</f>
        <v>117.73475314617619</v>
      </c>
    </row>
    <row r="30" spans="1:8">
      <c r="A30" s="362"/>
      <c r="B30" s="110" t="s">
        <v>15</v>
      </c>
      <c r="C30" s="98">
        <v>1263</v>
      </c>
      <c r="D30" s="32">
        <f t="shared" si="0"/>
        <v>1.7207084468664851</v>
      </c>
      <c r="E30" s="33">
        <f t="shared" si="1"/>
        <v>122.26524685382381</v>
      </c>
    </row>
    <row r="31" spans="1:8" ht="14.25" customHeight="1">
      <c r="A31" s="362"/>
      <c r="B31" s="110" t="s">
        <v>16</v>
      </c>
      <c r="C31" s="98">
        <v>1190.75</v>
      </c>
      <c r="D31" s="32">
        <f t="shared" si="0"/>
        <v>1.6222752043596731</v>
      </c>
      <c r="E31" s="33">
        <f t="shared" si="1"/>
        <v>115.27105517909003</v>
      </c>
      <c r="G31" s="121"/>
    </row>
    <row r="32" spans="1:8" ht="15" customHeight="1">
      <c r="A32" s="362"/>
      <c r="B32" s="110" t="s">
        <v>17</v>
      </c>
      <c r="C32" s="98">
        <v>1151</v>
      </c>
      <c r="D32" s="32">
        <f t="shared" si="0"/>
        <v>1.5681198910081744</v>
      </c>
      <c r="E32" s="33">
        <f t="shared" si="1"/>
        <v>111.42303969022265</v>
      </c>
      <c r="G32" s="121"/>
    </row>
    <row r="33" spans="1:8" ht="14.25" customHeight="1">
      <c r="A33" s="362"/>
      <c r="B33" s="110" t="s">
        <v>18</v>
      </c>
      <c r="C33" s="98">
        <v>1206</v>
      </c>
      <c r="D33" s="32">
        <f t="shared" si="0"/>
        <v>1.6430517711171662</v>
      </c>
      <c r="E33" s="33">
        <f t="shared" si="1"/>
        <v>116.74733785091964</v>
      </c>
      <c r="G33" s="121"/>
    </row>
    <row r="34" spans="1:8" ht="14.25" customHeight="1">
      <c r="A34" s="362"/>
      <c r="B34" s="110" t="s">
        <v>19</v>
      </c>
      <c r="C34" s="98">
        <v>1208</v>
      </c>
      <c r="D34" s="32">
        <f t="shared" si="0"/>
        <v>1.6457765667574933</v>
      </c>
      <c r="E34" s="33">
        <f t="shared" si="1"/>
        <v>116.94094869312681</v>
      </c>
      <c r="G34" s="107"/>
    </row>
    <row r="35" spans="1:8" ht="14.25" customHeight="1">
      <c r="A35" s="362"/>
      <c r="B35" s="110" t="s">
        <v>20</v>
      </c>
      <c r="C35" s="98">
        <v>1093</v>
      </c>
      <c r="D35" s="32">
        <f t="shared" si="0"/>
        <v>1.4891008174386922</v>
      </c>
      <c r="E35" s="33">
        <f t="shared" si="1"/>
        <v>105.80832526621491</v>
      </c>
      <c r="G35" s="107"/>
    </row>
    <row r="36" spans="1:8">
      <c r="A36" s="362"/>
      <c r="B36" s="110" t="s">
        <v>146</v>
      </c>
      <c r="C36" s="98">
        <v>1346</v>
      </c>
      <c r="D36" s="32">
        <f t="shared" si="0"/>
        <v>1.8337874659400546</v>
      </c>
      <c r="E36" s="33">
        <f t="shared" si="1"/>
        <v>130.30009680542111</v>
      </c>
    </row>
    <row r="37" spans="1:8" ht="15" thickBot="1">
      <c r="A37" s="363"/>
      <c r="B37" s="111" t="s">
        <v>147</v>
      </c>
      <c r="C37" s="90">
        <v>1503</v>
      </c>
      <c r="D37" s="17">
        <f t="shared" si="0"/>
        <v>2.0476839237057223</v>
      </c>
      <c r="E37" s="42">
        <f t="shared" si="1"/>
        <v>145.49854791868344</v>
      </c>
    </row>
    <row r="38" spans="1:8">
      <c r="A38" s="364">
        <v>2015</v>
      </c>
      <c r="B38" s="108" t="s">
        <v>148</v>
      </c>
      <c r="C38" s="35">
        <v>1353</v>
      </c>
      <c r="D38" s="13">
        <f t="shared" si="0"/>
        <v>1.8433242506811989</v>
      </c>
      <c r="E38" s="27">
        <f t="shared" si="1"/>
        <v>130.97773475314619</v>
      </c>
    </row>
    <row r="39" spans="1:8">
      <c r="A39" s="365"/>
      <c r="B39" s="110" t="s">
        <v>12</v>
      </c>
      <c r="C39" s="98">
        <v>1291</v>
      </c>
      <c r="D39" s="32">
        <f t="shared" si="0"/>
        <v>1.7588555858310626</v>
      </c>
      <c r="E39" s="33">
        <f t="shared" si="1"/>
        <v>124.97579864472411</v>
      </c>
    </row>
    <row r="40" spans="1:8">
      <c r="A40" s="365"/>
      <c r="B40" s="109" t="s">
        <v>13</v>
      </c>
      <c r="C40" s="89">
        <v>1116</v>
      </c>
      <c r="D40" s="15">
        <f t="shared" si="0"/>
        <v>1.5204359673024523</v>
      </c>
      <c r="E40" s="30">
        <f t="shared" si="1"/>
        <v>108.03484995159729</v>
      </c>
    </row>
    <row r="41" spans="1:8">
      <c r="A41" s="365"/>
      <c r="B41" s="109" t="s">
        <v>14</v>
      </c>
      <c r="C41" s="89">
        <v>1291</v>
      </c>
      <c r="D41" s="15">
        <f t="shared" si="0"/>
        <v>1.7588555858310626</v>
      </c>
      <c r="E41" s="30">
        <f t="shared" si="1"/>
        <v>124.97579864472411</v>
      </c>
    </row>
    <row r="42" spans="1:8" ht="15" customHeight="1">
      <c r="A42" s="365"/>
      <c r="B42" s="109" t="s">
        <v>15</v>
      </c>
      <c r="C42" s="89">
        <v>1150</v>
      </c>
      <c r="D42" s="15">
        <f t="shared" si="0"/>
        <v>1.5667574931880108</v>
      </c>
      <c r="E42" s="30">
        <f t="shared" si="1"/>
        <v>111.32623426911907</v>
      </c>
    </row>
    <row r="43" spans="1:8" ht="15" customHeight="1">
      <c r="A43" s="365"/>
      <c r="B43" s="109" t="s">
        <v>16</v>
      </c>
      <c r="C43" s="89">
        <v>1355</v>
      </c>
      <c r="D43" s="15">
        <f t="shared" si="0"/>
        <v>1.8460490463215258</v>
      </c>
      <c r="E43" s="30">
        <f t="shared" si="1"/>
        <v>131.17134559535336</v>
      </c>
    </row>
    <row r="44" spans="1:8" ht="15" customHeight="1">
      <c r="A44" s="365"/>
      <c r="B44" s="109" t="s">
        <v>17</v>
      </c>
      <c r="C44" s="89">
        <v>1200</v>
      </c>
      <c r="D44" s="15">
        <f t="shared" si="0"/>
        <v>1.6348773841961852</v>
      </c>
      <c r="E44" s="30">
        <f t="shared" si="1"/>
        <v>116.16650532429816</v>
      </c>
    </row>
    <row r="45" spans="1:8" ht="15" customHeight="1">
      <c r="A45" s="365"/>
      <c r="B45" s="109" t="s">
        <v>18</v>
      </c>
      <c r="C45" s="89">
        <v>1521</v>
      </c>
      <c r="D45" s="15">
        <f t="shared" si="0"/>
        <v>2.0722070844686646</v>
      </c>
      <c r="E45" s="30">
        <f t="shared" si="1"/>
        <v>147.24104549854792</v>
      </c>
    </row>
    <row r="46" spans="1:8" ht="15" customHeight="1">
      <c r="A46" s="365"/>
      <c r="B46" s="131" t="s">
        <v>19</v>
      </c>
      <c r="C46" s="125">
        <v>1452</v>
      </c>
      <c r="D46" s="76">
        <f t="shared" si="0"/>
        <v>1.9782016348773841</v>
      </c>
      <c r="E46" s="126">
        <f t="shared" si="1"/>
        <v>140.56147144240077</v>
      </c>
      <c r="G46" s="107"/>
      <c r="H46" s="107"/>
    </row>
    <row r="47" spans="1:8" ht="15" customHeight="1">
      <c r="A47" s="365"/>
      <c r="B47" s="109" t="s">
        <v>20</v>
      </c>
      <c r="C47" s="129">
        <v>1452</v>
      </c>
      <c r="D47" s="15">
        <f t="shared" si="0"/>
        <v>1.9782016348773841</v>
      </c>
      <c r="E47" s="30">
        <f t="shared" si="1"/>
        <v>140.56147144240077</v>
      </c>
      <c r="G47" s="107"/>
      <c r="H47" s="107"/>
    </row>
    <row r="48" spans="1:8" ht="15" customHeight="1">
      <c r="A48" s="365"/>
      <c r="B48" s="109" t="s">
        <v>146</v>
      </c>
      <c r="C48" s="129">
        <v>1434</v>
      </c>
      <c r="D48" s="15">
        <f t="shared" si="0"/>
        <v>1.9536784741144415</v>
      </c>
      <c r="E48" s="30">
        <f t="shared" si="1"/>
        <v>138.8189738625363</v>
      </c>
      <c r="G48" s="107"/>
      <c r="H48" s="107"/>
    </row>
    <row r="49" spans="1:8" ht="15" customHeight="1" thickBot="1">
      <c r="A49" s="365"/>
      <c r="B49" s="111" t="s">
        <v>147</v>
      </c>
      <c r="C49" s="143">
        <v>1157</v>
      </c>
      <c r="D49" s="17">
        <f t="shared" si="0"/>
        <v>1.5762942779291553</v>
      </c>
      <c r="E49" s="42">
        <f t="shared" si="1"/>
        <v>112.00387221684413</v>
      </c>
      <c r="G49" s="107"/>
      <c r="H49" s="107"/>
    </row>
    <row r="50" spans="1:8" ht="15" customHeight="1">
      <c r="A50" s="361">
        <v>2016</v>
      </c>
      <c r="B50" s="108" t="s">
        <v>148</v>
      </c>
      <c r="C50" s="156">
        <v>1827</v>
      </c>
      <c r="D50" s="13">
        <f t="shared" si="0"/>
        <v>2.4891008174386919</v>
      </c>
      <c r="E50" s="27">
        <f t="shared" si="1"/>
        <v>176.86350435624394</v>
      </c>
      <c r="G50" s="107"/>
    </row>
    <row r="51" spans="1:8" ht="15" customHeight="1">
      <c r="A51" s="362"/>
      <c r="B51" s="109" t="s">
        <v>12</v>
      </c>
      <c r="C51" s="129">
        <v>1889</v>
      </c>
      <c r="D51" s="15">
        <f t="shared" si="0"/>
        <v>2.5735694822888284</v>
      </c>
      <c r="E51" s="30">
        <f t="shared" si="1"/>
        <v>182.86544046466602</v>
      </c>
    </row>
    <row r="52" spans="1:8" ht="15" customHeight="1">
      <c r="A52" s="362"/>
      <c r="B52" s="109" t="s">
        <v>13</v>
      </c>
      <c r="C52" s="129">
        <v>2037</v>
      </c>
      <c r="D52" s="15">
        <f t="shared" si="0"/>
        <v>2.7752043596730247</v>
      </c>
      <c r="E52" s="30">
        <f t="shared" si="1"/>
        <v>197.19264278799614</v>
      </c>
    </row>
    <row r="53" spans="1:8" ht="15" customHeight="1">
      <c r="A53" s="362"/>
      <c r="B53" s="109" t="s">
        <v>14</v>
      </c>
      <c r="C53" s="129">
        <v>2111</v>
      </c>
      <c r="D53" s="15">
        <f t="shared" si="0"/>
        <v>2.8760217983651226</v>
      </c>
      <c r="E53" s="30">
        <f t="shared" si="1"/>
        <v>204.35624394966118</v>
      </c>
    </row>
    <row r="54" spans="1:8" ht="15" customHeight="1">
      <c r="A54" s="362"/>
      <c r="B54" s="109" t="s">
        <v>15</v>
      </c>
      <c r="C54" s="129">
        <v>2024</v>
      </c>
      <c r="D54" s="15">
        <f t="shared" si="0"/>
        <v>2.757493188010899</v>
      </c>
      <c r="E54" s="30">
        <f t="shared" si="1"/>
        <v>195.93417231364955</v>
      </c>
    </row>
    <row r="55" spans="1:8" ht="15" customHeight="1">
      <c r="A55" s="362"/>
      <c r="B55" s="109" t="s">
        <v>16</v>
      </c>
      <c r="C55" s="130">
        <v>2153</v>
      </c>
      <c r="D55" s="15">
        <f t="shared" si="0"/>
        <v>2.9332425068119892</v>
      </c>
      <c r="E55" s="30">
        <f t="shared" si="1"/>
        <v>208.42207163601162</v>
      </c>
    </row>
    <row r="56" spans="1:8" ht="15" customHeight="1">
      <c r="A56" s="362"/>
      <c r="B56" s="109" t="s">
        <v>17</v>
      </c>
      <c r="C56" s="130">
        <v>2153</v>
      </c>
      <c r="D56" s="15">
        <f t="shared" si="0"/>
        <v>2.9332425068119892</v>
      </c>
      <c r="E56" s="30">
        <f t="shared" si="1"/>
        <v>208.42207163601162</v>
      </c>
    </row>
    <row r="57" spans="1:8" ht="15" customHeight="1">
      <c r="A57" s="362"/>
      <c r="B57" s="109" t="s">
        <v>18</v>
      </c>
      <c r="C57" s="130">
        <v>2553</v>
      </c>
      <c r="D57" s="15">
        <f t="shared" si="0"/>
        <v>3.4782016348773843</v>
      </c>
      <c r="E57" s="30">
        <f t="shared" si="1"/>
        <v>247.14424007744435</v>
      </c>
    </row>
    <row r="58" spans="1:8" ht="15" customHeight="1">
      <c r="A58" s="362"/>
      <c r="B58" s="109" t="s">
        <v>19</v>
      </c>
      <c r="C58" s="130">
        <v>2571</v>
      </c>
      <c r="D58" s="15">
        <f t="shared" si="0"/>
        <v>3.5027247956403271</v>
      </c>
      <c r="E58" s="30">
        <f t="shared" si="1"/>
        <v>248.88673765730883</v>
      </c>
    </row>
    <row r="59" spans="1:8" ht="15" customHeight="1">
      <c r="A59" s="362"/>
      <c r="B59" s="109" t="s">
        <v>20</v>
      </c>
      <c r="C59" s="130">
        <v>2814</v>
      </c>
      <c r="D59" s="15">
        <f t="shared" si="0"/>
        <v>3.8337874659400546</v>
      </c>
      <c r="E59" s="30">
        <f t="shared" si="1"/>
        <v>272.41045498547919</v>
      </c>
    </row>
    <row r="60" spans="1:8" ht="15" customHeight="1">
      <c r="A60" s="362"/>
      <c r="B60" s="109" t="s">
        <v>146</v>
      </c>
      <c r="C60" s="130">
        <v>3222</v>
      </c>
      <c r="D60" s="15">
        <f t="shared" si="0"/>
        <v>4.3896457765667574</v>
      </c>
      <c r="E60" s="30">
        <f t="shared" si="1"/>
        <v>311.90706679574055</v>
      </c>
    </row>
    <row r="61" spans="1:8" ht="15" customHeight="1" thickBot="1">
      <c r="A61" s="362"/>
      <c r="B61" s="111" t="s">
        <v>147</v>
      </c>
      <c r="C61" s="157">
        <v>3021.7142857142858</v>
      </c>
      <c r="D61" s="17">
        <f t="shared" si="0"/>
        <v>4.1167769560140135</v>
      </c>
      <c r="E61" s="42">
        <f t="shared" si="1"/>
        <v>292.51832388328035</v>
      </c>
    </row>
    <row r="62" spans="1:8" ht="15" customHeight="1">
      <c r="A62" s="364">
        <v>2017</v>
      </c>
      <c r="B62" s="108" t="s">
        <v>148</v>
      </c>
      <c r="C62" s="269">
        <v>2472.25</v>
      </c>
      <c r="D62" s="76">
        <f t="shared" si="0"/>
        <v>3.3681880108991824</v>
      </c>
      <c r="E62" s="126">
        <f t="shared" si="1"/>
        <v>239.32720232333011</v>
      </c>
    </row>
    <row r="63" spans="1:8" ht="15" customHeight="1">
      <c r="A63" s="365"/>
      <c r="B63" s="131" t="s">
        <v>12</v>
      </c>
      <c r="C63" s="269">
        <v>2941</v>
      </c>
      <c r="D63" s="76">
        <f t="shared" si="0"/>
        <v>4.0068119891008172</v>
      </c>
      <c r="E63" s="126">
        <f t="shared" si="1"/>
        <v>284.70474346563407</v>
      </c>
    </row>
    <row r="64" spans="1:8" ht="15" customHeight="1">
      <c r="A64" s="365"/>
      <c r="B64" s="131" t="s">
        <v>13</v>
      </c>
      <c r="C64" s="269">
        <v>2647</v>
      </c>
      <c r="D64" s="76">
        <f t="shared" si="0"/>
        <v>3.6062670299727522</v>
      </c>
      <c r="E64" s="126">
        <f t="shared" si="1"/>
        <v>256.24394966118103</v>
      </c>
    </row>
    <row r="65" spans="1:5" ht="15" customHeight="1">
      <c r="A65" s="365"/>
      <c r="B65" s="131" t="s">
        <v>14</v>
      </c>
      <c r="C65" s="269">
        <v>2784</v>
      </c>
      <c r="D65" s="76">
        <f t="shared" si="0"/>
        <v>3.7929155313351499</v>
      </c>
      <c r="E65" s="126">
        <f t="shared" si="1"/>
        <v>269.5062923523717</v>
      </c>
    </row>
    <row r="66" spans="1:5" ht="15" customHeight="1">
      <c r="A66" s="365"/>
      <c r="B66" s="131" t="s">
        <v>15</v>
      </c>
      <c r="C66" s="269">
        <v>1400</v>
      </c>
      <c r="D66" s="76">
        <f t="shared" si="0"/>
        <v>1.9073569482288828</v>
      </c>
      <c r="E66" s="126">
        <f t="shared" si="1"/>
        <v>135.52758954501451</v>
      </c>
    </row>
    <row r="67" spans="1:5" ht="15" customHeight="1">
      <c r="A67" s="365"/>
      <c r="B67" s="131" t="s">
        <v>16</v>
      </c>
      <c r="C67" s="269">
        <v>1711</v>
      </c>
      <c r="D67" s="76">
        <f t="shared" si="0"/>
        <v>2.3310626702997275</v>
      </c>
      <c r="E67" s="126">
        <f t="shared" si="1"/>
        <v>165.63407550822845</v>
      </c>
    </row>
    <row r="68" spans="1:5" ht="15" customHeight="1">
      <c r="A68" s="365"/>
      <c r="B68" s="131" t="s">
        <v>17</v>
      </c>
      <c r="C68" s="269">
        <v>1802</v>
      </c>
      <c r="D68" s="76">
        <f t="shared" si="0"/>
        <v>2.4550408719346049</v>
      </c>
      <c r="E68" s="126">
        <f t="shared" si="1"/>
        <v>174.4433688286544</v>
      </c>
    </row>
    <row r="69" spans="1:5" ht="15" customHeight="1">
      <c r="A69" s="365"/>
      <c r="B69" s="131" t="s">
        <v>18</v>
      </c>
      <c r="C69" s="269">
        <v>2359</v>
      </c>
      <c r="D69" s="76">
        <f t="shared" si="0"/>
        <v>3.2138964577656677</v>
      </c>
      <c r="E69" s="126">
        <f t="shared" si="1"/>
        <v>228.36398838334949</v>
      </c>
    </row>
    <row r="70" spans="1:5" ht="15" customHeight="1">
      <c r="A70" s="365"/>
      <c r="B70" s="131" t="s">
        <v>19</v>
      </c>
      <c r="C70" s="269">
        <v>2162</v>
      </c>
      <c r="D70" s="76">
        <f t="shared" si="0"/>
        <v>2.9455040871934606</v>
      </c>
      <c r="E70" s="126">
        <f t="shared" si="1"/>
        <v>209.29332042594388</v>
      </c>
    </row>
    <row r="71" spans="1:5" ht="15" customHeight="1">
      <c r="A71" s="365"/>
      <c r="B71" s="131" t="s">
        <v>20</v>
      </c>
      <c r="C71" s="269">
        <v>3047</v>
      </c>
      <c r="D71" s="76">
        <f t="shared" si="0"/>
        <v>4.1512261580381473</v>
      </c>
      <c r="E71" s="126">
        <f t="shared" si="1"/>
        <v>294.96611810261373</v>
      </c>
    </row>
    <row r="72" spans="1:5" ht="15" customHeight="1">
      <c r="A72" s="365"/>
      <c r="B72" s="131" t="s">
        <v>146</v>
      </c>
      <c r="C72" s="269">
        <v>2922</v>
      </c>
      <c r="D72" s="76">
        <f t="shared" si="0"/>
        <v>3.980926430517711</v>
      </c>
      <c r="E72" s="126">
        <f t="shared" si="1"/>
        <v>282.86544046466605</v>
      </c>
    </row>
    <row r="73" spans="1:5" ht="15" customHeight="1" thickBot="1">
      <c r="A73" s="365"/>
      <c r="B73" s="169" t="s">
        <v>147</v>
      </c>
      <c r="C73" s="312">
        <v>3253</v>
      </c>
      <c r="D73" s="17">
        <f t="shared" si="0"/>
        <v>4.4318801089918258</v>
      </c>
      <c r="E73" s="42">
        <f t="shared" si="1"/>
        <v>314.9080348499516</v>
      </c>
    </row>
    <row r="74" spans="1:5" ht="15" customHeight="1">
      <c r="A74" s="364">
        <v>2018</v>
      </c>
      <c r="B74" s="108" t="s">
        <v>148</v>
      </c>
      <c r="C74" s="271">
        <v>2578</v>
      </c>
      <c r="D74" s="13">
        <f t="shared" si="0"/>
        <v>3.5122615803814714</v>
      </c>
      <c r="E74" s="27">
        <f t="shared" si="1"/>
        <v>249.56437560503386</v>
      </c>
    </row>
    <row r="75" spans="1:5" ht="15" customHeight="1">
      <c r="A75" s="365"/>
      <c r="B75" s="131" t="s">
        <v>12</v>
      </c>
      <c r="C75" s="269">
        <v>3141</v>
      </c>
      <c r="D75" s="76">
        <f t="shared" si="0"/>
        <v>4.2792915531335147</v>
      </c>
      <c r="E75" s="126">
        <f t="shared" si="1"/>
        <v>304.06582768635042</v>
      </c>
    </row>
    <row r="76" spans="1:5" ht="15" customHeight="1">
      <c r="A76" s="365"/>
      <c r="B76" s="131" t="s">
        <v>13</v>
      </c>
      <c r="C76" s="269">
        <v>2631</v>
      </c>
      <c r="D76" s="76">
        <f t="shared" si="0"/>
        <v>3.584468664850136</v>
      </c>
      <c r="E76" s="126">
        <f t="shared" si="1"/>
        <v>254.69506292352372</v>
      </c>
    </row>
    <row r="77" spans="1:5" ht="15" customHeight="1">
      <c r="A77" s="365"/>
      <c r="B77" s="131" t="s">
        <v>14</v>
      </c>
      <c r="C77" s="269">
        <v>3654</v>
      </c>
      <c r="D77" s="76">
        <f t="shared" si="0"/>
        <v>4.9782016348773839</v>
      </c>
      <c r="E77" s="126">
        <f t="shared" si="1"/>
        <v>353.72700871248787</v>
      </c>
    </row>
    <row r="78" spans="1:5" ht="15" customHeight="1">
      <c r="A78" s="365"/>
      <c r="B78" s="131" t="s">
        <v>15</v>
      </c>
      <c r="C78" s="269">
        <v>2256</v>
      </c>
      <c r="D78" s="76">
        <f t="shared" si="0"/>
        <v>3.0735694822888284</v>
      </c>
      <c r="E78" s="126">
        <f t="shared" si="1"/>
        <v>218.39303000968053</v>
      </c>
    </row>
    <row r="79" spans="1:5" ht="15" customHeight="1">
      <c r="A79" s="365"/>
      <c r="B79" s="131" t="s">
        <v>16</v>
      </c>
      <c r="C79" s="269">
        <v>2228</v>
      </c>
      <c r="D79" s="76">
        <f t="shared" ref="D79:D98" si="2">+C79/$B$119</f>
        <v>3.0354223433242509</v>
      </c>
      <c r="E79" s="126">
        <f t="shared" si="1"/>
        <v>215.68247821878023</v>
      </c>
    </row>
    <row r="80" spans="1:5" ht="15" customHeight="1">
      <c r="A80" s="365"/>
      <c r="B80" s="131" t="s">
        <v>17</v>
      </c>
      <c r="C80" s="269">
        <v>1952</v>
      </c>
      <c r="D80" s="76">
        <f t="shared" si="2"/>
        <v>2.6594005449591283</v>
      </c>
      <c r="E80" s="126">
        <f t="shared" ref="E80:E98" si="3">+C80/$C$23*100</f>
        <v>188.96418199419168</v>
      </c>
    </row>
    <row r="81" spans="1:5" ht="15" customHeight="1">
      <c r="A81" s="365"/>
      <c r="B81" s="131" t="s">
        <v>18</v>
      </c>
      <c r="C81" s="269">
        <v>2209</v>
      </c>
      <c r="D81" s="76">
        <f t="shared" si="2"/>
        <v>3.0095367847411443</v>
      </c>
      <c r="E81" s="126">
        <f t="shared" si="3"/>
        <v>213.84317521781219</v>
      </c>
    </row>
    <row r="82" spans="1:5" ht="15" customHeight="1">
      <c r="A82" s="365"/>
      <c r="B82" s="131" t="s">
        <v>19</v>
      </c>
      <c r="C82" s="269">
        <v>6072</v>
      </c>
      <c r="D82" s="76">
        <f t="shared" si="2"/>
        <v>8.2724795640326967</v>
      </c>
      <c r="E82" s="126">
        <f t="shared" si="3"/>
        <v>587.80251694094864</v>
      </c>
    </row>
    <row r="83" spans="1:5" ht="15" customHeight="1">
      <c r="A83" s="365"/>
      <c r="B83" s="131" t="s">
        <v>20</v>
      </c>
      <c r="C83" s="269">
        <v>3366</v>
      </c>
      <c r="D83" s="76">
        <f t="shared" si="2"/>
        <v>4.5858310626702998</v>
      </c>
      <c r="E83" s="126">
        <f t="shared" si="3"/>
        <v>325.84704743465636</v>
      </c>
    </row>
    <row r="84" spans="1:5" ht="15" customHeight="1">
      <c r="A84" s="365"/>
      <c r="B84" s="131" t="s">
        <v>146</v>
      </c>
      <c r="C84" s="269">
        <v>3145</v>
      </c>
      <c r="D84" s="76">
        <f t="shared" si="2"/>
        <v>4.284741144414169</v>
      </c>
      <c r="E84" s="126">
        <f t="shared" si="3"/>
        <v>304.45304937076475</v>
      </c>
    </row>
    <row r="85" spans="1:5" ht="15" customHeight="1" thickBot="1">
      <c r="A85" s="365"/>
      <c r="B85" s="169" t="s">
        <v>147</v>
      </c>
      <c r="C85" s="162">
        <v>3795</v>
      </c>
      <c r="D85" s="165">
        <f t="shared" si="2"/>
        <v>5.1702997275204359</v>
      </c>
      <c r="E85" s="168">
        <f t="shared" si="3"/>
        <v>367.37657308809293</v>
      </c>
    </row>
    <row r="86" spans="1:5" ht="15" customHeight="1">
      <c r="A86" s="364">
        <v>2019</v>
      </c>
      <c r="B86" s="108" t="s">
        <v>148</v>
      </c>
      <c r="C86" s="271">
        <v>3961</v>
      </c>
      <c r="D86" s="13">
        <f t="shared" si="2"/>
        <v>5.3964577656675745</v>
      </c>
      <c r="E86" s="27">
        <f t="shared" si="3"/>
        <v>383.44627299128751</v>
      </c>
    </row>
    <row r="87" spans="1:5" ht="15" customHeight="1">
      <c r="A87" s="365"/>
      <c r="B87" s="131" t="s">
        <v>12</v>
      </c>
      <c r="C87" s="269">
        <v>6952</v>
      </c>
      <c r="D87" s="76">
        <f t="shared" si="2"/>
        <v>9.4713896457765667</v>
      </c>
      <c r="E87" s="126">
        <f t="shared" si="3"/>
        <v>672.9912875121006</v>
      </c>
    </row>
    <row r="88" spans="1:5" ht="15" customHeight="1">
      <c r="A88" s="365"/>
      <c r="B88" s="131" t="s">
        <v>13</v>
      </c>
      <c r="C88" s="269">
        <v>3621</v>
      </c>
      <c r="D88" s="76">
        <f t="shared" si="2"/>
        <v>4.9332425068119887</v>
      </c>
      <c r="E88" s="126">
        <f t="shared" si="3"/>
        <v>350.53242981606968</v>
      </c>
    </row>
    <row r="89" spans="1:5" ht="15" customHeight="1">
      <c r="A89" s="365"/>
      <c r="B89" s="131" t="s">
        <v>14</v>
      </c>
      <c r="C89" s="269">
        <v>4811</v>
      </c>
      <c r="D89" s="76">
        <f t="shared" si="2"/>
        <v>6.5544959128065399</v>
      </c>
      <c r="E89" s="126">
        <f t="shared" si="3"/>
        <v>465.7308809293321</v>
      </c>
    </row>
    <row r="90" spans="1:5" ht="15" customHeight="1">
      <c r="A90" s="365"/>
      <c r="B90" s="131" t="s">
        <v>15</v>
      </c>
      <c r="C90" s="269">
        <v>2866</v>
      </c>
      <c r="D90" s="76">
        <f t="shared" si="2"/>
        <v>3.9046321525885559</v>
      </c>
      <c r="E90" s="126">
        <f t="shared" si="3"/>
        <v>277.44433688286546</v>
      </c>
    </row>
    <row r="91" spans="1:5" ht="15" customHeight="1">
      <c r="A91" s="365"/>
      <c r="B91" s="131" t="s">
        <v>16</v>
      </c>
      <c r="C91" s="269">
        <v>5156</v>
      </c>
      <c r="D91" s="76">
        <f t="shared" si="2"/>
        <v>7.0245231607629428</v>
      </c>
      <c r="E91" s="126">
        <f t="shared" si="3"/>
        <v>499.12875121006772</v>
      </c>
    </row>
    <row r="92" spans="1:5" ht="15" customHeight="1">
      <c r="A92" s="365"/>
      <c r="B92" s="131" t="s">
        <v>17</v>
      </c>
      <c r="C92" s="269">
        <v>4472</v>
      </c>
      <c r="D92" s="76">
        <f t="shared" si="2"/>
        <v>6.092643051771117</v>
      </c>
      <c r="E92" s="126">
        <f t="shared" si="3"/>
        <v>432.91384317521783</v>
      </c>
    </row>
    <row r="93" spans="1:5" ht="15" customHeight="1">
      <c r="A93" s="365"/>
      <c r="B93" s="131" t="s">
        <v>18</v>
      </c>
      <c r="C93" s="269">
        <v>3647</v>
      </c>
      <c r="D93" s="76">
        <f t="shared" si="2"/>
        <v>4.96866485013624</v>
      </c>
      <c r="E93" s="126">
        <f t="shared" si="3"/>
        <v>353.04937076476284</v>
      </c>
    </row>
    <row r="94" spans="1:5" ht="15" customHeight="1">
      <c r="A94" s="365"/>
      <c r="B94" s="131" t="s">
        <v>19</v>
      </c>
      <c r="C94" s="269">
        <v>6370</v>
      </c>
      <c r="D94" s="76">
        <f t="shared" si="2"/>
        <v>8.6784741144414177</v>
      </c>
      <c r="E94" s="126">
        <f t="shared" si="3"/>
        <v>616.65053242981605</v>
      </c>
    </row>
    <row r="95" spans="1:5" ht="15" customHeight="1">
      <c r="A95" s="365"/>
      <c r="B95" s="131" t="s">
        <v>20</v>
      </c>
      <c r="C95" s="269">
        <v>6370</v>
      </c>
      <c r="D95" s="76">
        <f t="shared" si="2"/>
        <v>8.6784741144414177</v>
      </c>
      <c r="E95" s="126">
        <f t="shared" si="3"/>
        <v>616.65053242981605</v>
      </c>
    </row>
    <row r="96" spans="1:5" ht="15" customHeight="1">
      <c r="A96" s="365"/>
      <c r="B96" s="131" t="s">
        <v>146</v>
      </c>
      <c r="C96" s="269">
        <v>11740</v>
      </c>
      <c r="D96" s="76">
        <f t="shared" si="2"/>
        <v>15.994550408719347</v>
      </c>
      <c r="E96" s="126">
        <f t="shared" si="3"/>
        <v>1136.4956437560502</v>
      </c>
    </row>
    <row r="97" spans="1:5" ht="15" customHeight="1" thickBot="1">
      <c r="A97" s="372"/>
      <c r="B97" s="169" t="s">
        <v>147</v>
      </c>
      <c r="C97" s="162">
        <v>7763</v>
      </c>
      <c r="D97" s="165">
        <f t="shared" si="2"/>
        <v>10.576294277929156</v>
      </c>
      <c r="E97" s="168">
        <f t="shared" si="3"/>
        <v>751.50048402710547</v>
      </c>
    </row>
    <row r="98" spans="1:5" ht="15" customHeight="1">
      <c r="A98" s="364">
        <v>2020</v>
      </c>
      <c r="B98" s="108" t="s">
        <v>148</v>
      </c>
      <c r="C98" s="271">
        <v>6448</v>
      </c>
      <c r="D98" s="13">
        <f t="shared" si="2"/>
        <v>8.7847411444141681</v>
      </c>
      <c r="E98" s="27">
        <f t="shared" si="3"/>
        <v>624.20135527589537</v>
      </c>
    </row>
    <row r="99" spans="1:5" ht="15" customHeight="1">
      <c r="A99" s="365"/>
      <c r="B99" s="131" t="s">
        <v>12</v>
      </c>
      <c r="C99" s="8" t="s">
        <v>150</v>
      </c>
      <c r="D99" s="76" t="s">
        <v>150</v>
      </c>
      <c r="E99" s="126" t="s">
        <v>150</v>
      </c>
    </row>
    <row r="100" spans="1:5" ht="15" customHeight="1">
      <c r="A100" s="365"/>
      <c r="B100" s="131" t="s">
        <v>13</v>
      </c>
      <c r="C100" s="269" t="s">
        <v>150</v>
      </c>
      <c r="D100" s="76" t="s">
        <v>150</v>
      </c>
      <c r="E100" s="126" t="s">
        <v>150</v>
      </c>
    </row>
    <row r="101" spans="1:5" ht="15" customHeight="1">
      <c r="A101" s="365"/>
      <c r="B101" s="131" t="s">
        <v>14</v>
      </c>
      <c r="C101" s="269" t="s">
        <v>150</v>
      </c>
      <c r="D101" s="76" t="s">
        <v>150</v>
      </c>
      <c r="E101" s="126" t="s">
        <v>150</v>
      </c>
    </row>
    <row r="102" spans="1:5" ht="15" customHeight="1">
      <c r="A102" s="365"/>
      <c r="B102" s="131" t="s">
        <v>15</v>
      </c>
      <c r="C102" s="269" t="s">
        <v>150</v>
      </c>
      <c r="D102" s="76" t="s">
        <v>150</v>
      </c>
      <c r="E102" s="126" t="s">
        <v>150</v>
      </c>
    </row>
    <row r="103" spans="1:5" ht="15" customHeight="1">
      <c r="A103" s="365"/>
      <c r="B103" s="131" t="s">
        <v>16</v>
      </c>
      <c r="C103" s="269" t="s">
        <v>150</v>
      </c>
      <c r="D103" s="76" t="s">
        <v>150</v>
      </c>
      <c r="E103" s="126" t="s">
        <v>150</v>
      </c>
    </row>
    <row r="104" spans="1:5" ht="15" customHeight="1">
      <c r="A104" s="365"/>
      <c r="B104" s="131" t="s">
        <v>17</v>
      </c>
      <c r="C104" s="269" t="s">
        <v>150</v>
      </c>
      <c r="D104" s="76" t="s">
        <v>150</v>
      </c>
      <c r="E104" s="126" t="s">
        <v>150</v>
      </c>
    </row>
    <row r="105" spans="1:5" ht="15" customHeight="1">
      <c r="A105" s="365"/>
      <c r="B105" s="131" t="s">
        <v>18</v>
      </c>
      <c r="C105" s="269" t="s">
        <v>150</v>
      </c>
      <c r="D105" s="76" t="s">
        <v>150</v>
      </c>
      <c r="E105" s="126" t="s">
        <v>150</v>
      </c>
    </row>
    <row r="106" spans="1:5" ht="15" customHeight="1">
      <c r="A106" s="365"/>
      <c r="B106" s="131" t="s">
        <v>19</v>
      </c>
      <c r="C106" s="269" t="s">
        <v>150</v>
      </c>
      <c r="D106" s="76" t="s">
        <v>150</v>
      </c>
      <c r="E106" s="126" t="s">
        <v>150</v>
      </c>
    </row>
    <row r="107" spans="1:5" ht="15" customHeight="1">
      <c r="A107" s="365"/>
      <c r="B107" s="131" t="s">
        <v>20</v>
      </c>
      <c r="C107" s="269" t="s">
        <v>150</v>
      </c>
      <c r="D107" s="76" t="s">
        <v>150</v>
      </c>
      <c r="E107" s="126" t="s">
        <v>150</v>
      </c>
    </row>
    <row r="108" spans="1:5" ht="15" customHeight="1">
      <c r="A108" s="365"/>
      <c r="B108" s="131" t="s">
        <v>146</v>
      </c>
      <c r="C108" s="269" t="s">
        <v>150</v>
      </c>
      <c r="D108" s="76" t="s">
        <v>150</v>
      </c>
      <c r="E108" s="126" t="s">
        <v>150</v>
      </c>
    </row>
    <row r="109" spans="1:5" ht="15" customHeight="1" thickBot="1">
      <c r="A109" s="365"/>
      <c r="B109" s="169" t="s">
        <v>147</v>
      </c>
      <c r="C109" s="162" t="s">
        <v>150</v>
      </c>
      <c r="D109" s="165" t="s">
        <v>150</v>
      </c>
      <c r="E109" s="168" t="s">
        <v>150</v>
      </c>
    </row>
    <row r="110" spans="1:5" ht="15" customHeight="1">
      <c r="A110" s="364">
        <v>2021</v>
      </c>
      <c r="B110" s="131" t="s">
        <v>148</v>
      </c>
      <c r="C110" s="269" t="s">
        <v>150</v>
      </c>
      <c r="D110" s="76" t="s">
        <v>150</v>
      </c>
      <c r="E110" s="126" t="s">
        <v>150</v>
      </c>
    </row>
    <row r="111" spans="1:5" ht="15" customHeight="1">
      <c r="A111" s="365"/>
      <c r="B111" s="131" t="s">
        <v>12</v>
      </c>
      <c r="C111" s="269" t="s">
        <v>150</v>
      </c>
      <c r="D111" s="76" t="s">
        <v>150</v>
      </c>
      <c r="E111" s="126" t="s">
        <v>150</v>
      </c>
    </row>
    <row r="112" spans="1:5" ht="15" customHeight="1">
      <c r="A112" s="365"/>
      <c r="B112" s="131" t="s">
        <v>13</v>
      </c>
      <c r="C112" s="269" t="s">
        <v>150</v>
      </c>
      <c r="D112" s="76" t="s">
        <v>150</v>
      </c>
      <c r="E112" s="126" t="s">
        <v>150</v>
      </c>
    </row>
    <row r="113" spans="1:8" ht="15" customHeight="1">
      <c r="A113" s="365"/>
      <c r="B113" s="131" t="s">
        <v>14</v>
      </c>
      <c r="C113" s="269" t="s">
        <v>150</v>
      </c>
      <c r="D113" s="76" t="s">
        <v>150</v>
      </c>
      <c r="E113" s="126" t="s">
        <v>150</v>
      </c>
    </row>
    <row r="114" spans="1:8" ht="15" customHeight="1">
      <c r="A114" s="365"/>
      <c r="B114" s="131" t="s">
        <v>15</v>
      </c>
      <c r="C114" s="269" t="s">
        <v>150</v>
      </c>
      <c r="D114" s="76" t="s">
        <v>150</v>
      </c>
      <c r="E114" s="126" t="s">
        <v>150</v>
      </c>
    </row>
    <row r="115" spans="1:8" ht="15" customHeight="1">
      <c r="A115" s="365"/>
      <c r="B115" s="131" t="s">
        <v>16</v>
      </c>
      <c r="C115" s="269" t="s">
        <v>150</v>
      </c>
      <c r="D115" s="76" t="s">
        <v>150</v>
      </c>
      <c r="E115" s="126" t="s">
        <v>150</v>
      </c>
    </row>
    <row r="116" spans="1:8" ht="15" customHeight="1">
      <c r="A116" s="365"/>
      <c r="B116" s="131" t="s">
        <v>17</v>
      </c>
      <c r="C116" s="269" t="s">
        <v>150</v>
      </c>
      <c r="D116" s="76" t="s">
        <v>150</v>
      </c>
      <c r="E116" s="126" t="s">
        <v>150</v>
      </c>
    </row>
    <row r="117" spans="1:8" ht="15" customHeight="1">
      <c r="A117" s="365"/>
      <c r="B117" s="131" t="s">
        <v>18</v>
      </c>
      <c r="C117" s="269" t="s">
        <v>150</v>
      </c>
      <c r="D117" s="76" t="s">
        <v>150</v>
      </c>
      <c r="E117" s="126" t="s">
        <v>150</v>
      </c>
    </row>
    <row r="118" spans="1:8" ht="15" customHeight="1" thickBot="1">
      <c r="A118" s="372"/>
      <c r="B118" s="169" t="s">
        <v>19</v>
      </c>
      <c r="C118" s="162">
        <v>9935</v>
      </c>
      <c r="D118" s="165">
        <f t="shared" ref="D118" si="4">+C118/$B$119</f>
        <v>13.535422343324251</v>
      </c>
      <c r="E118" s="168">
        <f t="shared" ref="E118" si="5">+C118/$C$23*100</f>
        <v>961.76185866408514</v>
      </c>
    </row>
    <row r="119" spans="1:8" ht="15" customHeight="1">
      <c r="A119" s="155" t="s">
        <v>219</v>
      </c>
      <c r="B119" s="19">
        <v>734</v>
      </c>
    </row>
    <row r="120" spans="1:8" ht="15" customHeight="1">
      <c r="A120" s="2"/>
      <c r="B120" s="74"/>
      <c r="H120" s="107"/>
    </row>
    <row r="121" spans="1:8" ht="15" customHeight="1">
      <c r="A121" s="5" t="s">
        <v>73</v>
      </c>
      <c r="H121" s="107"/>
    </row>
    <row r="122" spans="1:8" ht="15" customHeight="1">
      <c r="A122" s="6" t="s">
        <v>74</v>
      </c>
      <c r="H122" s="107"/>
    </row>
    <row r="123" spans="1:8" ht="15" customHeight="1">
      <c r="A123" s="6" t="s">
        <v>75</v>
      </c>
      <c r="H123" s="107"/>
    </row>
    <row r="124" spans="1:8" ht="15" customHeight="1">
      <c r="C124" s="107"/>
      <c r="F124" s="121"/>
      <c r="G124" s="107"/>
    </row>
    <row r="125" spans="1:8" ht="15" customHeight="1">
      <c r="A125" s="118" t="s">
        <v>21</v>
      </c>
      <c r="C125" s="107"/>
      <c r="E125" s="5"/>
      <c r="F125" s="121"/>
      <c r="G125" s="121"/>
    </row>
    <row r="127" spans="1:8">
      <c r="A127" s="452" t="s">
        <v>257</v>
      </c>
    </row>
    <row r="128" spans="1:8">
      <c r="A128" s="453" t="s">
        <v>258</v>
      </c>
    </row>
  </sheetData>
  <mergeCells count="13">
    <mergeCell ref="A98:A109"/>
    <mergeCell ref="A86:A97"/>
    <mergeCell ref="A74:A85"/>
    <mergeCell ref="A62:A73"/>
    <mergeCell ref="A110:A118"/>
    <mergeCell ref="C12:E12"/>
    <mergeCell ref="C13:E13"/>
    <mergeCell ref="A15:A25"/>
    <mergeCell ref="A26:A37"/>
    <mergeCell ref="A50:A61"/>
    <mergeCell ref="A38:A49"/>
    <mergeCell ref="A12:A14"/>
    <mergeCell ref="B12:B14"/>
  </mergeCells>
  <hyperlinks>
    <hyperlink ref="A125" location="Índice!A1" display="Volver al Índice" xr:uid="{00000000-0004-0000-0C00-000000000000}"/>
    <hyperlink ref="A128" r:id="rId1" xr:uid="{908E3B36-E977-4D80-A6BE-8C06252F8AB7}"/>
  </hyperlinks>
  <pageMargins left="0.7" right="0.7" top="0.75" bottom="0.75" header="0.3" footer="0.3"/>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K128"/>
  <sheetViews>
    <sheetView showGridLines="0" zoomScale="80" zoomScaleNormal="80" workbookViewId="0"/>
  </sheetViews>
  <sheetFormatPr baseColWidth="10" defaultColWidth="22.6640625" defaultRowHeight="14.4"/>
  <cols>
    <col min="1" max="1" width="27.6640625" customWidth="1"/>
    <col min="5" max="5" width="30.33203125" bestFit="1" customWidth="1"/>
    <col min="8" max="8" width="30.33203125" bestFit="1" customWidth="1"/>
    <col min="11" max="11" width="30.33203125" bestFit="1" customWidth="1"/>
  </cols>
  <sheetData>
    <row r="1" spans="1:11">
      <c r="A1" s="3" t="s">
        <v>0</v>
      </c>
      <c r="B1" s="2"/>
      <c r="C1" s="2"/>
      <c r="D1" s="2"/>
      <c r="E1" s="2"/>
      <c r="F1" s="2"/>
      <c r="G1" s="2"/>
      <c r="H1" s="2"/>
    </row>
    <row r="2" spans="1:11">
      <c r="A2" s="3" t="s">
        <v>1</v>
      </c>
      <c r="B2" s="2"/>
      <c r="C2" s="2"/>
      <c r="D2" s="2"/>
      <c r="E2" s="2"/>
      <c r="F2" s="2"/>
      <c r="G2" s="2"/>
      <c r="H2" s="2"/>
    </row>
    <row r="3" spans="1:11">
      <c r="A3" s="3" t="s">
        <v>2</v>
      </c>
      <c r="B3" s="2"/>
      <c r="C3" s="2"/>
      <c r="D3" s="2"/>
      <c r="E3" s="2"/>
      <c r="F3" s="2"/>
      <c r="G3" s="2"/>
      <c r="H3" s="2"/>
    </row>
    <row r="4" spans="1:11">
      <c r="A4" s="3" t="s">
        <v>3</v>
      </c>
      <c r="B4" s="2" t="s">
        <v>4</v>
      </c>
      <c r="C4" s="2"/>
      <c r="D4" s="2"/>
      <c r="E4" s="2"/>
      <c r="F4" s="2"/>
      <c r="G4" s="2"/>
      <c r="H4" s="2"/>
    </row>
    <row r="5" spans="1:11">
      <c r="A5" s="3" t="s">
        <v>6</v>
      </c>
      <c r="B5" s="2" t="s">
        <v>101</v>
      </c>
      <c r="C5" s="2"/>
      <c r="D5" s="2"/>
      <c r="E5" s="2"/>
      <c r="F5" s="2"/>
      <c r="G5" s="2"/>
      <c r="H5" s="2"/>
    </row>
    <row r="6" spans="1:11">
      <c r="A6" s="3" t="s">
        <v>5</v>
      </c>
      <c r="B6" s="2" t="s">
        <v>102</v>
      </c>
      <c r="C6" s="2"/>
      <c r="D6" s="2"/>
      <c r="E6" s="2"/>
      <c r="F6" s="2"/>
      <c r="G6" s="2"/>
      <c r="H6" s="2"/>
    </row>
    <row r="7" spans="1:11">
      <c r="A7" s="3" t="s">
        <v>7</v>
      </c>
      <c r="B7" s="2" t="s">
        <v>89</v>
      </c>
      <c r="C7" s="2"/>
      <c r="D7" s="2"/>
      <c r="E7" s="2"/>
      <c r="F7" s="2"/>
      <c r="G7" s="2"/>
      <c r="H7" s="2"/>
    </row>
    <row r="8" spans="1:11">
      <c r="A8" s="3" t="s">
        <v>8</v>
      </c>
      <c r="B8" s="314" t="str">
        <f>+'[3]BA-BAHIA BLANCA'!B8</f>
        <v>septiembre 2021</v>
      </c>
      <c r="C8" s="2"/>
      <c r="D8" s="2"/>
      <c r="E8" s="2"/>
      <c r="F8" s="2"/>
      <c r="G8" s="2"/>
      <c r="H8" s="2"/>
    </row>
    <row r="9" spans="1:11">
      <c r="A9" s="3" t="s">
        <v>9</v>
      </c>
      <c r="B9" s="314" t="str">
        <f>+'[3]BA-BAHIA BLANCA'!B9</f>
        <v>septiembre 2021</v>
      </c>
      <c r="C9" s="2"/>
      <c r="D9" s="2"/>
      <c r="E9" s="2"/>
      <c r="F9" s="2"/>
      <c r="G9" s="2"/>
      <c r="H9" s="2"/>
    </row>
    <row r="10" spans="1:11">
      <c r="A10" s="2"/>
      <c r="B10" s="2"/>
      <c r="C10" s="2"/>
      <c r="D10" s="2"/>
      <c r="E10" s="2"/>
      <c r="F10" s="2"/>
      <c r="G10" s="2"/>
      <c r="H10" s="2"/>
    </row>
    <row r="11" spans="1:11" ht="15" thickBot="1">
      <c r="A11" s="2"/>
      <c r="B11" s="2"/>
      <c r="C11" s="2"/>
      <c r="D11" s="2"/>
      <c r="E11" s="2"/>
      <c r="F11" s="2"/>
      <c r="G11" s="2"/>
      <c r="H11" s="2"/>
    </row>
    <row r="12" spans="1:11" ht="15" thickBot="1">
      <c r="A12" s="366" t="s">
        <v>10</v>
      </c>
      <c r="B12" s="369" t="s">
        <v>11</v>
      </c>
      <c r="C12" s="355" t="s">
        <v>96</v>
      </c>
      <c r="D12" s="356"/>
      <c r="E12" s="356"/>
      <c r="F12" s="356"/>
      <c r="G12" s="356"/>
      <c r="H12" s="356"/>
      <c r="I12" s="356"/>
      <c r="J12" s="356"/>
      <c r="K12" s="357"/>
    </row>
    <row r="13" spans="1:11">
      <c r="A13" s="367"/>
      <c r="B13" s="370"/>
      <c r="C13" s="358" t="s">
        <v>97</v>
      </c>
      <c r="D13" s="359"/>
      <c r="E13" s="360"/>
      <c r="F13" s="358" t="s">
        <v>92</v>
      </c>
      <c r="G13" s="359"/>
      <c r="H13" s="360"/>
      <c r="I13" s="373" t="s">
        <v>100</v>
      </c>
      <c r="J13" s="359"/>
      <c r="K13" s="360"/>
    </row>
    <row r="14" spans="1:11" ht="15" thickBot="1">
      <c r="A14" s="368"/>
      <c r="B14" s="371"/>
      <c r="C14" s="10" t="s">
        <v>70</v>
      </c>
      <c r="D14" s="11" t="s">
        <v>71</v>
      </c>
      <c r="E14" s="12" t="s">
        <v>72</v>
      </c>
      <c r="F14" s="10" t="s">
        <v>70</v>
      </c>
      <c r="G14" s="11" t="s">
        <v>71</v>
      </c>
      <c r="H14" s="12" t="s">
        <v>72</v>
      </c>
      <c r="I14" s="46" t="s">
        <v>70</v>
      </c>
      <c r="J14" s="11" t="s">
        <v>71</v>
      </c>
      <c r="K14" s="12" t="s">
        <v>72</v>
      </c>
    </row>
    <row r="15" spans="1:11">
      <c r="A15" s="374">
        <v>2013</v>
      </c>
      <c r="B15" s="34" t="s">
        <v>12</v>
      </c>
      <c r="C15" s="35">
        <v>350</v>
      </c>
      <c r="D15" s="68">
        <f t="shared" ref="D15:D78" si="0">C15/$B$119</f>
        <v>0.4768392370572207</v>
      </c>
      <c r="E15" s="27">
        <f>C15/$C$23*100</f>
        <v>100</v>
      </c>
      <c r="F15" s="35">
        <v>409</v>
      </c>
      <c r="G15" s="68">
        <f t="shared" ref="G15:G78" si="1">F15/$B$119</f>
        <v>0.55722070844686644</v>
      </c>
      <c r="H15" s="27">
        <f>F15/$F$23*100</f>
        <v>98.317307692307693</v>
      </c>
      <c r="I15" s="26">
        <v>520</v>
      </c>
      <c r="J15" s="13">
        <f t="shared" ref="J15:J78" si="2">I15/$B$119</f>
        <v>0.70844686648501365</v>
      </c>
      <c r="K15" s="27">
        <f>I15/$I$23*100</f>
        <v>102.97029702970298</v>
      </c>
    </row>
    <row r="16" spans="1:11">
      <c r="A16" s="375"/>
      <c r="B16" s="37" t="s">
        <v>13</v>
      </c>
      <c r="C16" s="38">
        <v>350</v>
      </c>
      <c r="D16" s="67">
        <f t="shared" si="0"/>
        <v>0.4768392370572207</v>
      </c>
      <c r="E16" s="30">
        <f t="shared" ref="E16:E79" si="3">C16/$C$23*100</f>
        <v>100</v>
      </c>
      <c r="F16" s="38">
        <v>416</v>
      </c>
      <c r="G16" s="67">
        <f t="shared" si="1"/>
        <v>0.56675749318801094</v>
      </c>
      <c r="H16" s="30">
        <f t="shared" ref="H16:H79" si="4">F16/$F$23*100</f>
        <v>100</v>
      </c>
      <c r="I16" s="29">
        <v>530</v>
      </c>
      <c r="J16" s="15">
        <f t="shared" si="2"/>
        <v>0.72207084468664851</v>
      </c>
      <c r="K16" s="30">
        <f t="shared" ref="K16:K79" si="5">I16/$I$23*100</f>
        <v>104.95049504950495</v>
      </c>
    </row>
    <row r="17" spans="1:11">
      <c r="A17" s="375"/>
      <c r="B17" s="37" t="s">
        <v>14</v>
      </c>
      <c r="C17" s="38">
        <v>350</v>
      </c>
      <c r="D17" s="67">
        <f t="shared" si="0"/>
        <v>0.4768392370572207</v>
      </c>
      <c r="E17" s="30">
        <f t="shared" si="3"/>
        <v>100</v>
      </c>
      <c r="F17" s="38">
        <v>416</v>
      </c>
      <c r="G17" s="67">
        <f t="shared" si="1"/>
        <v>0.56675749318801094</v>
      </c>
      <c r="H17" s="30">
        <f t="shared" si="4"/>
        <v>100</v>
      </c>
      <c r="I17" s="29">
        <v>505</v>
      </c>
      <c r="J17" s="15">
        <f t="shared" si="2"/>
        <v>0.68801089918256131</v>
      </c>
      <c r="K17" s="39">
        <f t="shared" si="5"/>
        <v>100</v>
      </c>
    </row>
    <row r="18" spans="1:11">
      <c r="A18" s="375"/>
      <c r="B18" s="37" t="s">
        <v>15</v>
      </c>
      <c r="C18" s="38">
        <v>350</v>
      </c>
      <c r="D18" s="67">
        <f t="shared" si="0"/>
        <v>0.4768392370572207</v>
      </c>
      <c r="E18" s="30">
        <f t="shared" si="3"/>
        <v>100</v>
      </c>
      <c r="F18" s="38">
        <v>416</v>
      </c>
      <c r="G18" s="67">
        <f t="shared" si="1"/>
        <v>0.56675749318801094</v>
      </c>
      <c r="H18" s="30">
        <f t="shared" si="4"/>
        <v>100</v>
      </c>
      <c r="I18" s="29">
        <v>505</v>
      </c>
      <c r="J18" s="15">
        <f t="shared" si="2"/>
        <v>0.68801089918256131</v>
      </c>
      <c r="K18" s="39">
        <f t="shared" si="5"/>
        <v>100</v>
      </c>
    </row>
    <row r="19" spans="1:11">
      <c r="A19" s="375"/>
      <c r="B19" s="37" t="s">
        <v>16</v>
      </c>
      <c r="C19" s="38">
        <v>350</v>
      </c>
      <c r="D19" s="67">
        <f t="shared" si="0"/>
        <v>0.4768392370572207</v>
      </c>
      <c r="E19" s="30">
        <f t="shared" si="3"/>
        <v>100</v>
      </c>
      <c r="F19" s="38">
        <v>416</v>
      </c>
      <c r="G19" s="67">
        <f t="shared" si="1"/>
        <v>0.56675749318801094</v>
      </c>
      <c r="H19" s="39">
        <f t="shared" si="4"/>
        <v>100</v>
      </c>
      <c r="I19" s="29">
        <v>505</v>
      </c>
      <c r="J19" s="15">
        <f t="shared" si="2"/>
        <v>0.68801089918256131</v>
      </c>
      <c r="K19" s="39">
        <f t="shared" si="5"/>
        <v>100</v>
      </c>
    </row>
    <row r="20" spans="1:11">
      <c r="A20" s="375"/>
      <c r="B20" s="37" t="s">
        <v>17</v>
      </c>
      <c r="C20" s="38">
        <v>350</v>
      </c>
      <c r="D20" s="67">
        <f t="shared" si="0"/>
        <v>0.4768392370572207</v>
      </c>
      <c r="E20" s="30">
        <f t="shared" si="3"/>
        <v>100</v>
      </c>
      <c r="F20" s="38">
        <v>416</v>
      </c>
      <c r="G20" s="67">
        <f t="shared" si="1"/>
        <v>0.56675749318801094</v>
      </c>
      <c r="H20" s="39">
        <f t="shared" si="4"/>
        <v>100</v>
      </c>
      <c r="I20" s="29">
        <v>505</v>
      </c>
      <c r="J20" s="15">
        <f t="shared" si="2"/>
        <v>0.68801089918256131</v>
      </c>
      <c r="K20" s="39">
        <f t="shared" si="5"/>
        <v>100</v>
      </c>
    </row>
    <row r="21" spans="1:11">
      <c r="A21" s="375"/>
      <c r="B21" s="37" t="s">
        <v>18</v>
      </c>
      <c r="C21" s="38">
        <v>350</v>
      </c>
      <c r="D21" s="67">
        <f t="shared" si="0"/>
        <v>0.4768392370572207</v>
      </c>
      <c r="E21" s="30">
        <f t="shared" si="3"/>
        <v>100</v>
      </c>
      <c r="F21" s="38">
        <v>416</v>
      </c>
      <c r="G21" s="67">
        <f t="shared" si="1"/>
        <v>0.56675749318801094</v>
      </c>
      <c r="H21" s="39">
        <f t="shared" si="4"/>
        <v>100</v>
      </c>
      <c r="I21" s="29">
        <v>505</v>
      </c>
      <c r="J21" s="15">
        <f t="shared" si="2"/>
        <v>0.68801089918256131</v>
      </c>
      <c r="K21" s="39">
        <f t="shared" si="5"/>
        <v>100</v>
      </c>
    </row>
    <row r="22" spans="1:11">
      <c r="A22" s="375"/>
      <c r="B22" s="37" t="s">
        <v>19</v>
      </c>
      <c r="C22" s="38">
        <v>350</v>
      </c>
      <c r="D22" s="67">
        <f t="shared" si="0"/>
        <v>0.4768392370572207</v>
      </c>
      <c r="E22" s="30">
        <f t="shared" si="3"/>
        <v>100</v>
      </c>
      <c r="F22" s="38">
        <v>416</v>
      </c>
      <c r="G22" s="67">
        <f t="shared" si="1"/>
        <v>0.56675749318801094</v>
      </c>
      <c r="H22" s="39">
        <f t="shared" si="4"/>
        <v>100</v>
      </c>
      <c r="I22" s="29">
        <v>505</v>
      </c>
      <c r="J22" s="15">
        <f t="shared" si="2"/>
        <v>0.68801089918256131</v>
      </c>
      <c r="K22" s="39">
        <f t="shared" si="5"/>
        <v>100</v>
      </c>
    </row>
    <row r="23" spans="1:11">
      <c r="A23" s="375"/>
      <c r="B23" s="37" t="s">
        <v>20</v>
      </c>
      <c r="C23" s="38">
        <v>350</v>
      </c>
      <c r="D23" s="67">
        <f t="shared" si="0"/>
        <v>0.4768392370572207</v>
      </c>
      <c r="E23" s="30">
        <f t="shared" si="3"/>
        <v>100</v>
      </c>
      <c r="F23" s="38">
        <v>416</v>
      </c>
      <c r="G23" s="67">
        <f t="shared" si="1"/>
        <v>0.56675749318801094</v>
      </c>
      <c r="H23" s="39">
        <f t="shared" si="4"/>
        <v>100</v>
      </c>
      <c r="I23" s="29">
        <v>505</v>
      </c>
      <c r="J23" s="15">
        <f t="shared" si="2"/>
        <v>0.68801089918256131</v>
      </c>
      <c r="K23" s="39">
        <f t="shared" si="5"/>
        <v>100</v>
      </c>
    </row>
    <row r="24" spans="1:11">
      <c r="A24" s="375"/>
      <c r="B24" s="37" t="s">
        <v>146</v>
      </c>
      <c r="C24" s="38">
        <v>350</v>
      </c>
      <c r="D24" s="67">
        <f t="shared" si="0"/>
        <v>0.4768392370572207</v>
      </c>
      <c r="E24" s="30">
        <f t="shared" si="3"/>
        <v>100</v>
      </c>
      <c r="F24" s="38">
        <v>416</v>
      </c>
      <c r="G24" s="67">
        <f t="shared" si="1"/>
        <v>0.56675749318801094</v>
      </c>
      <c r="H24" s="39">
        <f t="shared" si="4"/>
        <v>100</v>
      </c>
      <c r="I24" s="29">
        <v>505</v>
      </c>
      <c r="J24" s="15">
        <f t="shared" si="2"/>
        <v>0.68801089918256131</v>
      </c>
      <c r="K24" s="39">
        <f t="shared" si="5"/>
        <v>100</v>
      </c>
    </row>
    <row r="25" spans="1:11" ht="15" thickBot="1">
      <c r="A25" s="376"/>
      <c r="B25" s="63" t="s">
        <v>147</v>
      </c>
      <c r="C25" s="64">
        <v>350</v>
      </c>
      <c r="D25" s="73">
        <f t="shared" si="0"/>
        <v>0.4768392370572207</v>
      </c>
      <c r="E25" s="33">
        <f t="shared" si="3"/>
        <v>100</v>
      </c>
      <c r="F25" s="64">
        <v>416</v>
      </c>
      <c r="G25" s="73">
        <f t="shared" si="1"/>
        <v>0.56675749318801094</v>
      </c>
      <c r="H25" s="65">
        <f t="shared" si="4"/>
        <v>100</v>
      </c>
      <c r="I25" s="69">
        <v>505</v>
      </c>
      <c r="J25" s="32">
        <f t="shared" si="2"/>
        <v>0.68801089918256131</v>
      </c>
      <c r="K25" s="65">
        <f t="shared" si="5"/>
        <v>100</v>
      </c>
    </row>
    <row r="26" spans="1:11">
      <c r="A26" s="361">
        <v>2014</v>
      </c>
      <c r="B26" s="136" t="s">
        <v>148</v>
      </c>
      <c r="C26" s="35">
        <v>385</v>
      </c>
      <c r="D26" s="13">
        <f t="shared" si="0"/>
        <v>0.52452316076294281</v>
      </c>
      <c r="E26" s="27">
        <f t="shared" si="3"/>
        <v>110.00000000000001</v>
      </c>
      <c r="F26" s="35">
        <v>435</v>
      </c>
      <c r="G26" s="13">
        <f t="shared" si="1"/>
        <v>0.5926430517711172</v>
      </c>
      <c r="H26" s="27">
        <f t="shared" si="4"/>
        <v>104.56730769230769</v>
      </c>
      <c r="I26" s="26">
        <v>530</v>
      </c>
      <c r="J26" s="13">
        <f t="shared" si="2"/>
        <v>0.72207084468664851</v>
      </c>
      <c r="K26" s="27">
        <f t="shared" si="5"/>
        <v>104.95049504950495</v>
      </c>
    </row>
    <row r="27" spans="1:11">
      <c r="A27" s="362"/>
      <c r="B27" s="137" t="s">
        <v>12</v>
      </c>
      <c r="C27" s="38">
        <v>395</v>
      </c>
      <c r="D27" s="15">
        <f t="shared" si="0"/>
        <v>0.53814713896457766</v>
      </c>
      <c r="E27" s="30">
        <f t="shared" si="3"/>
        <v>112.85714285714286</v>
      </c>
      <c r="F27" s="38">
        <v>450</v>
      </c>
      <c r="G27" s="15">
        <f t="shared" si="1"/>
        <v>0.61307901907356943</v>
      </c>
      <c r="H27" s="30">
        <f t="shared" si="4"/>
        <v>108.17307692307692</v>
      </c>
      <c r="I27" s="29">
        <v>545</v>
      </c>
      <c r="J27" s="15">
        <f t="shared" si="2"/>
        <v>0.74250681198910085</v>
      </c>
      <c r="K27" s="30">
        <f t="shared" si="5"/>
        <v>107.92079207920793</v>
      </c>
    </row>
    <row r="28" spans="1:11">
      <c r="A28" s="362"/>
      <c r="B28" s="137" t="s">
        <v>13</v>
      </c>
      <c r="C28" s="38">
        <v>395</v>
      </c>
      <c r="D28" s="15">
        <f t="shared" si="0"/>
        <v>0.53814713896457766</v>
      </c>
      <c r="E28" s="30">
        <f t="shared" si="3"/>
        <v>112.85714285714286</v>
      </c>
      <c r="F28" s="38">
        <v>450</v>
      </c>
      <c r="G28" s="15">
        <f t="shared" si="1"/>
        <v>0.61307901907356943</v>
      </c>
      <c r="H28" s="30">
        <f t="shared" si="4"/>
        <v>108.17307692307692</v>
      </c>
      <c r="I28" s="29">
        <v>545</v>
      </c>
      <c r="J28" s="15">
        <f t="shared" si="2"/>
        <v>0.74250681198910085</v>
      </c>
      <c r="K28" s="30">
        <f t="shared" si="5"/>
        <v>107.92079207920793</v>
      </c>
    </row>
    <row r="29" spans="1:11">
      <c r="A29" s="362"/>
      <c r="B29" s="138" t="s">
        <v>14</v>
      </c>
      <c r="C29" s="64">
        <v>395</v>
      </c>
      <c r="D29" s="32">
        <f t="shared" si="0"/>
        <v>0.53814713896457766</v>
      </c>
      <c r="E29" s="33">
        <f>C29/$C$23*100</f>
        <v>112.85714285714286</v>
      </c>
      <c r="F29" s="64">
        <v>450</v>
      </c>
      <c r="G29" s="32">
        <f t="shared" si="1"/>
        <v>0.61307901907356943</v>
      </c>
      <c r="H29" s="33">
        <f>F29/$F$23*100</f>
        <v>108.17307692307692</v>
      </c>
      <c r="I29" s="69">
        <v>545</v>
      </c>
      <c r="J29" s="32">
        <f t="shared" si="2"/>
        <v>0.74250681198910085</v>
      </c>
      <c r="K29" s="33">
        <f>I29/$I$23*100</f>
        <v>107.92079207920793</v>
      </c>
    </row>
    <row r="30" spans="1:11">
      <c r="A30" s="362"/>
      <c r="B30" s="138" t="s">
        <v>15</v>
      </c>
      <c r="C30" s="64">
        <v>395</v>
      </c>
      <c r="D30" s="32">
        <f t="shared" si="0"/>
        <v>0.53814713896457766</v>
      </c>
      <c r="E30" s="33">
        <f t="shared" si="3"/>
        <v>112.85714285714286</v>
      </c>
      <c r="F30" s="64">
        <v>450</v>
      </c>
      <c r="G30" s="32">
        <f t="shared" si="1"/>
        <v>0.61307901907356943</v>
      </c>
      <c r="H30" s="33">
        <f t="shared" si="4"/>
        <v>108.17307692307692</v>
      </c>
      <c r="I30" s="69">
        <v>545</v>
      </c>
      <c r="J30" s="32">
        <f t="shared" si="2"/>
        <v>0.74250681198910085</v>
      </c>
      <c r="K30" s="33">
        <f t="shared" si="5"/>
        <v>107.92079207920793</v>
      </c>
    </row>
    <row r="31" spans="1:11">
      <c r="A31" s="362"/>
      <c r="B31" s="138" t="s">
        <v>16</v>
      </c>
      <c r="C31" s="64">
        <v>395</v>
      </c>
      <c r="D31" s="32">
        <f t="shared" si="0"/>
        <v>0.53814713896457766</v>
      </c>
      <c r="E31" s="33">
        <f t="shared" si="3"/>
        <v>112.85714285714286</v>
      </c>
      <c r="F31" s="64">
        <v>450</v>
      </c>
      <c r="G31" s="32">
        <f t="shared" si="1"/>
        <v>0.61307901907356943</v>
      </c>
      <c r="H31" s="33">
        <f t="shared" si="4"/>
        <v>108.17307692307692</v>
      </c>
      <c r="I31" s="69">
        <v>545</v>
      </c>
      <c r="J31" s="32">
        <f t="shared" si="2"/>
        <v>0.74250681198910085</v>
      </c>
      <c r="K31" s="33">
        <f t="shared" si="5"/>
        <v>107.92079207920793</v>
      </c>
    </row>
    <row r="32" spans="1:11" ht="16.5" customHeight="1">
      <c r="A32" s="362"/>
      <c r="B32" s="138" t="s">
        <v>17</v>
      </c>
      <c r="C32" s="64">
        <v>395</v>
      </c>
      <c r="D32" s="32">
        <f t="shared" si="0"/>
        <v>0.53814713896457766</v>
      </c>
      <c r="E32" s="33">
        <f t="shared" si="3"/>
        <v>112.85714285714286</v>
      </c>
      <c r="F32" s="64">
        <v>450</v>
      </c>
      <c r="G32" s="32">
        <f t="shared" si="1"/>
        <v>0.61307901907356943</v>
      </c>
      <c r="H32" s="33">
        <f t="shared" si="4"/>
        <v>108.17307692307692</v>
      </c>
      <c r="I32" s="69">
        <v>545</v>
      </c>
      <c r="J32" s="32">
        <f t="shared" si="2"/>
        <v>0.74250681198910085</v>
      </c>
      <c r="K32" s="33">
        <f t="shared" si="5"/>
        <v>107.92079207920793</v>
      </c>
    </row>
    <row r="33" spans="1:11" ht="16.5" customHeight="1">
      <c r="A33" s="362"/>
      <c r="B33" s="138" t="s">
        <v>18</v>
      </c>
      <c r="C33" s="64">
        <v>430</v>
      </c>
      <c r="D33" s="32">
        <f t="shared" si="0"/>
        <v>0.58583106267029972</v>
      </c>
      <c r="E33" s="33">
        <f t="shared" si="3"/>
        <v>122.85714285714286</v>
      </c>
      <c r="F33" s="64">
        <v>495</v>
      </c>
      <c r="G33" s="32">
        <f t="shared" si="1"/>
        <v>0.67438692098092645</v>
      </c>
      <c r="H33" s="33">
        <f t="shared" si="4"/>
        <v>118.99038461538463</v>
      </c>
      <c r="I33" s="69">
        <v>600</v>
      </c>
      <c r="J33" s="32">
        <f t="shared" si="2"/>
        <v>0.81743869209809261</v>
      </c>
      <c r="K33" s="33">
        <f t="shared" si="5"/>
        <v>118.8118811881188</v>
      </c>
    </row>
    <row r="34" spans="1:11" ht="16.5" customHeight="1">
      <c r="A34" s="362"/>
      <c r="B34" s="138" t="s">
        <v>19</v>
      </c>
      <c r="C34" s="64">
        <v>430</v>
      </c>
      <c r="D34" s="32">
        <f t="shared" si="0"/>
        <v>0.58583106267029972</v>
      </c>
      <c r="E34" s="33">
        <f t="shared" si="3"/>
        <v>122.85714285714286</v>
      </c>
      <c r="F34" s="64">
        <v>495</v>
      </c>
      <c r="G34" s="32">
        <f t="shared" si="1"/>
        <v>0.67438692098092645</v>
      </c>
      <c r="H34" s="33">
        <f t="shared" si="4"/>
        <v>118.99038461538463</v>
      </c>
      <c r="I34" s="69">
        <v>600</v>
      </c>
      <c r="J34" s="32">
        <f t="shared" si="2"/>
        <v>0.81743869209809261</v>
      </c>
      <c r="K34" s="33">
        <f t="shared" si="5"/>
        <v>118.8118811881188</v>
      </c>
    </row>
    <row r="35" spans="1:11" ht="16.5" customHeight="1">
      <c r="A35" s="362"/>
      <c r="B35" s="138" t="s">
        <v>20</v>
      </c>
      <c r="C35" s="64">
        <v>430</v>
      </c>
      <c r="D35" s="32">
        <f t="shared" si="0"/>
        <v>0.58583106267029972</v>
      </c>
      <c r="E35" s="33">
        <f t="shared" si="3"/>
        <v>122.85714285714286</v>
      </c>
      <c r="F35" s="64">
        <v>495</v>
      </c>
      <c r="G35" s="32">
        <f t="shared" si="1"/>
        <v>0.67438692098092645</v>
      </c>
      <c r="H35" s="33">
        <f t="shared" si="4"/>
        <v>118.99038461538463</v>
      </c>
      <c r="I35" s="69">
        <v>600</v>
      </c>
      <c r="J35" s="32">
        <f t="shared" si="2"/>
        <v>0.81743869209809261</v>
      </c>
      <c r="K35" s="33">
        <f t="shared" si="5"/>
        <v>118.8118811881188</v>
      </c>
    </row>
    <row r="36" spans="1:11" ht="16.5" customHeight="1">
      <c r="A36" s="362"/>
      <c r="B36" s="37" t="s">
        <v>146</v>
      </c>
      <c r="C36" s="38">
        <v>430</v>
      </c>
      <c r="D36" s="15">
        <f t="shared" si="0"/>
        <v>0.58583106267029972</v>
      </c>
      <c r="E36" s="30">
        <f t="shared" si="3"/>
        <v>122.85714285714286</v>
      </c>
      <c r="F36" s="38">
        <v>495</v>
      </c>
      <c r="G36" s="15">
        <f t="shared" si="1"/>
        <v>0.67438692098092645</v>
      </c>
      <c r="H36" s="30">
        <f t="shared" si="4"/>
        <v>118.99038461538463</v>
      </c>
      <c r="I36" s="29">
        <v>600</v>
      </c>
      <c r="J36" s="15">
        <f t="shared" si="2"/>
        <v>0.81743869209809261</v>
      </c>
      <c r="K36" s="30">
        <f t="shared" si="5"/>
        <v>118.8118811881188</v>
      </c>
    </row>
    <row r="37" spans="1:11" ht="16.5" customHeight="1" thickBot="1">
      <c r="A37" s="363"/>
      <c r="B37" s="139" t="s">
        <v>147</v>
      </c>
      <c r="C37" s="41">
        <v>520</v>
      </c>
      <c r="D37" s="59">
        <f t="shared" si="0"/>
        <v>0.70844686648501365</v>
      </c>
      <c r="E37" s="141">
        <f t="shared" si="3"/>
        <v>148.57142857142858</v>
      </c>
      <c r="F37" s="41">
        <v>577</v>
      </c>
      <c r="G37" s="59">
        <f t="shared" si="1"/>
        <v>0.78610354223433243</v>
      </c>
      <c r="H37" s="141">
        <f t="shared" si="4"/>
        <v>138.70192307692309</v>
      </c>
      <c r="I37" s="43">
        <v>660</v>
      </c>
      <c r="J37" s="59">
        <f t="shared" si="2"/>
        <v>0.89918256130790186</v>
      </c>
      <c r="K37" s="114">
        <f t="shared" si="5"/>
        <v>130.69306930693071</v>
      </c>
    </row>
    <row r="38" spans="1:11">
      <c r="A38" s="364">
        <v>2015</v>
      </c>
      <c r="B38" s="136" t="s">
        <v>148</v>
      </c>
      <c r="C38" s="35">
        <v>520</v>
      </c>
      <c r="D38" s="13">
        <f t="shared" si="0"/>
        <v>0.70844686648501365</v>
      </c>
      <c r="E38" s="27">
        <f t="shared" si="3"/>
        <v>148.57142857142858</v>
      </c>
      <c r="F38" s="35">
        <v>585</v>
      </c>
      <c r="G38" s="13">
        <f t="shared" si="1"/>
        <v>0.79700272479564027</v>
      </c>
      <c r="H38" s="27">
        <f t="shared" si="4"/>
        <v>140.625</v>
      </c>
      <c r="I38" s="26">
        <v>695</v>
      </c>
      <c r="J38" s="13">
        <f t="shared" si="2"/>
        <v>0.94686648501362403</v>
      </c>
      <c r="K38" s="27">
        <f t="shared" si="5"/>
        <v>137.62376237623761</v>
      </c>
    </row>
    <row r="39" spans="1:11" ht="16.5" customHeight="1">
      <c r="A39" s="365"/>
      <c r="B39" s="137" t="s">
        <v>12</v>
      </c>
      <c r="C39" s="38">
        <v>520</v>
      </c>
      <c r="D39" s="15">
        <f t="shared" si="0"/>
        <v>0.70844686648501365</v>
      </c>
      <c r="E39" s="30">
        <f t="shared" si="3"/>
        <v>148.57142857142858</v>
      </c>
      <c r="F39" s="38">
        <v>595</v>
      </c>
      <c r="G39" s="15">
        <f t="shared" si="1"/>
        <v>0.81062670299727524</v>
      </c>
      <c r="H39" s="30">
        <f t="shared" si="4"/>
        <v>143.02884615384613</v>
      </c>
      <c r="I39" s="29">
        <v>730</v>
      </c>
      <c r="J39" s="15">
        <f t="shared" si="2"/>
        <v>0.99455040871934608</v>
      </c>
      <c r="K39" s="30">
        <f t="shared" si="5"/>
        <v>144.55445544554456</v>
      </c>
    </row>
    <row r="40" spans="1:11" ht="16.5" customHeight="1">
      <c r="A40" s="365"/>
      <c r="B40" s="137" t="s">
        <v>13</v>
      </c>
      <c r="C40" s="38">
        <v>520</v>
      </c>
      <c r="D40" s="15">
        <f t="shared" si="0"/>
        <v>0.70844686648501365</v>
      </c>
      <c r="E40" s="30">
        <f t="shared" si="3"/>
        <v>148.57142857142858</v>
      </c>
      <c r="F40" s="38">
        <v>595</v>
      </c>
      <c r="G40" s="15">
        <f t="shared" si="1"/>
        <v>0.81062670299727524</v>
      </c>
      <c r="H40" s="30">
        <f t="shared" si="4"/>
        <v>143.02884615384613</v>
      </c>
      <c r="I40" s="29">
        <v>730</v>
      </c>
      <c r="J40" s="15">
        <f t="shared" si="2"/>
        <v>0.99455040871934608</v>
      </c>
      <c r="K40" s="30">
        <f t="shared" si="5"/>
        <v>144.55445544554456</v>
      </c>
    </row>
    <row r="41" spans="1:11" ht="16.5" customHeight="1">
      <c r="A41" s="365"/>
      <c r="B41" s="137" t="s">
        <v>14</v>
      </c>
      <c r="C41" s="38">
        <v>520</v>
      </c>
      <c r="D41" s="15">
        <f t="shared" si="0"/>
        <v>0.70844686648501365</v>
      </c>
      <c r="E41" s="30">
        <f t="shared" si="3"/>
        <v>148.57142857142858</v>
      </c>
      <c r="F41" s="38">
        <v>595</v>
      </c>
      <c r="G41" s="15">
        <f t="shared" si="1"/>
        <v>0.81062670299727524</v>
      </c>
      <c r="H41" s="30">
        <f t="shared" si="4"/>
        <v>143.02884615384613</v>
      </c>
      <c r="I41" s="29">
        <v>730</v>
      </c>
      <c r="J41" s="15">
        <f t="shared" si="2"/>
        <v>0.99455040871934608</v>
      </c>
      <c r="K41" s="30">
        <f t="shared" si="5"/>
        <v>144.55445544554456</v>
      </c>
    </row>
    <row r="42" spans="1:11" ht="16.5" customHeight="1">
      <c r="A42" s="365"/>
      <c r="B42" s="137" t="s">
        <v>15</v>
      </c>
      <c r="C42" s="38">
        <v>520</v>
      </c>
      <c r="D42" s="48">
        <f t="shared" si="0"/>
        <v>0.70844686648501365</v>
      </c>
      <c r="E42" s="124">
        <f t="shared" si="3"/>
        <v>148.57142857142858</v>
      </c>
      <c r="F42" s="38">
        <v>595</v>
      </c>
      <c r="G42" s="48">
        <f t="shared" si="1"/>
        <v>0.81062670299727524</v>
      </c>
      <c r="H42" s="124">
        <f t="shared" si="4"/>
        <v>143.02884615384613</v>
      </c>
      <c r="I42" s="29">
        <v>730</v>
      </c>
      <c r="J42" s="48">
        <f t="shared" si="2"/>
        <v>0.99455040871934608</v>
      </c>
      <c r="K42" s="124">
        <f t="shared" si="5"/>
        <v>144.55445544554456</v>
      </c>
    </row>
    <row r="43" spans="1:11" ht="16.5" customHeight="1">
      <c r="A43" s="365"/>
      <c r="B43" s="137" t="s">
        <v>16</v>
      </c>
      <c r="C43" s="38">
        <v>520</v>
      </c>
      <c r="D43" s="48">
        <f t="shared" si="0"/>
        <v>0.70844686648501365</v>
      </c>
      <c r="E43" s="124">
        <f t="shared" si="3"/>
        <v>148.57142857142858</v>
      </c>
      <c r="F43" s="38">
        <v>595</v>
      </c>
      <c r="G43" s="48">
        <f t="shared" si="1"/>
        <v>0.81062670299727524</v>
      </c>
      <c r="H43" s="124">
        <f t="shared" si="4"/>
        <v>143.02884615384613</v>
      </c>
      <c r="I43" s="29">
        <v>730</v>
      </c>
      <c r="J43" s="48">
        <f t="shared" si="2"/>
        <v>0.99455040871934608</v>
      </c>
      <c r="K43" s="124">
        <f t="shared" si="5"/>
        <v>144.55445544554456</v>
      </c>
    </row>
    <row r="44" spans="1:11" ht="16.5" customHeight="1">
      <c r="A44" s="365"/>
      <c r="B44" s="137" t="s">
        <v>17</v>
      </c>
      <c r="C44" s="38">
        <v>575</v>
      </c>
      <c r="D44" s="48">
        <f t="shared" si="0"/>
        <v>0.78337874659400542</v>
      </c>
      <c r="E44" s="124">
        <f t="shared" si="3"/>
        <v>164.28571428571428</v>
      </c>
      <c r="F44" s="38">
        <v>650</v>
      </c>
      <c r="G44" s="48">
        <f t="shared" si="1"/>
        <v>0.88555858310626701</v>
      </c>
      <c r="H44" s="124">
        <f t="shared" si="4"/>
        <v>156.25</v>
      </c>
      <c r="I44" s="29">
        <v>780</v>
      </c>
      <c r="J44" s="48">
        <f t="shared" si="2"/>
        <v>1.0626702997275204</v>
      </c>
      <c r="K44" s="124">
        <f t="shared" si="5"/>
        <v>154.45544554455446</v>
      </c>
    </row>
    <row r="45" spans="1:11" ht="16.5" customHeight="1">
      <c r="A45" s="365"/>
      <c r="B45" s="137" t="s">
        <v>18</v>
      </c>
      <c r="C45" s="38">
        <v>575</v>
      </c>
      <c r="D45" s="15">
        <f t="shared" si="0"/>
        <v>0.78337874659400542</v>
      </c>
      <c r="E45" s="30">
        <f t="shared" si="3"/>
        <v>164.28571428571428</v>
      </c>
      <c r="F45" s="38">
        <v>650</v>
      </c>
      <c r="G45" s="15">
        <f t="shared" si="1"/>
        <v>0.88555858310626701</v>
      </c>
      <c r="H45" s="30">
        <f t="shared" si="4"/>
        <v>156.25</v>
      </c>
      <c r="I45" s="29">
        <v>780</v>
      </c>
      <c r="J45" s="15">
        <f t="shared" si="2"/>
        <v>1.0626702997275204</v>
      </c>
      <c r="K45" s="30">
        <f t="shared" si="5"/>
        <v>154.45544554455446</v>
      </c>
    </row>
    <row r="46" spans="1:11" ht="16.5" customHeight="1">
      <c r="A46" s="365"/>
      <c r="B46" s="137" t="s">
        <v>19</v>
      </c>
      <c r="C46" s="38">
        <v>625</v>
      </c>
      <c r="D46" s="48">
        <f t="shared" si="0"/>
        <v>0.85149863760217981</v>
      </c>
      <c r="E46" s="124">
        <f t="shared" si="3"/>
        <v>178.57142857142858</v>
      </c>
      <c r="F46" s="38">
        <v>700</v>
      </c>
      <c r="G46" s="48">
        <f t="shared" si="1"/>
        <v>0.9536784741144414</v>
      </c>
      <c r="H46" s="124">
        <f t="shared" si="4"/>
        <v>168.26923076923077</v>
      </c>
      <c r="I46" s="29">
        <v>850</v>
      </c>
      <c r="J46" s="48">
        <f t="shared" si="2"/>
        <v>1.1580381471389645</v>
      </c>
      <c r="K46" s="124">
        <f t="shared" si="5"/>
        <v>168.31683168316832</v>
      </c>
    </row>
    <row r="47" spans="1:11" ht="16.5" customHeight="1">
      <c r="A47" s="365"/>
      <c r="B47" s="137" t="s">
        <v>20</v>
      </c>
      <c r="C47" s="38">
        <v>625</v>
      </c>
      <c r="D47" s="48">
        <f t="shared" si="0"/>
        <v>0.85149863760217981</v>
      </c>
      <c r="E47" s="124">
        <f t="shared" si="3"/>
        <v>178.57142857142858</v>
      </c>
      <c r="F47" s="38">
        <v>700</v>
      </c>
      <c r="G47" s="48">
        <f t="shared" si="1"/>
        <v>0.9536784741144414</v>
      </c>
      <c r="H47" s="124">
        <f t="shared" si="4"/>
        <v>168.26923076923077</v>
      </c>
      <c r="I47" s="29">
        <v>850</v>
      </c>
      <c r="J47" s="48">
        <f t="shared" si="2"/>
        <v>1.1580381471389645</v>
      </c>
      <c r="K47" s="124">
        <f t="shared" si="5"/>
        <v>168.31683168316832</v>
      </c>
    </row>
    <row r="48" spans="1:11" ht="16.5" customHeight="1">
      <c r="A48" s="365"/>
      <c r="B48" s="137" t="s">
        <v>146</v>
      </c>
      <c r="C48" s="38">
        <v>625</v>
      </c>
      <c r="D48" s="48">
        <f t="shared" si="0"/>
        <v>0.85149863760217981</v>
      </c>
      <c r="E48" s="124">
        <f t="shared" si="3"/>
        <v>178.57142857142858</v>
      </c>
      <c r="F48" s="38">
        <v>700</v>
      </c>
      <c r="G48" s="48">
        <f t="shared" si="1"/>
        <v>0.9536784741144414</v>
      </c>
      <c r="H48" s="124">
        <f t="shared" si="4"/>
        <v>168.26923076923077</v>
      </c>
      <c r="I48" s="29">
        <v>850</v>
      </c>
      <c r="J48" s="48">
        <f t="shared" si="2"/>
        <v>1.1580381471389645</v>
      </c>
      <c r="K48" s="124">
        <f t="shared" si="5"/>
        <v>168.31683168316832</v>
      </c>
    </row>
    <row r="49" spans="1:11" ht="16.5" customHeight="1" thickBot="1">
      <c r="A49" s="365"/>
      <c r="B49" s="140" t="s">
        <v>147</v>
      </c>
      <c r="C49" s="41">
        <v>700</v>
      </c>
      <c r="D49" s="59">
        <f t="shared" si="0"/>
        <v>0.9536784741144414</v>
      </c>
      <c r="E49" s="141">
        <f t="shared" si="3"/>
        <v>200</v>
      </c>
      <c r="F49" s="41">
        <v>775</v>
      </c>
      <c r="G49" s="59">
        <f t="shared" si="1"/>
        <v>1.055858310626703</v>
      </c>
      <c r="H49" s="141">
        <f t="shared" si="4"/>
        <v>186.29807692307691</v>
      </c>
      <c r="I49" s="43">
        <v>950</v>
      </c>
      <c r="J49" s="59">
        <f t="shared" si="2"/>
        <v>1.2942779291553133</v>
      </c>
      <c r="K49" s="141">
        <f t="shared" si="5"/>
        <v>188.11881188118809</v>
      </c>
    </row>
    <row r="50" spans="1:11">
      <c r="A50" s="361">
        <v>2016</v>
      </c>
      <c r="B50" s="83" t="s">
        <v>148</v>
      </c>
      <c r="C50" s="35">
        <v>700</v>
      </c>
      <c r="D50" s="13">
        <f t="shared" si="0"/>
        <v>0.9536784741144414</v>
      </c>
      <c r="E50" s="27">
        <f t="shared" si="3"/>
        <v>200</v>
      </c>
      <c r="F50" s="35">
        <v>775</v>
      </c>
      <c r="G50" s="13">
        <f t="shared" si="1"/>
        <v>1.055858310626703</v>
      </c>
      <c r="H50" s="27">
        <f t="shared" si="4"/>
        <v>186.29807692307691</v>
      </c>
      <c r="I50" s="26">
        <v>950</v>
      </c>
      <c r="J50" s="13">
        <f t="shared" si="2"/>
        <v>1.2942779291553133</v>
      </c>
      <c r="K50" s="27">
        <f t="shared" si="5"/>
        <v>188.11881188118809</v>
      </c>
    </row>
    <row r="51" spans="1:11">
      <c r="A51" s="362"/>
      <c r="B51" s="134" t="s">
        <v>12</v>
      </c>
      <c r="C51" s="38">
        <v>700</v>
      </c>
      <c r="D51" s="15">
        <f t="shared" si="0"/>
        <v>0.9536784741144414</v>
      </c>
      <c r="E51" s="30">
        <f t="shared" si="3"/>
        <v>200</v>
      </c>
      <c r="F51" s="38">
        <v>775</v>
      </c>
      <c r="G51" s="15">
        <f t="shared" si="1"/>
        <v>1.055858310626703</v>
      </c>
      <c r="H51" s="30">
        <f t="shared" si="4"/>
        <v>186.29807692307691</v>
      </c>
      <c r="I51" s="29">
        <v>950</v>
      </c>
      <c r="J51" s="15">
        <f t="shared" si="2"/>
        <v>1.2942779291553133</v>
      </c>
      <c r="K51" s="30">
        <f t="shared" si="5"/>
        <v>188.11881188118809</v>
      </c>
    </row>
    <row r="52" spans="1:11">
      <c r="A52" s="362"/>
      <c r="B52" s="134" t="s">
        <v>13</v>
      </c>
      <c r="C52" s="38">
        <v>700</v>
      </c>
      <c r="D52" s="15">
        <f t="shared" si="0"/>
        <v>0.9536784741144414</v>
      </c>
      <c r="E52" s="30">
        <f t="shared" si="3"/>
        <v>200</v>
      </c>
      <c r="F52" s="38">
        <v>775</v>
      </c>
      <c r="G52" s="15">
        <f t="shared" si="1"/>
        <v>1.055858310626703</v>
      </c>
      <c r="H52" s="30">
        <f t="shared" si="4"/>
        <v>186.29807692307691</v>
      </c>
      <c r="I52" s="29">
        <v>950</v>
      </c>
      <c r="J52" s="15">
        <f t="shared" si="2"/>
        <v>1.2942779291553133</v>
      </c>
      <c r="K52" s="30">
        <f t="shared" si="5"/>
        <v>188.11881188118809</v>
      </c>
    </row>
    <row r="53" spans="1:11">
      <c r="A53" s="362"/>
      <c r="B53" s="134" t="s">
        <v>14</v>
      </c>
      <c r="C53" s="38">
        <v>700</v>
      </c>
      <c r="D53" s="15">
        <f t="shared" si="0"/>
        <v>0.9536784741144414</v>
      </c>
      <c r="E53" s="30">
        <f t="shared" si="3"/>
        <v>200</v>
      </c>
      <c r="F53" s="38">
        <v>775</v>
      </c>
      <c r="G53" s="15">
        <f t="shared" si="1"/>
        <v>1.055858310626703</v>
      </c>
      <c r="H53" s="30">
        <f t="shared" si="4"/>
        <v>186.29807692307691</v>
      </c>
      <c r="I53" s="29">
        <v>950</v>
      </c>
      <c r="J53" s="15">
        <f t="shared" si="2"/>
        <v>1.2942779291553133</v>
      </c>
      <c r="K53" s="30">
        <f t="shared" si="5"/>
        <v>188.11881188118809</v>
      </c>
    </row>
    <row r="54" spans="1:11">
      <c r="A54" s="362"/>
      <c r="B54" s="134" t="s">
        <v>15</v>
      </c>
      <c r="C54" s="38">
        <v>700</v>
      </c>
      <c r="D54" s="15">
        <f t="shared" si="0"/>
        <v>0.9536784741144414</v>
      </c>
      <c r="E54" s="30">
        <f t="shared" si="3"/>
        <v>200</v>
      </c>
      <c r="F54" s="38">
        <v>775</v>
      </c>
      <c r="G54" s="15">
        <f t="shared" si="1"/>
        <v>1.055858310626703</v>
      </c>
      <c r="H54" s="30">
        <f t="shared" si="4"/>
        <v>186.29807692307691</v>
      </c>
      <c r="I54" s="29">
        <v>950</v>
      </c>
      <c r="J54" s="15">
        <f t="shared" si="2"/>
        <v>1.2942779291553133</v>
      </c>
      <c r="K54" s="30">
        <f t="shared" si="5"/>
        <v>188.11881188118809</v>
      </c>
    </row>
    <row r="55" spans="1:11">
      <c r="A55" s="362"/>
      <c r="B55" s="93" t="s">
        <v>16</v>
      </c>
      <c r="C55" s="38">
        <v>700</v>
      </c>
      <c r="D55" s="15">
        <f t="shared" si="0"/>
        <v>0.9536784741144414</v>
      </c>
      <c r="E55" s="30">
        <f t="shared" si="3"/>
        <v>200</v>
      </c>
      <c r="F55" s="38">
        <v>775</v>
      </c>
      <c r="G55" s="15">
        <f t="shared" si="1"/>
        <v>1.055858310626703</v>
      </c>
      <c r="H55" s="30">
        <f t="shared" si="4"/>
        <v>186.29807692307691</v>
      </c>
      <c r="I55" s="38">
        <v>950</v>
      </c>
      <c r="J55" s="15">
        <f t="shared" si="2"/>
        <v>1.2942779291553133</v>
      </c>
      <c r="K55" s="30">
        <f t="shared" si="5"/>
        <v>188.11881188118809</v>
      </c>
    </row>
    <row r="56" spans="1:11">
      <c r="A56" s="362"/>
      <c r="B56" s="93" t="s">
        <v>17</v>
      </c>
      <c r="C56" s="38">
        <v>700</v>
      </c>
      <c r="D56" s="15">
        <f t="shared" si="0"/>
        <v>0.9536784741144414</v>
      </c>
      <c r="E56" s="30">
        <f t="shared" si="3"/>
        <v>200</v>
      </c>
      <c r="F56" s="38">
        <v>775</v>
      </c>
      <c r="G56" s="15">
        <f t="shared" si="1"/>
        <v>1.055858310626703</v>
      </c>
      <c r="H56" s="30">
        <f t="shared" si="4"/>
        <v>186.29807692307691</v>
      </c>
      <c r="I56" s="38">
        <v>950</v>
      </c>
      <c r="J56" s="15">
        <f t="shared" si="2"/>
        <v>1.2942779291553133</v>
      </c>
      <c r="K56" s="30">
        <f t="shared" si="5"/>
        <v>188.11881188118809</v>
      </c>
    </row>
    <row r="57" spans="1:11">
      <c r="A57" s="362"/>
      <c r="B57" s="93" t="s">
        <v>18</v>
      </c>
      <c r="C57" s="38">
        <v>780</v>
      </c>
      <c r="D57" s="15">
        <f t="shared" si="0"/>
        <v>1.0626702997275204</v>
      </c>
      <c r="E57" s="30">
        <f t="shared" si="3"/>
        <v>222.85714285714286</v>
      </c>
      <c r="F57" s="38">
        <v>880</v>
      </c>
      <c r="G57" s="15">
        <f t="shared" si="1"/>
        <v>1.1989100817438691</v>
      </c>
      <c r="H57" s="30">
        <f t="shared" si="4"/>
        <v>211.53846153846155</v>
      </c>
      <c r="I57" s="38">
        <v>1100</v>
      </c>
      <c r="J57" s="15">
        <f t="shared" si="2"/>
        <v>1.4986376021798364</v>
      </c>
      <c r="K57" s="30">
        <f t="shared" si="5"/>
        <v>217.82178217821783</v>
      </c>
    </row>
    <row r="58" spans="1:11">
      <c r="A58" s="362"/>
      <c r="B58" s="93" t="s">
        <v>19</v>
      </c>
      <c r="C58" s="38">
        <v>730</v>
      </c>
      <c r="D58" s="15">
        <f t="shared" si="0"/>
        <v>0.99455040871934608</v>
      </c>
      <c r="E58" s="30">
        <f t="shared" si="3"/>
        <v>208.57142857142858</v>
      </c>
      <c r="F58" s="38">
        <v>880</v>
      </c>
      <c r="G58" s="15">
        <f t="shared" si="1"/>
        <v>1.1989100817438691</v>
      </c>
      <c r="H58" s="30">
        <f t="shared" si="4"/>
        <v>211.53846153846155</v>
      </c>
      <c r="I58" s="38">
        <v>1100</v>
      </c>
      <c r="J58" s="15">
        <f t="shared" si="2"/>
        <v>1.4986376021798364</v>
      </c>
      <c r="K58" s="30">
        <f t="shared" si="5"/>
        <v>217.82178217821783</v>
      </c>
    </row>
    <row r="59" spans="1:11">
      <c r="A59" s="362"/>
      <c r="B59" s="93" t="s">
        <v>20</v>
      </c>
      <c r="C59" s="38">
        <v>730</v>
      </c>
      <c r="D59" s="15">
        <f t="shared" si="0"/>
        <v>0.99455040871934608</v>
      </c>
      <c r="E59" s="30">
        <f t="shared" si="3"/>
        <v>208.57142857142858</v>
      </c>
      <c r="F59" s="38">
        <v>880</v>
      </c>
      <c r="G59" s="15">
        <f t="shared" si="1"/>
        <v>1.1989100817438691</v>
      </c>
      <c r="H59" s="30">
        <f t="shared" si="4"/>
        <v>211.53846153846155</v>
      </c>
      <c r="I59" s="38">
        <v>1100</v>
      </c>
      <c r="J59" s="15">
        <f t="shared" si="2"/>
        <v>1.4986376021798364</v>
      </c>
      <c r="K59" s="30">
        <f t="shared" si="5"/>
        <v>217.82178217821783</v>
      </c>
    </row>
    <row r="60" spans="1:11">
      <c r="A60" s="362"/>
      <c r="B60" s="93" t="s">
        <v>146</v>
      </c>
      <c r="C60" s="38">
        <v>730</v>
      </c>
      <c r="D60" s="15">
        <f t="shared" si="0"/>
        <v>0.99455040871934608</v>
      </c>
      <c r="E60" s="30">
        <f t="shared" si="3"/>
        <v>208.57142857142858</v>
      </c>
      <c r="F60" s="38">
        <v>880</v>
      </c>
      <c r="G60" s="15">
        <f t="shared" si="1"/>
        <v>1.1989100817438691</v>
      </c>
      <c r="H60" s="30">
        <f t="shared" si="4"/>
        <v>211.53846153846155</v>
      </c>
      <c r="I60" s="38">
        <v>1100</v>
      </c>
      <c r="J60" s="15">
        <f t="shared" si="2"/>
        <v>1.4986376021798364</v>
      </c>
      <c r="K60" s="30">
        <f t="shared" si="5"/>
        <v>217.82178217821783</v>
      </c>
    </row>
    <row r="61" spans="1:11" ht="15" thickBot="1">
      <c r="A61" s="362"/>
      <c r="B61" s="100" t="s">
        <v>147</v>
      </c>
      <c r="C61" s="41">
        <v>780</v>
      </c>
      <c r="D61" s="17">
        <f t="shared" si="0"/>
        <v>1.0626702997275204</v>
      </c>
      <c r="E61" s="42">
        <f t="shared" si="3"/>
        <v>222.85714285714286</v>
      </c>
      <c r="F61" s="41">
        <v>880</v>
      </c>
      <c r="G61" s="17">
        <f t="shared" si="1"/>
        <v>1.1989100817438691</v>
      </c>
      <c r="H61" s="42">
        <f t="shared" si="4"/>
        <v>211.53846153846155</v>
      </c>
      <c r="I61" s="41">
        <v>1100</v>
      </c>
      <c r="J61" s="17">
        <f t="shared" si="2"/>
        <v>1.4986376021798364</v>
      </c>
      <c r="K61" s="42">
        <f t="shared" si="5"/>
        <v>217.82178217821783</v>
      </c>
    </row>
    <row r="62" spans="1:11">
      <c r="A62" s="364">
        <v>2017</v>
      </c>
      <c r="B62" s="134" t="s">
        <v>148</v>
      </c>
      <c r="C62" s="135">
        <v>780</v>
      </c>
      <c r="D62" s="76">
        <f t="shared" si="0"/>
        <v>1.0626702997275204</v>
      </c>
      <c r="E62" s="126">
        <f t="shared" si="3"/>
        <v>222.85714285714286</v>
      </c>
      <c r="F62" s="135">
        <v>880</v>
      </c>
      <c r="G62" s="76">
        <f t="shared" si="1"/>
        <v>1.1989100817438691</v>
      </c>
      <c r="H62" s="126">
        <f t="shared" si="4"/>
        <v>211.53846153846155</v>
      </c>
      <c r="I62" s="135">
        <v>1100</v>
      </c>
      <c r="J62" s="76">
        <f t="shared" si="2"/>
        <v>1.4986376021798364</v>
      </c>
      <c r="K62" s="126">
        <f t="shared" si="5"/>
        <v>217.82178217821783</v>
      </c>
    </row>
    <row r="63" spans="1:11">
      <c r="A63" s="365"/>
      <c r="B63" s="134" t="s">
        <v>12</v>
      </c>
      <c r="C63" s="135">
        <v>780</v>
      </c>
      <c r="D63" s="76">
        <f t="shared" si="0"/>
        <v>1.0626702997275204</v>
      </c>
      <c r="E63" s="126">
        <f t="shared" si="3"/>
        <v>222.85714285714286</v>
      </c>
      <c r="F63" s="135">
        <v>880</v>
      </c>
      <c r="G63" s="76">
        <f t="shared" si="1"/>
        <v>1.1989100817438691</v>
      </c>
      <c r="H63" s="126">
        <f t="shared" si="4"/>
        <v>211.53846153846155</v>
      </c>
      <c r="I63" s="135">
        <v>1100</v>
      </c>
      <c r="J63" s="76">
        <f t="shared" si="2"/>
        <v>1.4986376021798364</v>
      </c>
      <c r="K63" s="126">
        <f t="shared" si="5"/>
        <v>217.82178217821783</v>
      </c>
    </row>
    <row r="64" spans="1:11">
      <c r="A64" s="365"/>
      <c r="B64" s="134" t="s">
        <v>13</v>
      </c>
      <c r="C64" s="135">
        <v>780</v>
      </c>
      <c r="D64" s="76">
        <f t="shared" si="0"/>
        <v>1.0626702997275204</v>
      </c>
      <c r="E64" s="126">
        <f t="shared" si="3"/>
        <v>222.85714285714286</v>
      </c>
      <c r="F64" s="135">
        <v>880</v>
      </c>
      <c r="G64" s="76">
        <f t="shared" si="1"/>
        <v>1.1989100817438691</v>
      </c>
      <c r="H64" s="126">
        <f t="shared" si="4"/>
        <v>211.53846153846155</v>
      </c>
      <c r="I64" s="135">
        <v>1072</v>
      </c>
      <c r="J64" s="76">
        <f t="shared" si="2"/>
        <v>1.4604904632152589</v>
      </c>
      <c r="K64" s="126">
        <f t="shared" si="5"/>
        <v>212.2772277227723</v>
      </c>
    </row>
    <row r="65" spans="1:11">
      <c r="A65" s="365"/>
      <c r="B65" s="134" t="s">
        <v>14</v>
      </c>
      <c r="C65" s="135">
        <v>780</v>
      </c>
      <c r="D65" s="76">
        <f t="shared" si="0"/>
        <v>1.0626702997275204</v>
      </c>
      <c r="E65" s="126">
        <f t="shared" si="3"/>
        <v>222.85714285714286</v>
      </c>
      <c r="F65" s="135">
        <v>880</v>
      </c>
      <c r="G65" s="76">
        <f t="shared" si="1"/>
        <v>1.1989100817438691</v>
      </c>
      <c r="H65" s="126">
        <f t="shared" si="4"/>
        <v>211.53846153846155</v>
      </c>
      <c r="I65" s="135">
        <v>1072</v>
      </c>
      <c r="J65" s="76">
        <f t="shared" si="2"/>
        <v>1.4604904632152589</v>
      </c>
      <c r="K65" s="126">
        <f t="shared" si="5"/>
        <v>212.2772277227723</v>
      </c>
    </row>
    <row r="66" spans="1:11">
      <c r="A66" s="365"/>
      <c r="B66" s="134" t="s">
        <v>15</v>
      </c>
      <c r="C66" s="135">
        <v>780</v>
      </c>
      <c r="D66" s="76">
        <f t="shared" si="0"/>
        <v>1.0626702997275204</v>
      </c>
      <c r="E66" s="126">
        <f t="shared" si="3"/>
        <v>222.85714285714286</v>
      </c>
      <c r="F66" s="135">
        <v>880</v>
      </c>
      <c r="G66" s="76">
        <f t="shared" si="1"/>
        <v>1.1989100817438691</v>
      </c>
      <c r="H66" s="126">
        <f t="shared" si="4"/>
        <v>211.53846153846155</v>
      </c>
      <c r="I66" s="135">
        <v>1100</v>
      </c>
      <c r="J66" s="76">
        <f t="shared" si="2"/>
        <v>1.4986376021798364</v>
      </c>
      <c r="K66" s="126">
        <f t="shared" si="5"/>
        <v>217.82178217821783</v>
      </c>
    </row>
    <row r="67" spans="1:11">
      <c r="A67" s="365"/>
      <c r="B67" s="134" t="s">
        <v>16</v>
      </c>
      <c r="C67" s="135">
        <v>780</v>
      </c>
      <c r="D67" s="76">
        <f t="shared" si="0"/>
        <v>1.0626702997275204</v>
      </c>
      <c r="E67" s="126">
        <f t="shared" si="3"/>
        <v>222.85714285714286</v>
      </c>
      <c r="F67" s="135">
        <v>880</v>
      </c>
      <c r="G67" s="76">
        <f t="shared" si="1"/>
        <v>1.1989100817438691</v>
      </c>
      <c r="H67" s="126">
        <f t="shared" si="4"/>
        <v>211.53846153846155</v>
      </c>
      <c r="I67" s="135">
        <v>1100</v>
      </c>
      <c r="J67" s="76">
        <f t="shared" si="2"/>
        <v>1.4986376021798364</v>
      </c>
      <c r="K67" s="126">
        <f t="shared" si="5"/>
        <v>217.82178217821783</v>
      </c>
    </row>
    <row r="68" spans="1:11">
      <c r="A68" s="365"/>
      <c r="B68" s="134" t="s">
        <v>17</v>
      </c>
      <c r="C68" s="135">
        <v>780</v>
      </c>
      <c r="D68" s="76">
        <f t="shared" si="0"/>
        <v>1.0626702997275204</v>
      </c>
      <c r="E68" s="126">
        <f t="shared" si="3"/>
        <v>222.85714285714286</v>
      </c>
      <c r="F68" s="135">
        <v>880</v>
      </c>
      <c r="G68" s="76">
        <f t="shared" si="1"/>
        <v>1.1989100817438691</v>
      </c>
      <c r="H68" s="126">
        <f t="shared" si="4"/>
        <v>211.53846153846155</v>
      </c>
      <c r="I68" s="135">
        <v>1150</v>
      </c>
      <c r="J68" s="76">
        <f t="shared" si="2"/>
        <v>1.5667574931880108</v>
      </c>
      <c r="K68" s="126">
        <f t="shared" si="5"/>
        <v>227.7227722772277</v>
      </c>
    </row>
    <row r="69" spans="1:11">
      <c r="A69" s="365"/>
      <c r="B69" s="134" t="s">
        <v>18</v>
      </c>
      <c r="C69" s="135">
        <v>800</v>
      </c>
      <c r="D69" s="76">
        <f t="shared" si="0"/>
        <v>1.0899182561307903</v>
      </c>
      <c r="E69" s="126">
        <f t="shared" si="3"/>
        <v>228.57142857142856</v>
      </c>
      <c r="F69" s="135">
        <v>900</v>
      </c>
      <c r="G69" s="76">
        <f t="shared" si="1"/>
        <v>1.2261580381471389</v>
      </c>
      <c r="H69" s="126">
        <f t="shared" si="4"/>
        <v>216.34615384615384</v>
      </c>
      <c r="I69" s="135">
        <v>1200</v>
      </c>
      <c r="J69" s="76">
        <f t="shared" si="2"/>
        <v>1.6348773841961852</v>
      </c>
      <c r="K69" s="126">
        <f t="shared" si="5"/>
        <v>237.62376237623761</v>
      </c>
    </row>
    <row r="70" spans="1:11">
      <c r="A70" s="365"/>
      <c r="B70" s="134" t="s">
        <v>19</v>
      </c>
      <c r="C70" s="135">
        <v>800</v>
      </c>
      <c r="D70" s="76">
        <f t="shared" si="0"/>
        <v>1.0899182561307903</v>
      </c>
      <c r="E70" s="126">
        <f t="shared" si="3"/>
        <v>228.57142857142856</v>
      </c>
      <c r="F70" s="135">
        <v>900</v>
      </c>
      <c r="G70" s="76">
        <f t="shared" si="1"/>
        <v>1.2261580381471389</v>
      </c>
      <c r="H70" s="126">
        <f t="shared" si="4"/>
        <v>216.34615384615384</v>
      </c>
      <c r="I70" s="135">
        <v>1200</v>
      </c>
      <c r="J70" s="76">
        <f t="shared" si="2"/>
        <v>1.6348773841961852</v>
      </c>
      <c r="K70" s="126">
        <f t="shared" si="5"/>
        <v>237.62376237623761</v>
      </c>
    </row>
    <row r="71" spans="1:11">
      <c r="A71" s="365"/>
      <c r="B71" s="134" t="s">
        <v>20</v>
      </c>
      <c r="C71" s="135">
        <v>840</v>
      </c>
      <c r="D71" s="76">
        <f t="shared" si="0"/>
        <v>1.1444141689373297</v>
      </c>
      <c r="E71" s="126">
        <f t="shared" si="3"/>
        <v>240</v>
      </c>
      <c r="F71" s="135">
        <v>950</v>
      </c>
      <c r="G71" s="76">
        <f t="shared" si="1"/>
        <v>1.2942779291553133</v>
      </c>
      <c r="H71" s="126">
        <f t="shared" si="4"/>
        <v>228.36538461538461</v>
      </c>
      <c r="I71" s="135">
        <v>1250</v>
      </c>
      <c r="J71" s="76">
        <f t="shared" si="2"/>
        <v>1.7029972752043596</v>
      </c>
      <c r="K71" s="126">
        <f t="shared" si="5"/>
        <v>247.52475247524751</v>
      </c>
    </row>
    <row r="72" spans="1:11">
      <c r="A72" s="365"/>
      <c r="B72" s="134" t="s">
        <v>146</v>
      </c>
      <c r="C72" s="135">
        <v>900</v>
      </c>
      <c r="D72" s="76">
        <f t="shared" si="0"/>
        <v>1.2261580381471389</v>
      </c>
      <c r="E72" s="126">
        <f t="shared" si="3"/>
        <v>257.14285714285717</v>
      </c>
      <c r="F72" s="135">
        <v>1050</v>
      </c>
      <c r="G72" s="76">
        <f t="shared" si="1"/>
        <v>1.430517711171662</v>
      </c>
      <c r="H72" s="126">
        <f t="shared" si="4"/>
        <v>252.40384615384616</v>
      </c>
      <c r="I72" s="135">
        <v>1350</v>
      </c>
      <c r="J72" s="76">
        <f t="shared" si="2"/>
        <v>1.8392370572207084</v>
      </c>
      <c r="K72" s="126">
        <f t="shared" si="5"/>
        <v>267.32673267326732</v>
      </c>
    </row>
    <row r="73" spans="1:11" ht="15" thickBot="1">
      <c r="A73" s="365"/>
      <c r="B73" s="31" t="s">
        <v>147</v>
      </c>
      <c r="C73" s="41">
        <v>900</v>
      </c>
      <c r="D73" s="17">
        <f t="shared" si="0"/>
        <v>1.2261580381471389</v>
      </c>
      <c r="E73" s="42">
        <f t="shared" si="3"/>
        <v>257.14285714285717</v>
      </c>
      <c r="F73" s="41">
        <v>1050</v>
      </c>
      <c r="G73" s="17">
        <f t="shared" si="1"/>
        <v>1.430517711171662</v>
      </c>
      <c r="H73" s="42">
        <f t="shared" si="4"/>
        <v>252.40384615384616</v>
      </c>
      <c r="I73" s="41">
        <v>1350</v>
      </c>
      <c r="J73" s="17">
        <f t="shared" si="2"/>
        <v>1.8392370572207084</v>
      </c>
      <c r="K73" s="42">
        <f t="shared" si="5"/>
        <v>267.32673267326732</v>
      </c>
    </row>
    <row r="74" spans="1:11">
      <c r="A74" s="364">
        <v>2018</v>
      </c>
      <c r="B74" s="83" t="s">
        <v>148</v>
      </c>
      <c r="C74" s="35">
        <v>900</v>
      </c>
      <c r="D74" s="13">
        <f t="shared" si="0"/>
        <v>1.2261580381471389</v>
      </c>
      <c r="E74" s="27">
        <f t="shared" si="3"/>
        <v>257.14285714285717</v>
      </c>
      <c r="F74" s="35">
        <v>1050</v>
      </c>
      <c r="G74" s="13">
        <f t="shared" si="1"/>
        <v>1.430517711171662</v>
      </c>
      <c r="H74" s="27">
        <f t="shared" si="4"/>
        <v>252.40384615384616</v>
      </c>
      <c r="I74" s="35">
        <v>1350</v>
      </c>
      <c r="J74" s="13">
        <f t="shared" si="2"/>
        <v>1.8392370572207084</v>
      </c>
      <c r="K74" s="27">
        <f t="shared" si="5"/>
        <v>267.32673267326732</v>
      </c>
    </row>
    <row r="75" spans="1:11">
      <c r="A75" s="365"/>
      <c r="B75" s="134" t="s">
        <v>12</v>
      </c>
      <c r="C75" s="135">
        <v>900</v>
      </c>
      <c r="D75" s="76">
        <f t="shared" si="0"/>
        <v>1.2261580381471389</v>
      </c>
      <c r="E75" s="126">
        <f t="shared" si="3"/>
        <v>257.14285714285717</v>
      </c>
      <c r="F75" s="135">
        <v>1050</v>
      </c>
      <c r="G75" s="76">
        <f t="shared" si="1"/>
        <v>1.430517711171662</v>
      </c>
      <c r="H75" s="126">
        <f t="shared" si="4"/>
        <v>252.40384615384616</v>
      </c>
      <c r="I75" s="135">
        <v>1350</v>
      </c>
      <c r="J75" s="76">
        <f t="shared" si="2"/>
        <v>1.8392370572207084</v>
      </c>
      <c r="K75" s="126">
        <f t="shared" si="5"/>
        <v>267.32673267326732</v>
      </c>
    </row>
    <row r="76" spans="1:11">
      <c r="A76" s="365"/>
      <c r="B76" s="134" t="s">
        <v>13</v>
      </c>
      <c r="C76" s="135">
        <v>900</v>
      </c>
      <c r="D76" s="76">
        <f t="shared" si="0"/>
        <v>1.2261580381471389</v>
      </c>
      <c r="E76" s="126">
        <f t="shared" si="3"/>
        <v>257.14285714285717</v>
      </c>
      <c r="F76" s="135">
        <v>1050</v>
      </c>
      <c r="G76" s="76">
        <f t="shared" si="1"/>
        <v>1.430517711171662</v>
      </c>
      <c r="H76" s="126">
        <f t="shared" si="4"/>
        <v>252.40384615384616</v>
      </c>
      <c r="I76" s="135">
        <v>1350</v>
      </c>
      <c r="J76" s="76">
        <f t="shared" si="2"/>
        <v>1.8392370572207084</v>
      </c>
      <c r="K76" s="126">
        <f t="shared" si="5"/>
        <v>267.32673267326732</v>
      </c>
    </row>
    <row r="77" spans="1:11">
      <c r="A77" s="365"/>
      <c r="B77" s="134" t="s">
        <v>14</v>
      </c>
      <c r="C77" s="135">
        <v>900</v>
      </c>
      <c r="D77" s="76">
        <f t="shared" si="0"/>
        <v>1.2261580381471389</v>
      </c>
      <c r="E77" s="126">
        <f t="shared" si="3"/>
        <v>257.14285714285717</v>
      </c>
      <c r="F77" s="135">
        <v>1050</v>
      </c>
      <c r="G77" s="76">
        <f t="shared" si="1"/>
        <v>1.430517711171662</v>
      </c>
      <c r="H77" s="126">
        <f t="shared" si="4"/>
        <v>252.40384615384616</v>
      </c>
      <c r="I77" s="135">
        <v>1350</v>
      </c>
      <c r="J77" s="76">
        <f t="shared" si="2"/>
        <v>1.8392370572207084</v>
      </c>
      <c r="K77" s="126">
        <f t="shared" si="5"/>
        <v>267.32673267326732</v>
      </c>
    </row>
    <row r="78" spans="1:11">
      <c r="A78" s="365"/>
      <c r="B78" s="134" t="s">
        <v>15</v>
      </c>
      <c r="C78" s="135">
        <v>950</v>
      </c>
      <c r="D78" s="76">
        <f t="shared" si="0"/>
        <v>1.2942779291553133</v>
      </c>
      <c r="E78" s="126">
        <f t="shared" si="3"/>
        <v>271.42857142857144</v>
      </c>
      <c r="F78" s="135">
        <v>1100</v>
      </c>
      <c r="G78" s="76">
        <f t="shared" si="1"/>
        <v>1.4986376021798364</v>
      </c>
      <c r="H78" s="126">
        <f t="shared" si="4"/>
        <v>264.42307692307691</v>
      </c>
      <c r="I78" s="135">
        <v>1400</v>
      </c>
      <c r="J78" s="76">
        <f t="shared" si="2"/>
        <v>1.9073569482288828</v>
      </c>
      <c r="K78" s="126">
        <f t="shared" si="5"/>
        <v>277.22772277227722</v>
      </c>
    </row>
    <row r="79" spans="1:11">
      <c r="A79" s="365"/>
      <c r="B79" s="134" t="s">
        <v>16</v>
      </c>
      <c r="C79" s="135">
        <v>925</v>
      </c>
      <c r="D79" s="76">
        <f t="shared" ref="D79:D100" si="6">C79/$B$119</f>
        <v>1.2602179836512262</v>
      </c>
      <c r="E79" s="126">
        <f t="shared" si="3"/>
        <v>264.28571428571428</v>
      </c>
      <c r="F79" s="135">
        <v>1100</v>
      </c>
      <c r="G79" s="76">
        <f t="shared" ref="G79:G100" si="7">F79/$B$119</f>
        <v>1.4986376021798364</v>
      </c>
      <c r="H79" s="126">
        <f t="shared" si="4"/>
        <v>264.42307692307691</v>
      </c>
      <c r="I79" s="135">
        <v>1450</v>
      </c>
      <c r="J79" s="76">
        <f t="shared" ref="J79:J100" si="8">I79/$B$119</f>
        <v>1.9754768392370572</v>
      </c>
      <c r="K79" s="126">
        <f t="shared" si="5"/>
        <v>287.12871287128712</v>
      </c>
    </row>
    <row r="80" spans="1:11">
      <c r="A80" s="365"/>
      <c r="B80" s="134" t="s">
        <v>17</v>
      </c>
      <c r="C80" s="135">
        <v>925</v>
      </c>
      <c r="D80" s="76">
        <f t="shared" si="6"/>
        <v>1.2602179836512262</v>
      </c>
      <c r="E80" s="126">
        <f t="shared" ref="E80:E100" si="9">C80/$C$23*100</f>
        <v>264.28571428571428</v>
      </c>
      <c r="F80" s="135">
        <v>1100</v>
      </c>
      <c r="G80" s="76">
        <f t="shared" si="7"/>
        <v>1.4986376021798364</v>
      </c>
      <c r="H80" s="126">
        <f t="shared" ref="H80:H100" si="10">F80/$F$23*100</f>
        <v>264.42307692307691</v>
      </c>
      <c r="I80" s="135">
        <v>1450</v>
      </c>
      <c r="J80" s="76">
        <f t="shared" si="8"/>
        <v>1.9754768392370572</v>
      </c>
      <c r="K80" s="126">
        <f t="shared" ref="K80:K100" si="11">I80/$I$23*100</f>
        <v>287.12871287128712</v>
      </c>
    </row>
    <row r="81" spans="1:11">
      <c r="A81" s="365"/>
      <c r="B81" s="134" t="s">
        <v>18</v>
      </c>
      <c r="C81" s="135">
        <v>925</v>
      </c>
      <c r="D81" s="76">
        <f t="shared" si="6"/>
        <v>1.2602179836512262</v>
      </c>
      <c r="E81" s="126">
        <f t="shared" si="9"/>
        <v>264.28571428571428</v>
      </c>
      <c r="F81" s="135">
        <v>1100</v>
      </c>
      <c r="G81" s="76">
        <f t="shared" si="7"/>
        <v>1.4986376021798364</v>
      </c>
      <c r="H81" s="126">
        <f t="shared" si="10"/>
        <v>264.42307692307691</v>
      </c>
      <c r="I81" s="135">
        <v>1450</v>
      </c>
      <c r="J81" s="76">
        <f t="shared" si="8"/>
        <v>1.9754768392370572</v>
      </c>
      <c r="K81" s="126">
        <f t="shared" si="11"/>
        <v>287.12871287128712</v>
      </c>
    </row>
    <row r="82" spans="1:11">
      <c r="A82" s="365"/>
      <c r="B82" s="134" t="s">
        <v>19</v>
      </c>
      <c r="C82" s="135">
        <v>925</v>
      </c>
      <c r="D82" s="76">
        <f t="shared" si="6"/>
        <v>1.2602179836512262</v>
      </c>
      <c r="E82" s="126">
        <f t="shared" si="9"/>
        <v>264.28571428571428</v>
      </c>
      <c r="F82" s="135">
        <v>1100</v>
      </c>
      <c r="G82" s="76">
        <f t="shared" si="7"/>
        <v>1.4986376021798364</v>
      </c>
      <c r="H82" s="126">
        <f t="shared" si="10"/>
        <v>264.42307692307691</v>
      </c>
      <c r="I82" s="135">
        <v>1450</v>
      </c>
      <c r="J82" s="76">
        <f t="shared" si="8"/>
        <v>1.9754768392370572</v>
      </c>
      <c r="K82" s="126">
        <f t="shared" si="11"/>
        <v>287.12871287128712</v>
      </c>
    </row>
    <row r="83" spans="1:11">
      <c r="A83" s="365"/>
      <c r="B83" s="134" t="s">
        <v>20</v>
      </c>
      <c r="C83" s="135">
        <v>1080</v>
      </c>
      <c r="D83" s="76">
        <f t="shared" si="6"/>
        <v>1.4713896457765667</v>
      </c>
      <c r="E83" s="126">
        <f t="shared" si="9"/>
        <v>308.57142857142861</v>
      </c>
      <c r="F83" s="135">
        <v>1250</v>
      </c>
      <c r="G83" s="76">
        <f t="shared" si="7"/>
        <v>1.7029972752043596</v>
      </c>
      <c r="H83" s="126">
        <f t="shared" si="10"/>
        <v>300.48076923076923</v>
      </c>
      <c r="I83" s="135">
        <v>1550</v>
      </c>
      <c r="J83" s="76">
        <f t="shared" si="8"/>
        <v>2.111716621253406</v>
      </c>
      <c r="K83" s="126">
        <f t="shared" si="11"/>
        <v>306.93069306930693</v>
      </c>
    </row>
    <row r="84" spans="1:11">
      <c r="A84" s="365"/>
      <c r="B84" s="134" t="s">
        <v>146</v>
      </c>
      <c r="C84" s="135">
        <v>1097</v>
      </c>
      <c r="D84" s="76">
        <f t="shared" si="6"/>
        <v>1.494550408719346</v>
      </c>
      <c r="E84" s="126">
        <f t="shared" si="9"/>
        <v>313.42857142857144</v>
      </c>
      <c r="F84" s="135">
        <v>1250</v>
      </c>
      <c r="G84" s="76">
        <f t="shared" si="7"/>
        <v>1.7029972752043596</v>
      </c>
      <c r="H84" s="126">
        <f t="shared" si="10"/>
        <v>300.48076923076923</v>
      </c>
      <c r="I84" s="135">
        <v>1550</v>
      </c>
      <c r="J84" s="76">
        <f t="shared" si="8"/>
        <v>2.111716621253406</v>
      </c>
      <c r="K84" s="126">
        <f t="shared" si="11"/>
        <v>306.93069306930693</v>
      </c>
    </row>
    <row r="85" spans="1:11" ht="15" thickBot="1">
      <c r="A85" s="365"/>
      <c r="B85" s="112" t="s">
        <v>147</v>
      </c>
      <c r="C85" s="320">
        <v>1097</v>
      </c>
      <c r="D85" s="165">
        <f t="shared" si="6"/>
        <v>1.494550408719346</v>
      </c>
      <c r="E85" s="168">
        <f t="shared" si="9"/>
        <v>313.42857142857144</v>
      </c>
      <c r="F85" s="320">
        <v>1250</v>
      </c>
      <c r="G85" s="165">
        <f t="shared" si="7"/>
        <v>1.7029972752043596</v>
      </c>
      <c r="H85" s="168">
        <f t="shared" si="10"/>
        <v>300.48076923076923</v>
      </c>
      <c r="I85" s="320">
        <v>1550</v>
      </c>
      <c r="J85" s="165">
        <f t="shared" si="8"/>
        <v>2.111716621253406</v>
      </c>
      <c r="K85" s="168">
        <f t="shared" si="11"/>
        <v>306.93069306930693</v>
      </c>
    </row>
    <row r="86" spans="1:11">
      <c r="A86" s="364">
        <v>2019</v>
      </c>
      <c r="B86" s="83" t="s">
        <v>148</v>
      </c>
      <c r="C86" s="35">
        <v>1500</v>
      </c>
      <c r="D86" s="13">
        <f t="shared" si="6"/>
        <v>2.0435967302452318</v>
      </c>
      <c r="E86" s="27">
        <f t="shared" si="9"/>
        <v>428.57142857142856</v>
      </c>
      <c r="F86" s="35">
        <v>1700</v>
      </c>
      <c r="G86" s="13">
        <f t="shared" si="7"/>
        <v>2.3160762942779289</v>
      </c>
      <c r="H86" s="27">
        <f t="shared" si="10"/>
        <v>408.65384615384619</v>
      </c>
      <c r="I86" s="35">
        <v>1875</v>
      </c>
      <c r="J86" s="13">
        <f t="shared" si="8"/>
        <v>2.5544959128065394</v>
      </c>
      <c r="K86" s="27">
        <f t="shared" si="11"/>
        <v>371.28712871287132</v>
      </c>
    </row>
    <row r="87" spans="1:11">
      <c r="A87" s="365"/>
      <c r="B87" s="134" t="s">
        <v>12</v>
      </c>
      <c r="C87" s="135">
        <v>1500</v>
      </c>
      <c r="D87" s="76">
        <f t="shared" si="6"/>
        <v>2.0435967302452318</v>
      </c>
      <c r="E87" s="126">
        <f t="shared" si="9"/>
        <v>428.57142857142856</v>
      </c>
      <c r="F87" s="135">
        <v>1700</v>
      </c>
      <c r="G87" s="76">
        <f t="shared" si="7"/>
        <v>2.3160762942779289</v>
      </c>
      <c r="H87" s="126">
        <f t="shared" si="10"/>
        <v>408.65384615384619</v>
      </c>
      <c r="I87" s="135">
        <v>1950</v>
      </c>
      <c r="J87" s="76">
        <f t="shared" si="8"/>
        <v>2.6566757493188011</v>
      </c>
      <c r="K87" s="126">
        <f t="shared" si="11"/>
        <v>386.13861386138615</v>
      </c>
    </row>
    <row r="88" spans="1:11">
      <c r="A88" s="365"/>
      <c r="B88" s="134" t="s">
        <v>13</v>
      </c>
      <c r="C88" s="135">
        <v>1256</v>
      </c>
      <c r="D88" s="76">
        <f t="shared" si="6"/>
        <v>1.7111716621253406</v>
      </c>
      <c r="E88" s="126">
        <f t="shared" si="9"/>
        <v>358.85714285714283</v>
      </c>
      <c r="F88" s="135">
        <v>1397</v>
      </c>
      <c r="G88" s="76">
        <f t="shared" si="7"/>
        <v>1.9032697547683923</v>
      </c>
      <c r="H88" s="126">
        <f t="shared" si="10"/>
        <v>335.81730769230774</v>
      </c>
      <c r="I88" s="135">
        <v>1950</v>
      </c>
      <c r="J88" s="76">
        <f t="shared" si="8"/>
        <v>2.6566757493188011</v>
      </c>
      <c r="K88" s="126">
        <f t="shared" si="11"/>
        <v>386.13861386138615</v>
      </c>
    </row>
    <row r="89" spans="1:11">
      <c r="A89" s="365"/>
      <c r="B89" s="134" t="s">
        <v>14</v>
      </c>
      <c r="C89" s="135">
        <v>1199</v>
      </c>
      <c r="D89" s="76">
        <f t="shared" si="6"/>
        <v>1.6335149863760219</v>
      </c>
      <c r="E89" s="126">
        <f t="shared" si="9"/>
        <v>342.57142857142856</v>
      </c>
      <c r="F89" s="135">
        <v>1388</v>
      </c>
      <c r="G89" s="76">
        <f t="shared" si="7"/>
        <v>1.8910081743869209</v>
      </c>
      <c r="H89" s="126">
        <f t="shared" si="10"/>
        <v>333.65384615384619</v>
      </c>
      <c r="I89" s="135">
        <v>1950</v>
      </c>
      <c r="J89" s="76">
        <f t="shared" si="8"/>
        <v>2.6566757493188011</v>
      </c>
      <c r="K89" s="126">
        <f t="shared" si="11"/>
        <v>386.13861386138615</v>
      </c>
    </row>
    <row r="90" spans="1:11">
      <c r="A90" s="365"/>
      <c r="B90" s="134" t="s">
        <v>15</v>
      </c>
      <c r="C90" s="135">
        <v>1275</v>
      </c>
      <c r="D90" s="76">
        <f t="shared" si="6"/>
        <v>1.7370572207084469</v>
      </c>
      <c r="E90" s="126">
        <f t="shared" si="9"/>
        <v>364.28571428571428</v>
      </c>
      <c r="F90" s="135">
        <v>1538</v>
      </c>
      <c r="G90" s="76">
        <f t="shared" si="7"/>
        <v>2.0953678474114441</v>
      </c>
      <c r="H90" s="126">
        <f t="shared" si="10"/>
        <v>369.71153846153845</v>
      </c>
      <c r="I90" s="135">
        <v>1950</v>
      </c>
      <c r="J90" s="76">
        <f t="shared" si="8"/>
        <v>2.6566757493188011</v>
      </c>
      <c r="K90" s="126">
        <f t="shared" si="11"/>
        <v>386.13861386138615</v>
      </c>
    </row>
    <row r="91" spans="1:11">
      <c r="A91" s="365"/>
      <c r="B91" s="134" t="s">
        <v>16</v>
      </c>
      <c r="C91" s="135">
        <v>1275</v>
      </c>
      <c r="D91" s="76">
        <f t="shared" si="6"/>
        <v>1.7370572207084469</v>
      </c>
      <c r="E91" s="126">
        <f t="shared" si="9"/>
        <v>364.28571428571428</v>
      </c>
      <c r="F91" s="135">
        <v>1538</v>
      </c>
      <c r="G91" s="76">
        <f t="shared" si="7"/>
        <v>2.0953678474114441</v>
      </c>
      <c r="H91" s="126">
        <f t="shared" si="10"/>
        <v>369.71153846153845</v>
      </c>
      <c r="I91" s="135">
        <v>1950</v>
      </c>
      <c r="J91" s="76">
        <f t="shared" si="8"/>
        <v>2.6566757493188011</v>
      </c>
      <c r="K91" s="126">
        <f t="shared" si="11"/>
        <v>386.13861386138615</v>
      </c>
    </row>
    <row r="92" spans="1:11">
      <c r="A92" s="365"/>
      <c r="B92" s="134" t="s">
        <v>17</v>
      </c>
      <c r="C92" s="135">
        <v>1275</v>
      </c>
      <c r="D92" s="76">
        <f t="shared" si="6"/>
        <v>1.7370572207084469</v>
      </c>
      <c r="E92" s="126">
        <f t="shared" si="9"/>
        <v>364.28571428571428</v>
      </c>
      <c r="F92" s="135">
        <v>1538</v>
      </c>
      <c r="G92" s="76">
        <f t="shared" si="7"/>
        <v>2.0953678474114441</v>
      </c>
      <c r="H92" s="126">
        <f t="shared" si="10"/>
        <v>369.71153846153845</v>
      </c>
      <c r="I92" s="135">
        <v>1950</v>
      </c>
      <c r="J92" s="76">
        <f t="shared" si="8"/>
        <v>2.6566757493188011</v>
      </c>
      <c r="K92" s="126">
        <f t="shared" si="11"/>
        <v>386.13861386138615</v>
      </c>
    </row>
    <row r="93" spans="1:11">
      <c r="A93" s="365"/>
      <c r="B93" s="134" t="s">
        <v>18</v>
      </c>
      <c r="C93" s="135">
        <v>1199</v>
      </c>
      <c r="D93" s="76">
        <f t="shared" si="6"/>
        <v>1.6335149863760219</v>
      </c>
      <c r="E93" s="126">
        <f t="shared" si="9"/>
        <v>342.57142857142856</v>
      </c>
      <c r="F93" s="135">
        <v>1550</v>
      </c>
      <c r="G93" s="76">
        <f t="shared" si="7"/>
        <v>2.111716621253406</v>
      </c>
      <c r="H93" s="126">
        <f t="shared" si="10"/>
        <v>372.59615384615381</v>
      </c>
      <c r="I93" s="135">
        <v>1950</v>
      </c>
      <c r="J93" s="76">
        <f t="shared" si="8"/>
        <v>2.6566757493188011</v>
      </c>
      <c r="K93" s="126">
        <f t="shared" si="11"/>
        <v>386.13861386138615</v>
      </c>
    </row>
    <row r="94" spans="1:11">
      <c r="A94" s="365"/>
      <c r="B94" s="134" t="s">
        <v>19</v>
      </c>
      <c r="C94" s="135">
        <v>1250</v>
      </c>
      <c r="D94" s="76">
        <f t="shared" si="6"/>
        <v>1.7029972752043596</v>
      </c>
      <c r="E94" s="126">
        <f t="shared" si="9"/>
        <v>357.14285714285717</v>
      </c>
      <c r="F94" s="135">
        <v>1505</v>
      </c>
      <c r="G94" s="76">
        <f t="shared" si="7"/>
        <v>2.050408719346049</v>
      </c>
      <c r="H94" s="126">
        <f t="shared" si="10"/>
        <v>361.77884615384619</v>
      </c>
      <c r="I94" s="135">
        <v>1950</v>
      </c>
      <c r="J94" s="76">
        <f t="shared" si="8"/>
        <v>2.6566757493188011</v>
      </c>
      <c r="K94" s="126">
        <f t="shared" si="11"/>
        <v>386.13861386138615</v>
      </c>
    </row>
    <row r="95" spans="1:11">
      <c r="A95" s="365"/>
      <c r="B95" s="134" t="s">
        <v>20</v>
      </c>
      <c r="C95" s="135">
        <v>1250</v>
      </c>
      <c r="D95" s="76">
        <f t="shared" si="6"/>
        <v>1.7029972752043596</v>
      </c>
      <c r="E95" s="126">
        <f t="shared" si="9"/>
        <v>357.14285714285717</v>
      </c>
      <c r="F95" s="135">
        <v>1505</v>
      </c>
      <c r="G95" s="76">
        <f t="shared" si="7"/>
        <v>2.050408719346049</v>
      </c>
      <c r="H95" s="126">
        <f t="shared" si="10"/>
        <v>361.77884615384619</v>
      </c>
      <c r="I95" s="135">
        <v>1950</v>
      </c>
      <c r="J95" s="76">
        <f t="shared" si="8"/>
        <v>2.6566757493188011</v>
      </c>
      <c r="K95" s="126">
        <f t="shared" si="11"/>
        <v>386.13861386138615</v>
      </c>
    </row>
    <row r="96" spans="1:11">
      <c r="A96" s="365"/>
      <c r="B96" s="134" t="s">
        <v>146</v>
      </c>
      <c r="C96" s="135">
        <v>1660</v>
      </c>
      <c r="D96" s="76">
        <f t="shared" si="6"/>
        <v>2.2615803814713895</v>
      </c>
      <c r="E96" s="126">
        <f t="shared" si="9"/>
        <v>474.28571428571428</v>
      </c>
      <c r="F96" s="135">
        <v>1957</v>
      </c>
      <c r="G96" s="76">
        <f t="shared" si="7"/>
        <v>2.6662125340599454</v>
      </c>
      <c r="H96" s="126">
        <f t="shared" si="10"/>
        <v>470.43269230769232</v>
      </c>
      <c r="I96" s="135">
        <v>1950</v>
      </c>
      <c r="J96" s="76">
        <f t="shared" si="8"/>
        <v>2.6566757493188011</v>
      </c>
      <c r="K96" s="126">
        <f t="shared" si="11"/>
        <v>386.13861386138615</v>
      </c>
    </row>
    <row r="97" spans="1:11" ht="15" thickBot="1">
      <c r="A97" s="365"/>
      <c r="B97" s="112" t="s">
        <v>147</v>
      </c>
      <c r="C97" s="320">
        <v>1935</v>
      </c>
      <c r="D97" s="165">
        <f t="shared" si="6"/>
        <v>2.6362397820163488</v>
      </c>
      <c r="E97" s="168">
        <f t="shared" si="9"/>
        <v>552.85714285714289</v>
      </c>
      <c r="F97" s="320">
        <v>2221</v>
      </c>
      <c r="G97" s="165">
        <f t="shared" si="7"/>
        <v>3.0258855585831061</v>
      </c>
      <c r="H97" s="168">
        <f t="shared" si="10"/>
        <v>533.89423076923072</v>
      </c>
      <c r="I97" s="320">
        <v>2500</v>
      </c>
      <c r="J97" s="165">
        <f t="shared" si="8"/>
        <v>3.4059945504087192</v>
      </c>
      <c r="K97" s="168">
        <f t="shared" si="11"/>
        <v>495.04950495049502</v>
      </c>
    </row>
    <row r="98" spans="1:11">
      <c r="A98" s="364">
        <v>2020</v>
      </c>
      <c r="B98" s="83" t="s">
        <v>148</v>
      </c>
      <c r="C98" s="35">
        <v>1941</v>
      </c>
      <c r="D98" s="13">
        <f t="shared" si="6"/>
        <v>2.6444141689373297</v>
      </c>
      <c r="E98" s="27">
        <f t="shared" si="9"/>
        <v>554.57142857142856</v>
      </c>
      <c r="F98" s="35">
        <v>2500</v>
      </c>
      <c r="G98" s="13">
        <f t="shared" si="7"/>
        <v>3.4059945504087192</v>
      </c>
      <c r="H98" s="27">
        <f t="shared" si="10"/>
        <v>600.96153846153845</v>
      </c>
      <c r="I98" s="35">
        <v>2500</v>
      </c>
      <c r="J98" s="13">
        <f t="shared" si="8"/>
        <v>3.4059945504087192</v>
      </c>
      <c r="K98" s="27">
        <f t="shared" si="11"/>
        <v>495.04950495049502</v>
      </c>
    </row>
    <row r="99" spans="1:11">
      <c r="A99" s="365"/>
      <c r="B99" s="134" t="s">
        <v>12</v>
      </c>
      <c r="C99" s="135">
        <v>2035</v>
      </c>
      <c r="D99" s="76">
        <f t="shared" si="6"/>
        <v>2.7724795640326976</v>
      </c>
      <c r="E99" s="126">
        <f t="shared" si="9"/>
        <v>581.42857142857144</v>
      </c>
      <c r="F99" s="135">
        <v>2500</v>
      </c>
      <c r="G99" s="76">
        <f t="shared" si="7"/>
        <v>3.4059945504087192</v>
      </c>
      <c r="H99" s="126">
        <f t="shared" si="10"/>
        <v>600.96153846153845</v>
      </c>
      <c r="I99" s="135">
        <v>2700</v>
      </c>
      <c r="J99" s="76">
        <f t="shared" si="8"/>
        <v>3.6784741144414168</v>
      </c>
      <c r="K99" s="126">
        <f t="shared" si="11"/>
        <v>534.65346534653463</v>
      </c>
    </row>
    <row r="100" spans="1:11">
      <c r="A100" s="365"/>
      <c r="B100" s="134" t="s">
        <v>13</v>
      </c>
      <c r="C100" s="135">
        <v>2060</v>
      </c>
      <c r="D100" s="76">
        <f t="shared" si="6"/>
        <v>2.8065395095367847</v>
      </c>
      <c r="E100" s="126">
        <f t="shared" si="9"/>
        <v>588.57142857142867</v>
      </c>
      <c r="F100" s="135">
        <v>2500</v>
      </c>
      <c r="G100" s="76">
        <f t="shared" si="7"/>
        <v>3.4059945504087192</v>
      </c>
      <c r="H100" s="126">
        <f t="shared" si="10"/>
        <v>600.96153846153845</v>
      </c>
      <c r="I100" s="135">
        <v>2700</v>
      </c>
      <c r="J100" s="76">
        <f t="shared" si="8"/>
        <v>3.6784741144414168</v>
      </c>
      <c r="K100" s="126">
        <f t="shared" si="11"/>
        <v>534.65346534653463</v>
      </c>
    </row>
    <row r="101" spans="1:11">
      <c r="A101" s="365"/>
      <c r="B101" s="134" t="s">
        <v>14</v>
      </c>
      <c r="C101" s="8" t="s">
        <v>150</v>
      </c>
      <c r="D101" s="76" t="s">
        <v>150</v>
      </c>
      <c r="E101" s="126" t="s">
        <v>150</v>
      </c>
      <c r="F101" s="135" t="s">
        <v>150</v>
      </c>
      <c r="G101" s="76" t="s">
        <v>150</v>
      </c>
      <c r="H101" s="126" t="s">
        <v>150</v>
      </c>
      <c r="I101" s="135" t="s">
        <v>150</v>
      </c>
      <c r="J101" s="76" t="s">
        <v>150</v>
      </c>
      <c r="K101" s="126" t="s">
        <v>150</v>
      </c>
    </row>
    <row r="102" spans="1:11">
      <c r="A102" s="365"/>
      <c r="B102" s="134" t="s">
        <v>15</v>
      </c>
      <c r="C102" s="135" t="s">
        <v>150</v>
      </c>
      <c r="D102" s="76" t="s">
        <v>150</v>
      </c>
      <c r="E102" s="126" t="s">
        <v>150</v>
      </c>
      <c r="F102" s="135" t="s">
        <v>150</v>
      </c>
      <c r="G102" s="76" t="s">
        <v>150</v>
      </c>
      <c r="H102" s="126" t="s">
        <v>150</v>
      </c>
      <c r="I102" s="135" t="s">
        <v>150</v>
      </c>
      <c r="J102" s="76" t="s">
        <v>150</v>
      </c>
      <c r="K102" s="126" t="s">
        <v>150</v>
      </c>
    </row>
    <row r="103" spans="1:11">
      <c r="A103" s="365"/>
      <c r="B103" s="134" t="s">
        <v>16</v>
      </c>
      <c r="C103" s="135" t="s">
        <v>150</v>
      </c>
      <c r="D103" s="76" t="s">
        <v>150</v>
      </c>
      <c r="E103" s="126" t="s">
        <v>150</v>
      </c>
      <c r="F103" s="135" t="s">
        <v>150</v>
      </c>
      <c r="G103" s="76" t="s">
        <v>150</v>
      </c>
      <c r="H103" s="126" t="s">
        <v>150</v>
      </c>
      <c r="I103" s="135" t="s">
        <v>150</v>
      </c>
      <c r="J103" s="76" t="s">
        <v>150</v>
      </c>
      <c r="K103" s="126" t="s">
        <v>150</v>
      </c>
    </row>
    <row r="104" spans="1:11">
      <c r="A104" s="365"/>
      <c r="B104" s="134" t="s">
        <v>17</v>
      </c>
      <c r="C104" s="135" t="s">
        <v>150</v>
      </c>
      <c r="D104" s="76" t="s">
        <v>150</v>
      </c>
      <c r="E104" s="126" t="s">
        <v>150</v>
      </c>
      <c r="F104" s="135" t="s">
        <v>150</v>
      </c>
      <c r="G104" s="76" t="s">
        <v>150</v>
      </c>
      <c r="H104" s="126" t="s">
        <v>150</v>
      </c>
      <c r="I104" s="135" t="s">
        <v>150</v>
      </c>
      <c r="J104" s="76" t="s">
        <v>150</v>
      </c>
      <c r="K104" s="126" t="s">
        <v>150</v>
      </c>
    </row>
    <row r="105" spans="1:11">
      <c r="A105" s="365"/>
      <c r="B105" s="134" t="s">
        <v>18</v>
      </c>
      <c r="C105" s="135" t="s">
        <v>150</v>
      </c>
      <c r="D105" s="76" t="s">
        <v>150</v>
      </c>
      <c r="E105" s="126" t="s">
        <v>150</v>
      </c>
      <c r="F105" s="135" t="s">
        <v>150</v>
      </c>
      <c r="G105" s="76" t="s">
        <v>150</v>
      </c>
      <c r="H105" s="126" t="s">
        <v>150</v>
      </c>
      <c r="I105" s="135" t="s">
        <v>150</v>
      </c>
      <c r="J105" s="76" t="s">
        <v>150</v>
      </c>
      <c r="K105" s="126" t="s">
        <v>150</v>
      </c>
    </row>
    <row r="106" spans="1:11">
      <c r="A106" s="365"/>
      <c r="B106" s="134" t="s">
        <v>19</v>
      </c>
      <c r="C106" s="135" t="s">
        <v>150</v>
      </c>
      <c r="D106" s="76" t="s">
        <v>150</v>
      </c>
      <c r="E106" s="126" t="s">
        <v>150</v>
      </c>
      <c r="F106" s="135" t="s">
        <v>150</v>
      </c>
      <c r="G106" s="76" t="s">
        <v>150</v>
      </c>
      <c r="H106" s="126" t="s">
        <v>150</v>
      </c>
      <c r="I106" s="135" t="s">
        <v>150</v>
      </c>
      <c r="J106" s="76" t="s">
        <v>150</v>
      </c>
      <c r="K106" s="126" t="s">
        <v>150</v>
      </c>
    </row>
    <row r="107" spans="1:11">
      <c r="A107" s="365"/>
      <c r="B107" s="134" t="s">
        <v>20</v>
      </c>
      <c r="C107" s="135" t="s">
        <v>150</v>
      </c>
      <c r="D107" s="76" t="s">
        <v>150</v>
      </c>
      <c r="E107" s="126" t="s">
        <v>150</v>
      </c>
      <c r="F107" s="135" t="s">
        <v>150</v>
      </c>
      <c r="G107" s="76" t="s">
        <v>150</v>
      </c>
      <c r="H107" s="126" t="s">
        <v>150</v>
      </c>
      <c r="I107" s="135" t="s">
        <v>150</v>
      </c>
      <c r="J107" s="76" t="s">
        <v>150</v>
      </c>
      <c r="K107" s="126" t="s">
        <v>150</v>
      </c>
    </row>
    <row r="108" spans="1:11">
      <c r="A108" s="365"/>
      <c r="B108" s="134" t="s">
        <v>146</v>
      </c>
      <c r="C108" s="135" t="s">
        <v>150</v>
      </c>
      <c r="D108" s="76" t="s">
        <v>150</v>
      </c>
      <c r="E108" s="126" t="s">
        <v>150</v>
      </c>
      <c r="F108" s="135" t="s">
        <v>150</v>
      </c>
      <c r="G108" s="76" t="s">
        <v>150</v>
      </c>
      <c r="H108" s="126" t="s">
        <v>150</v>
      </c>
      <c r="I108" s="135" t="s">
        <v>150</v>
      </c>
      <c r="J108" s="76" t="s">
        <v>150</v>
      </c>
      <c r="K108" s="126" t="s">
        <v>150</v>
      </c>
    </row>
    <row r="109" spans="1:11" ht="15" thickBot="1">
      <c r="A109" s="365"/>
      <c r="B109" s="112" t="s">
        <v>147</v>
      </c>
      <c r="C109" s="320" t="s">
        <v>150</v>
      </c>
      <c r="D109" s="165" t="s">
        <v>150</v>
      </c>
      <c r="E109" s="168" t="s">
        <v>150</v>
      </c>
      <c r="F109" s="320" t="s">
        <v>150</v>
      </c>
      <c r="G109" s="165" t="s">
        <v>150</v>
      </c>
      <c r="H109" s="168" t="s">
        <v>150</v>
      </c>
      <c r="I109" s="320" t="s">
        <v>150</v>
      </c>
      <c r="J109" s="165" t="s">
        <v>150</v>
      </c>
      <c r="K109" s="168" t="s">
        <v>150</v>
      </c>
    </row>
    <row r="110" spans="1:11">
      <c r="A110" s="364">
        <v>2021</v>
      </c>
      <c r="B110" s="134" t="s">
        <v>148</v>
      </c>
      <c r="C110" s="135" t="s">
        <v>150</v>
      </c>
      <c r="D110" s="76" t="s">
        <v>150</v>
      </c>
      <c r="E110" s="126" t="s">
        <v>150</v>
      </c>
      <c r="F110" s="135" t="s">
        <v>150</v>
      </c>
      <c r="G110" s="76" t="s">
        <v>150</v>
      </c>
      <c r="H110" s="126" t="s">
        <v>150</v>
      </c>
      <c r="I110" s="135" t="s">
        <v>150</v>
      </c>
      <c r="J110" s="76" t="s">
        <v>150</v>
      </c>
      <c r="K110" s="126" t="s">
        <v>150</v>
      </c>
    </row>
    <row r="111" spans="1:11">
      <c r="A111" s="365"/>
      <c r="B111" s="134" t="s">
        <v>12</v>
      </c>
      <c r="C111" s="135" t="s">
        <v>150</v>
      </c>
      <c r="D111" s="76" t="s">
        <v>150</v>
      </c>
      <c r="E111" s="126" t="s">
        <v>150</v>
      </c>
      <c r="F111" s="135" t="s">
        <v>150</v>
      </c>
      <c r="G111" s="76" t="s">
        <v>150</v>
      </c>
      <c r="H111" s="126" t="s">
        <v>150</v>
      </c>
      <c r="I111" s="135" t="s">
        <v>150</v>
      </c>
      <c r="J111" s="76" t="s">
        <v>150</v>
      </c>
      <c r="K111" s="126" t="s">
        <v>150</v>
      </c>
    </row>
    <row r="112" spans="1:11">
      <c r="A112" s="365"/>
      <c r="B112" s="134" t="s">
        <v>13</v>
      </c>
      <c r="C112" s="135" t="s">
        <v>150</v>
      </c>
      <c r="D112" s="76" t="s">
        <v>150</v>
      </c>
      <c r="E112" s="126" t="s">
        <v>150</v>
      </c>
      <c r="F112" s="135" t="s">
        <v>150</v>
      </c>
      <c r="G112" s="76" t="s">
        <v>150</v>
      </c>
      <c r="H112" s="126" t="s">
        <v>150</v>
      </c>
      <c r="I112" s="135" t="s">
        <v>150</v>
      </c>
      <c r="J112" s="76" t="s">
        <v>150</v>
      </c>
      <c r="K112" s="126" t="s">
        <v>150</v>
      </c>
    </row>
    <row r="113" spans="1:11">
      <c r="A113" s="365"/>
      <c r="B113" s="134" t="s">
        <v>14</v>
      </c>
      <c r="C113" s="135" t="s">
        <v>150</v>
      </c>
      <c r="D113" s="76" t="s">
        <v>150</v>
      </c>
      <c r="E113" s="126" t="s">
        <v>150</v>
      </c>
      <c r="F113" s="135" t="s">
        <v>150</v>
      </c>
      <c r="G113" s="76" t="s">
        <v>150</v>
      </c>
      <c r="H113" s="126" t="s">
        <v>150</v>
      </c>
      <c r="I113" s="135" t="s">
        <v>150</v>
      </c>
      <c r="J113" s="76" t="s">
        <v>150</v>
      </c>
      <c r="K113" s="126" t="s">
        <v>150</v>
      </c>
    </row>
    <row r="114" spans="1:11">
      <c r="A114" s="365"/>
      <c r="B114" s="134" t="s">
        <v>15</v>
      </c>
      <c r="C114" s="135" t="s">
        <v>150</v>
      </c>
      <c r="D114" s="76" t="s">
        <v>150</v>
      </c>
      <c r="E114" s="126" t="s">
        <v>150</v>
      </c>
      <c r="F114" s="135" t="s">
        <v>150</v>
      </c>
      <c r="G114" s="76" t="s">
        <v>150</v>
      </c>
      <c r="H114" s="126" t="s">
        <v>150</v>
      </c>
      <c r="I114" s="135" t="s">
        <v>150</v>
      </c>
      <c r="J114" s="76" t="s">
        <v>150</v>
      </c>
      <c r="K114" s="126" t="s">
        <v>150</v>
      </c>
    </row>
    <row r="115" spans="1:11">
      <c r="A115" s="365"/>
      <c r="B115" s="134" t="s">
        <v>16</v>
      </c>
      <c r="C115" s="135">
        <v>2790</v>
      </c>
      <c r="D115" s="76">
        <f t="shared" ref="D115:D118" si="12">C115/$B$119</f>
        <v>3.8010899182561309</v>
      </c>
      <c r="E115" s="126">
        <f t="shared" ref="E115:E118" si="13">C115/$C$23*100</f>
        <v>797.14285714285711</v>
      </c>
      <c r="F115" s="135">
        <v>3775</v>
      </c>
      <c r="G115" s="76">
        <f t="shared" ref="G115:G118" si="14">F115/$B$119</f>
        <v>5.1430517711171664</v>
      </c>
      <c r="H115" s="126">
        <f t="shared" ref="H115:H118" si="15">F115/$F$23*100</f>
        <v>907.45192307692298</v>
      </c>
      <c r="I115" s="135" t="s">
        <v>150</v>
      </c>
      <c r="J115" s="76" t="s">
        <v>150</v>
      </c>
      <c r="K115" s="126" t="s">
        <v>150</v>
      </c>
    </row>
    <row r="116" spans="1:11">
      <c r="A116" s="365"/>
      <c r="B116" s="134" t="s">
        <v>17</v>
      </c>
      <c r="C116" s="135">
        <v>2790</v>
      </c>
      <c r="D116" s="76">
        <f t="shared" si="12"/>
        <v>3.8010899182561309</v>
      </c>
      <c r="E116" s="126">
        <f t="shared" si="13"/>
        <v>797.14285714285711</v>
      </c>
      <c r="F116" s="135">
        <v>3775</v>
      </c>
      <c r="G116" s="76">
        <f t="shared" si="14"/>
        <v>5.1430517711171664</v>
      </c>
      <c r="H116" s="126">
        <f t="shared" si="15"/>
        <v>907.45192307692298</v>
      </c>
      <c r="I116" s="38" t="s">
        <v>150</v>
      </c>
      <c r="J116" s="76" t="s">
        <v>150</v>
      </c>
      <c r="K116" s="126" t="s">
        <v>150</v>
      </c>
    </row>
    <row r="117" spans="1:11">
      <c r="A117" s="365"/>
      <c r="B117" s="134" t="s">
        <v>18</v>
      </c>
      <c r="C117" s="135">
        <v>2790</v>
      </c>
      <c r="D117" s="76">
        <f t="shared" si="12"/>
        <v>3.8010899182561309</v>
      </c>
      <c r="E117" s="126">
        <f t="shared" si="13"/>
        <v>797.14285714285711</v>
      </c>
      <c r="F117" s="135">
        <v>3775</v>
      </c>
      <c r="G117" s="76">
        <f t="shared" si="14"/>
        <v>5.1430517711171664</v>
      </c>
      <c r="H117" s="126">
        <f t="shared" si="15"/>
        <v>907.45192307692298</v>
      </c>
      <c r="I117" s="135" t="s">
        <v>150</v>
      </c>
      <c r="J117" s="76" t="s">
        <v>150</v>
      </c>
      <c r="K117" s="126" t="s">
        <v>150</v>
      </c>
    </row>
    <row r="118" spans="1:11" ht="15" thickBot="1">
      <c r="A118" s="372"/>
      <c r="B118" s="100" t="s">
        <v>19</v>
      </c>
      <c r="C118" s="41">
        <v>2884</v>
      </c>
      <c r="D118" s="17">
        <f t="shared" si="12"/>
        <v>3.9291553133514987</v>
      </c>
      <c r="E118" s="42">
        <f t="shared" si="13"/>
        <v>824</v>
      </c>
      <c r="F118" s="41">
        <v>3400</v>
      </c>
      <c r="G118" s="17">
        <f t="shared" si="14"/>
        <v>4.6321525885558579</v>
      </c>
      <c r="H118" s="42">
        <f t="shared" si="15"/>
        <v>817.30769230769238</v>
      </c>
      <c r="I118" s="320" t="s">
        <v>150</v>
      </c>
      <c r="J118" s="17" t="s">
        <v>150</v>
      </c>
      <c r="K118" s="42" t="s">
        <v>150</v>
      </c>
    </row>
    <row r="119" spans="1:11">
      <c r="A119" s="71" t="s">
        <v>36</v>
      </c>
      <c r="B119" s="19">
        <v>734</v>
      </c>
    </row>
    <row r="120" spans="1:11" ht="12.75" customHeight="1">
      <c r="A120" s="9"/>
      <c r="I120" s="9"/>
    </row>
    <row r="121" spans="1:11" ht="12.75" customHeight="1">
      <c r="A121" t="s">
        <v>93</v>
      </c>
      <c r="I121" s="9"/>
    </row>
    <row r="122" spans="1:11" ht="12.75" customHeight="1">
      <c r="A122" s="6" t="s">
        <v>74</v>
      </c>
    </row>
    <row r="123" spans="1:11" ht="12.75" customHeight="1">
      <c r="A123" s="6" t="s">
        <v>75</v>
      </c>
    </row>
    <row r="125" spans="1:11">
      <c r="A125" s="118" t="s">
        <v>21</v>
      </c>
    </row>
    <row r="127" spans="1:11">
      <c r="A127" s="452" t="s">
        <v>259</v>
      </c>
    </row>
    <row r="128" spans="1:11">
      <c r="A128" s="453" t="s">
        <v>260</v>
      </c>
    </row>
  </sheetData>
  <mergeCells count="15">
    <mergeCell ref="A98:A109"/>
    <mergeCell ref="A86:A97"/>
    <mergeCell ref="A74:A85"/>
    <mergeCell ref="A62:A73"/>
    <mergeCell ref="A110:A118"/>
    <mergeCell ref="A50:A61"/>
    <mergeCell ref="C12:K12"/>
    <mergeCell ref="C13:E13"/>
    <mergeCell ref="F13:H13"/>
    <mergeCell ref="I13:K13"/>
    <mergeCell ref="A38:A49"/>
    <mergeCell ref="A26:A37"/>
    <mergeCell ref="A15:A25"/>
    <mergeCell ref="A12:A14"/>
    <mergeCell ref="B12:B14"/>
  </mergeCells>
  <hyperlinks>
    <hyperlink ref="A125" location="Índice!A1" display="Volver al Índice" xr:uid="{00000000-0004-0000-0D00-000000000000}"/>
    <hyperlink ref="A128" r:id="rId1" xr:uid="{F3DAE975-1CF4-4BDE-98AA-B2271A6DFB08}"/>
  </hyperlinks>
  <pageMargins left="0.7" right="0.7" top="0.75" bottom="0.75" header="0.3" footer="0.3"/>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K101"/>
  <sheetViews>
    <sheetView zoomScale="80" zoomScaleNormal="80" workbookViewId="0"/>
  </sheetViews>
  <sheetFormatPr baseColWidth="10" defaultColWidth="9.109375" defaultRowHeight="14.4"/>
  <cols>
    <col min="1" max="1" width="27.6640625" style="173" customWidth="1"/>
    <col min="2" max="2" width="24.6640625" style="173" customWidth="1"/>
    <col min="3" max="11" width="21.88671875" style="173" customWidth="1"/>
    <col min="12" max="16384" width="9.109375" style="173"/>
  </cols>
  <sheetData>
    <row r="1" spans="1:11">
      <c r="A1" s="171" t="s">
        <v>0</v>
      </c>
      <c r="B1" s="172"/>
      <c r="C1" s="172"/>
    </row>
    <row r="2" spans="1:11">
      <c r="A2" s="171" t="s">
        <v>1</v>
      </c>
      <c r="B2" s="172"/>
      <c r="C2" s="172"/>
    </row>
    <row r="3" spans="1:11">
      <c r="A3" s="171" t="s">
        <v>2</v>
      </c>
      <c r="B3" s="172"/>
      <c r="C3" s="172"/>
    </row>
    <row r="4" spans="1:11">
      <c r="A4" s="171" t="s">
        <v>3</v>
      </c>
      <c r="B4" s="172" t="s">
        <v>4</v>
      </c>
      <c r="C4" s="172"/>
    </row>
    <row r="5" spans="1:11">
      <c r="A5" s="171" t="s">
        <v>6</v>
      </c>
      <c r="B5" s="172" t="s">
        <v>236</v>
      </c>
    </row>
    <row r="6" spans="1:11">
      <c r="A6" s="171" t="s">
        <v>5</v>
      </c>
      <c r="B6" s="172" t="s">
        <v>187</v>
      </c>
    </row>
    <row r="7" spans="1:11">
      <c r="A7" s="171" t="s">
        <v>7</v>
      </c>
      <c r="B7" s="172" t="s">
        <v>217</v>
      </c>
      <c r="C7" s="172"/>
    </row>
    <row r="8" spans="1:11">
      <c r="A8" s="171" t="s">
        <v>8</v>
      </c>
      <c r="B8" s="174" t="str">
        <f>'[1]BA-BAHIA BLANCA (P)'!B8</f>
        <v>septiembre 2021</v>
      </c>
      <c r="C8" s="172"/>
    </row>
    <row r="9" spans="1:11">
      <c r="A9" s="171" t="s">
        <v>9</v>
      </c>
      <c r="B9" s="174" t="str">
        <f>'[1]BA-BAHIA BLANCA (P)'!B9</f>
        <v>septiembre 2021</v>
      </c>
      <c r="C9" s="172"/>
    </row>
    <row r="10" spans="1:11">
      <c r="A10" s="172"/>
      <c r="B10" s="172"/>
      <c r="C10" s="172"/>
    </row>
    <row r="11" spans="1:11" ht="15" thickBot="1">
      <c r="A11" s="172"/>
      <c r="B11" s="172"/>
      <c r="C11" s="172"/>
    </row>
    <row r="12" spans="1:11">
      <c r="A12" s="388" t="s">
        <v>10</v>
      </c>
      <c r="B12" s="383" t="s">
        <v>11</v>
      </c>
      <c r="C12" s="377" t="s">
        <v>68</v>
      </c>
      <c r="D12" s="378"/>
      <c r="E12" s="379"/>
      <c r="F12" s="391" t="s">
        <v>68</v>
      </c>
      <c r="G12" s="378"/>
      <c r="H12" s="379"/>
      <c r="I12" s="391" t="s">
        <v>68</v>
      </c>
      <c r="J12" s="378"/>
      <c r="K12" s="379"/>
    </row>
    <row r="13" spans="1:11">
      <c r="A13" s="389"/>
      <c r="B13" s="384"/>
      <c r="C13" s="380" t="s">
        <v>165</v>
      </c>
      <c r="D13" s="381"/>
      <c r="E13" s="382"/>
      <c r="F13" s="392" t="s">
        <v>166</v>
      </c>
      <c r="G13" s="381"/>
      <c r="H13" s="382"/>
      <c r="I13" s="392" t="s">
        <v>170</v>
      </c>
      <c r="J13" s="381"/>
      <c r="K13" s="382"/>
    </row>
    <row r="14" spans="1:11" ht="15" thickBot="1">
      <c r="A14" s="390"/>
      <c r="B14" s="385"/>
      <c r="C14" s="175" t="s">
        <v>70</v>
      </c>
      <c r="D14" s="176" t="s">
        <v>71</v>
      </c>
      <c r="E14" s="177" t="s">
        <v>173</v>
      </c>
      <c r="F14" s="205" t="s">
        <v>70</v>
      </c>
      <c r="G14" s="176" t="s">
        <v>71</v>
      </c>
      <c r="H14" s="177" t="s">
        <v>173</v>
      </c>
      <c r="I14" s="205" t="s">
        <v>70</v>
      </c>
      <c r="J14" s="176" t="s">
        <v>71</v>
      </c>
      <c r="K14" s="177" t="s">
        <v>173</v>
      </c>
    </row>
    <row r="15" spans="1:11">
      <c r="A15" s="386">
        <v>2015</v>
      </c>
      <c r="B15" s="292" t="s">
        <v>15</v>
      </c>
      <c r="C15" s="178">
        <v>50</v>
      </c>
      <c r="D15" s="179">
        <f t="shared" ref="D15:D71" si="0">+C15/B$92</f>
        <v>7.1942446043165464E-2</v>
      </c>
      <c r="E15" s="180">
        <f>+D15/D$15*100</f>
        <v>100</v>
      </c>
      <c r="F15" s="178">
        <v>90</v>
      </c>
      <c r="G15" s="179">
        <f t="shared" ref="G15:G71" si="1">+F15/B$92</f>
        <v>0.12949640287769784</v>
      </c>
      <c r="H15" s="180">
        <f>+G15/G$15*100</f>
        <v>100</v>
      </c>
      <c r="I15" s="178">
        <v>300</v>
      </c>
      <c r="J15" s="179">
        <f t="shared" ref="J15:J71" si="2">+I15/B$92</f>
        <v>0.43165467625899279</v>
      </c>
      <c r="K15" s="180">
        <f>+J15/J$15*100</f>
        <v>100</v>
      </c>
    </row>
    <row r="16" spans="1:11">
      <c r="A16" s="387"/>
      <c r="B16" s="293" t="s">
        <v>16</v>
      </c>
      <c r="C16" s="182">
        <v>50</v>
      </c>
      <c r="D16" s="183">
        <f t="shared" si="0"/>
        <v>7.1942446043165464E-2</v>
      </c>
      <c r="E16" s="184">
        <f t="shared" ref="E16:E71" si="3">+D16/D$15*100</f>
        <v>100</v>
      </c>
      <c r="F16" s="182">
        <v>90</v>
      </c>
      <c r="G16" s="183">
        <f t="shared" si="1"/>
        <v>0.12949640287769784</v>
      </c>
      <c r="H16" s="184">
        <f t="shared" ref="H16:H71" si="4">+G16/G$15*100</f>
        <v>100</v>
      </c>
      <c r="I16" s="182">
        <v>300</v>
      </c>
      <c r="J16" s="183">
        <f t="shared" si="2"/>
        <v>0.43165467625899279</v>
      </c>
      <c r="K16" s="184">
        <f t="shared" ref="K16:K71" si="5">+J16/J$15*100</f>
        <v>100</v>
      </c>
    </row>
    <row r="17" spans="1:11">
      <c r="A17" s="387"/>
      <c r="B17" s="294" t="s">
        <v>17</v>
      </c>
      <c r="C17" s="182">
        <v>50</v>
      </c>
      <c r="D17" s="183">
        <f t="shared" si="0"/>
        <v>7.1942446043165464E-2</v>
      </c>
      <c r="E17" s="184">
        <f t="shared" si="3"/>
        <v>100</v>
      </c>
      <c r="F17" s="182">
        <v>90</v>
      </c>
      <c r="G17" s="183">
        <f t="shared" si="1"/>
        <v>0.12949640287769784</v>
      </c>
      <c r="H17" s="184">
        <f t="shared" si="4"/>
        <v>100</v>
      </c>
      <c r="I17" s="182">
        <v>300</v>
      </c>
      <c r="J17" s="183">
        <f t="shared" si="2"/>
        <v>0.43165467625899279</v>
      </c>
      <c r="K17" s="184">
        <f t="shared" si="5"/>
        <v>100</v>
      </c>
    </row>
    <row r="18" spans="1:11">
      <c r="A18" s="387"/>
      <c r="B18" s="295" t="s">
        <v>167</v>
      </c>
      <c r="C18" s="182">
        <v>50</v>
      </c>
      <c r="D18" s="183">
        <f t="shared" si="0"/>
        <v>7.1942446043165464E-2</v>
      </c>
      <c r="E18" s="184">
        <f t="shared" si="3"/>
        <v>100</v>
      </c>
      <c r="F18" s="182">
        <v>90</v>
      </c>
      <c r="G18" s="183">
        <f t="shared" si="1"/>
        <v>0.12949640287769784</v>
      </c>
      <c r="H18" s="184">
        <f t="shared" si="4"/>
        <v>100</v>
      </c>
      <c r="I18" s="182">
        <v>300</v>
      </c>
      <c r="J18" s="183">
        <f t="shared" si="2"/>
        <v>0.43165467625899279</v>
      </c>
      <c r="K18" s="184">
        <f t="shared" si="5"/>
        <v>100</v>
      </c>
    </row>
    <row r="19" spans="1:11">
      <c r="A19" s="387"/>
      <c r="B19" s="295" t="s">
        <v>19</v>
      </c>
      <c r="C19" s="182">
        <v>50</v>
      </c>
      <c r="D19" s="183">
        <f t="shared" si="0"/>
        <v>7.1942446043165464E-2</v>
      </c>
      <c r="E19" s="184">
        <f t="shared" si="3"/>
        <v>100</v>
      </c>
      <c r="F19" s="182">
        <v>90</v>
      </c>
      <c r="G19" s="183">
        <f t="shared" si="1"/>
        <v>0.12949640287769784</v>
      </c>
      <c r="H19" s="184">
        <f t="shared" si="4"/>
        <v>100</v>
      </c>
      <c r="I19" s="182">
        <v>300</v>
      </c>
      <c r="J19" s="183">
        <f t="shared" si="2"/>
        <v>0.43165467625899279</v>
      </c>
      <c r="K19" s="184">
        <f t="shared" si="5"/>
        <v>100</v>
      </c>
    </row>
    <row r="20" spans="1:11">
      <c r="A20" s="387"/>
      <c r="B20" s="295" t="s">
        <v>20</v>
      </c>
      <c r="C20" s="182">
        <v>50</v>
      </c>
      <c r="D20" s="183">
        <f t="shared" si="0"/>
        <v>7.1942446043165464E-2</v>
      </c>
      <c r="E20" s="184">
        <f t="shared" si="3"/>
        <v>100</v>
      </c>
      <c r="F20" s="182">
        <v>90</v>
      </c>
      <c r="G20" s="183">
        <f t="shared" si="1"/>
        <v>0.12949640287769784</v>
      </c>
      <c r="H20" s="184">
        <f t="shared" si="4"/>
        <v>100</v>
      </c>
      <c r="I20" s="182">
        <v>300</v>
      </c>
      <c r="J20" s="183">
        <f t="shared" si="2"/>
        <v>0.43165467625899279</v>
      </c>
      <c r="K20" s="184">
        <f t="shared" si="5"/>
        <v>100</v>
      </c>
    </row>
    <row r="21" spans="1:11">
      <c r="A21" s="387"/>
      <c r="B21" s="295" t="s">
        <v>146</v>
      </c>
      <c r="C21" s="182">
        <v>50</v>
      </c>
      <c r="D21" s="183">
        <f t="shared" si="0"/>
        <v>7.1942446043165464E-2</v>
      </c>
      <c r="E21" s="184">
        <f t="shared" si="3"/>
        <v>100</v>
      </c>
      <c r="F21" s="182">
        <v>90</v>
      </c>
      <c r="G21" s="183">
        <f t="shared" si="1"/>
        <v>0.12949640287769784</v>
      </c>
      <c r="H21" s="184">
        <f t="shared" si="4"/>
        <v>100</v>
      </c>
      <c r="I21" s="182">
        <v>300</v>
      </c>
      <c r="J21" s="183">
        <f t="shared" si="2"/>
        <v>0.43165467625899279</v>
      </c>
      <c r="K21" s="184">
        <f t="shared" si="5"/>
        <v>100</v>
      </c>
    </row>
    <row r="22" spans="1:11" ht="15" thickBot="1">
      <c r="A22" s="387"/>
      <c r="B22" s="294" t="s">
        <v>147</v>
      </c>
      <c r="C22" s="187">
        <v>50</v>
      </c>
      <c r="D22" s="188">
        <f t="shared" si="0"/>
        <v>7.1942446043165464E-2</v>
      </c>
      <c r="E22" s="189">
        <f t="shared" si="3"/>
        <v>100</v>
      </c>
      <c r="F22" s="187">
        <v>90</v>
      </c>
      <c r="G22" s="188">
        <f t="shared" si="1"/>
        <v>0.12949640287769784</v>
      </c>
      <c r="H22" s="189">
        <f t="shared" si="4"/>
        <v>100</v>
      </c>
      <c r="I22" s="187">
        <v>300</v>
      </c>
      <c r="J22" s="188">
        <f t="shared" si="2"/>
        <v>0.43165467625899279</v>
      </c>
      <c r="K22" s="189">
        <f t="shared" si="5"/>
        <v>100</v>
      </c>
    </row>
    <row r="23" spans="1:11">
      <c r="A23" s="361">
        <v>2016</v>
      </c>
      <c r="B23" s="296" t="s">
        <v>148</v>
      </c>
      <c r="C23" s="178">
        <v>50</v>
      </c>
      <c r="D23" s="179">
        <f t="shared" si="0"/>
        <v>7.1942446043165464E-2</v>
      </c>
      <c r="E23" s="180">
        <f t="shared" si="3"/>
        <v>100</v>
      </c>
      <c r="F23" s="178">
        <v>90</v>
      </c>
      <c r="G23" s="179">
        <f t="shared" si="1"/>
        <v>0.12949640287769784</v>
      </c>
      <c r="H23" s="180">
        <f t="shared" si="4"/>
        <v>100</v>
      </c>
      <c r="I23" s="178">
        <v>300</v>
      </c>
      <c r="J23" s="179">
        <f t="shared" si="2"/>
        <v>0.43165467625899279</v>
      </c>
      <c r="K23" s="180">
        <f t="shared" si="5"/>
        <v>100</v>
      </c>
    </row>
    <row r="24" spans="1:11">
      <c r="A24" s="362"/>
      <c r="B24" s="297" t="s">
        <v>12</v>
      </c>
      <c r="C24" s="182">
        <v>50</v>
      </c>
      <c r="D24" s="183">
        <f t="shared" si="0"/>
        <v>7.1942446043165464E-2</v>
      </c>
      <c r="E24" s="184">
        <f t="shared" si="3"/>
        <v>100</v>
      </c>
      <c r="F24" s="182">
        <v>90</v>
      </c>
      <c r="G24" s="183">
        <f t="shared" si="1"/>
        <v>0.12949640287769784</v>
      </c>
      <c r="H24" s="184">
        <f t="shared" si="4"/>
        <v>100</v>
      </c>
      <c r="I24" s="182">
        <v>300</v>
      </c>
      <c r="J24" s="183">
        <f t="shared" si="2"/>
        <v>0.43165467625899279</v>
      </c>
      <c r="K24" s="184">
        <f t="shared" si="5"/>
        <v>100</v>
      </c>
    </row>
    <row r="25" spans="1:11">
      <c r="A25" s="362"/>
      <c r="B25" s="297" t="s">
        <v>13</v>
      </c>
      <c r="C25" s="182">
        <v>50</v>
      </c>
      <c r="D25" s="183">
        <f t="shared" si="0"/>
        <v>7.1942446043165464E-2</v>
      </c>
      <c r="E25" s="184">
        <f t="shared" si="3"/>
        <v>100</v>
      </c>
      <c r="F25" s="182">
        <v>90</v>
      </c>
      <c r="G25" s="183">
        <f t="shared" si="1"/>
        <v>0.12949640287769784</v>
      </c>
      <c r="H25" s="184">
        <f t="shared" si="4"/>
        <v>100</v>
      </c>
      <c r="I25" s="182">
        <v>300</v>
      </c>
      <c r="J25" s="183">
        <f t="shared" si="2"/>
        <v>0.43165467625899279</v>
      </c>
      <c r="K25" s="184">
        <f t="shared" si="5"/>
        <v>100</v>
      </c>
    </row>
    <row r="26" spans="1:11" ht="16.2">
      <c r="A26" s="362"/>
      <c r="B26" s="297" t="s">
        <v>228</v>
      </c>
      <c r="C26" s="182">
        <v>300</v>
      </c>
      <c r="D26" s="183">
        <f t="shared" si="0"/>
        <v>0.43165467625899279</v>
      </c>
      <c r="E26" s="184">
        <f>+D26/D$15*100</f>
        <v>600</v>
      </c>
      <c r="F26" s="182">
        <v>360</v>
      </c>
      <c r="G26" s="183">
        <f t="shared" si="1"/>
        <v>0.51798561151079137</v>
      </c>
      <c r="H26" s="184">
        <f t="shared" si="4"/>
        <v>400</v>
      </c>
      <c r="I26" s="182">
        <v>1050</v>
      </c>
      <c r="J26" s="183">
        <f t="shared" si="2"/>
        <v>1.5107913669064748</v>
      </c>
      <c r="K26" s="184">
        <f t="shared" si="5"/>
        <v>350</v>
      </c>
    </row>
    <row r="27" spans="1:11">
      <c r="A27" s="362"/>
      <c r="B27" s="297" t="s">
        <v>15</v>
      </c>
      <c r="C27" s="182">
        <v>300</v>
      </c>
      <c r="D27" s="183">
        <f t="shared" si="0"/>
        <v>0.43165467625899279</v>
      </c>
      <c r="E27" s="184">
        <f t="shared" si="3"/>
        <v>600</v>
      </c>
      <c r="F27" s="182">
        <v>360</v>
      </c>
      <c r="G27" s="183">
        <f t="shared" si="1"/>
        <v>0.51798561151079137</v>
      </c>
      <c r="H27" s="184">
        <f t="shared" si="4"/>
        <v>400</v>
      </c>
      <c r="I27" s="182">
        <v>1050</v>
      </c>
      <c r="J27" s="183">
        <f t="shared" si="2"/>
        <v>1.5107913669064748</v>
      </c>
      <c r="K27" s="184">
        <f t="shared" si="5"/>
        <v>350</v>
      </c>
    </row>
    <row r="28" spans="1:11">
      <c r="A28" s="362"/>
      <c r="B28" s="297" t="s">
        <v>16</v>
      </c>
      <c r="C28" s="182">
        <v>300</v>
      </c>
      <c r="D28" s="183">
        <f t="shared" si="0"/>
        <v>0.43165467625899279</v>
      </c>
      <c r="E28" s="184">
        <f t="shared" si="3"/>
        <v>600</v>
      </c>
      <c r="F28" s="182">
        <v>360</v>
      </c>
      <c r="G28" s="183">
        <f t="shared" si="1"/>
        <v>0.51798561151079137</v>
      </c>
      <c r="H28" s="184">
        <f t="shared" si="4"/>
        <v>400</v>
      </c>
      <c r="I28" s="182">
        <v>1050</v>
      </c>
      <c r="J28" s="183">
        <f t="shared" si="2"/>
        <v>1.5107913669064748</v>
      </c>
      <c r="K28" s="184">
        <f t="shared" si="5"/>
        <v>350</v>
      </c>
    </row>
    <row r="29" spans="1:11">
      <c r="A29" s="362"/>
      <c r="B29" s="297" t="s">
        <v>17</v>
      </c>
      <c r="C29" s="182">
        <v>300</v>
      </c>
      <c r="D29" s="183">
        <f t="shared" si="0"/>
        <v>0.43165467625899279</v>
      </c>
      <c r="E29" s="184">
        <f t="shared" si="3"/>
        <v>600</v>
      </c>
      <c r="F29" s="182">
        <v>360</v>
      </c>
      <c r="G29" s="183">
        <f t="shared" si="1"/>
        <v>0.51798561151079137</v>
      </c>
      <c r="H29" s="184">
        <f t="shared" si="4"/>
        <v>400</v>
      </c>
      <c r="I29" s="182">
        <v>1050</v>
      </c>
      <c r="J29" s="183">
        <f t="shared" si="2"/>
        <v>1.5107913669064748</v>
      </c>
      <c r="K29" s="184">
        <f t="shared" si="5"/>
        <v>350</v>
      </c>
    </row>
    <row r="30" spans="1:11">
      <c r="A30" s="362"/>
      <c r="B30" s="297" t="s">
        <v>167</v>
      </c>
      <c r="C30" s="182">
        <v>300</v>
      </c>
      <c r="D30" s="183">
        <f t="shared" si="0"/>
        <v>0.43165467625899279</v>
      </c>
      <c r="E30" s="184">
        <f t="shared" si="3"/>
        <v>600</v>
      </c>
      <c r="F30" s="182">
        <v>360</v>
      </c>
      <c r="G30" s="183">
        <f t="shared" si="1"/>
        <v>0.51798561151079137</v>
      </c>
      <c r="H30" s="184">
        <f t="shared" si="4"/>
        <v>400</v>
      </c>
      <c r="I30" s="182">
        <v>1050</v>
      </c>
      <c r="J30" s="183">
        <f t="shared" si="2"/>
        <v>1.5107913669064748</v>
      </c>
      <c r="K30" s="184">
        <f t="shared" si="5"/>
        <v>350</v>
      </c>
    </row>
    <row r="31" spans="1:11">
      <c r="A31" s="362"/>
      <c r="B31" s="297" t="s">
        <v>19</v>
      </c>
      <c r="C31" s="182">
        <v>300</v>
      </c>
      <c r="D31" s="183">
        <f t="shared" si="0"/>
        <v>0.43165467625899279</v>
      </c>
      <c r="E31" s="184">
        <f t="shared" si="3"/>
        <v>600</v>
      </c>
      <c r="F31" s="182">
        <v>360</v>
      </c>
      <c r="G31" s="183">
        <f t="shared" si="1"/>
        <v>0.51798561151079137</v>
      </c>
      <c r="H31" s="184">
        <f t="shared" si="4"/>
        <v>400</v>
      </c>
      <c r="I31" s="182">
        <v>1050</v>
      </c>
      <c r="J31" s="183">
        <f t="shared" si="2"/>
        <v>1.5107913669064748</v>
      </c>
      <c r="K31" s="184">
        <f t="shared" si="5"/>
        <v>350</v>
      </c>
    </row>
    <row r="32" spans="1:11">
      <c r="A32" s="362"/>
      <c r="B32" s="297" t="s">
        <v>20</v>
      </c>
      <c r="C32" s="182">
        <v>300</v>
      </c>
      <c r="D32" s="183">
        <f t="shared" si="0"/>
        <v>0.43165467625899279</v>
      </c>
      <c r="E32" s="184">
        <f t="shared" si="3"/>
        <v>600</v>
      </c>
      <c r="F32" s="182">
        <v>360</v>
      </c>
      <c r="G32" s="183">
        <f t="shared" si="1"/>
        <v>0.51798561151079137</v>
      </c>
      <c r="H32" s="184">
        <f t="shared" si="4"/>
        <v>400</v>
      </c>
      <c r="I32" s="182">
        <v>1050</v>
      </c>
      <c r="J32" s="183">
        <f t="shared" si="2"/>
        <v>1.5107913669064748</v>
      </c>
      <c r="K32" s="184">
        <f t="shared" si="5"/>
        <v>350</v>
      </c>
    </row>
    <row r="33" spans="1:11">
      <c r="A33" s="362"/>
      <c r="B33" s="297" t="s">
        <v>146</v>
      </c>
      <c r="C33" s="182">
        <v>300</v>
      </c>
      <c r="D33" s="183">
        <f t="shared" si="0"/>
        <v>0.43165467625899279</v>
      </c>
      <c r="E33" s="184">
        <f t="shared" si="3"/>
        <v>600</v>
      </c>
      <c r="F33" s="182">
        <v>360</v>
      </c>
      <c r="G33" s="183">
        <f t="shared" si="1"/>
        <v>0.51798561151079137</v>
      </c>
      <c r="H33" s="184">
        <f t="shared" si="4"/>
        <v>400</v>
      </c>
      <c r="I33" s="182">
        <v>1050</v>
      </c>
      <c r="J33" s="183">
        <f t="shared" si="2"/>
        <v>1.5107913669064748</v>
      </c>
      <c r="K33" s="184">
        <f t="shared" si="5"/>
        <v>350</v>
      </c>
    </row>
    <row r="34" spans="1:11" ht="15" thickBot="1">
      <c r="A34" s="363"/>
      <c r="B34" s="298" t="s">
        <v>147</v>
      </c>
      <c r="C34" s="187">
        <v>300</v>
      </c>
      <c r="D34" s="188">
        <f t="shared" si="0"/>
        <v>0.43165467625899279</v>
      </c>
      <c r="E34" s="189">
        <f t="shared" si="3"/>
        <v>600</v>
      </c>
      <c r="F34" s="187">
        <v>360</v>
      </c>
      <c r="G34" s="188">
        <f t="shared" si="1"/>
        <v>0.51798561151079137</v>
      </c>
      <c r="H34" s="189">
        <f t="shared" si="4"/>
        <v>400</v>
      </c>
      <c r="I34" s="187">
        <v>1050</v>
      </c>
      <c r="J34" s="188">
        <f t="shared" si="2"/>
        <v>1.5107913669064748</v>
      </c>
      <c r="K34" s="189">
        <f t="shared" si="5"/>
        <v>350</v>
      </c>
    </row>
    <row r="35" spans="1:11">
      <c r="A35" s="364">
        <v>2017</v>
      </c>
      <c r="B35" s="296" t="s">
        <v>148</v>
      </c>
      <c r="C35" s="191">
        <v>300</v>
      </c>
      <c r="D35" s="192">
        <f t="shared" si="0"/>
        <v>0.43165467625899279</v>
      </c>
      <c r="E35" s="202">
        <f t="shared" si="3"/>
        <v>600</v>
      </c>
      <c r="F35" s="191">
        <v>360</v>
      </c>
      <c r="G35" s="192">
        <f t="shared" si="1"/>
        <v>0.51798561151079137</v>
      </c>
      <c r="H35" s="202">
        <f t="shared" si="4"/>
        <v>400</v>
      </c>
      <c r="I35" s="191">
        <v>1050</v>
      </c>
      <c r="J35" s="192">
        <f t="shared" si="2"/>
        <v>1.5107913669064748</v>
      </c>
      <c r="K35" s="202">
        <f t="shared" si="5"/>
        <v>350</v>
      </c>
    </row>
    <row r="36" spans="1:11">
      <c r="A36" s="365"/>
      <c r="B36" s="299" t="s">
        <v>12</v>
      </c>
      <c r="C36" s="191">
        <v>300</v>
      </c>
      <c r="D36" s="192">
        <f t="shared" si="0"/>
        <v>0.43165467625899279</v>
      </c>
      <c r="E36" s="202">
        <f t="shared" si="3"/>
        <v>600</v>
      </c>
      <c r="F36" s="191">
        <v>360</v>
      </c>
      <c r="G36" s="192">
        <f t="shared" si="1"/>
        <v>0.51798561151079137</v>
      </c>
      <c r="H36" s="202">
        <f t="shared" si="4"/>
        <v>400</v>
      </c>
      <c r="I36" s="191">
        <v>1050</v>
      </c>
      <c r="J36" s="192">
        <f t="shared" si="2"/>
        <v>1.5107913669064748</v>
      </c>
      <c r="K36" s="202">
        <f t="shared" si="5"/>
        <v>350</v>
      </c>
    </row>
    <row r="37" spans="1:11">
      <c r="A37" s="365"/>
      <c r="B37" s="299" t="s">
        <v>13</v>
      </c>
      <c r="C37" s="191">
        <v>300</v>
      </c>
      <c r="D37" s="192">
        <f t="shared" si="0"/>
        <v>0.43165467625899279</v>
      </c>
      <c r="E37" s="202">
        <f t="shared" si="3"/>
        <v>600</v>
      </c>
      <c r="F37" s="191">
        <v>360</v>
      </c>
      <c r="G37" s="192">
        <f t="shared" si="1"/>
        <v>0.51798561151079137</v>
      </c>
      <c r="H37" s="202">
        <f t="shared" si="4"/>
        <v>400</v>
      </c>
      <c r="I37" s="191">
        <v>1050</v>
      </c>
      <c r="J37" s="192">
        <f t="shared" si="2"/>
        <v>1.5107913669064748</v>
      </c>
      <c r="K37" s="202">
        <f t="shared" si="5"/>
        <v>350</v>
      </c>
    </row>
    <row r="38" spans="1:11">
      <c r="A38" s="365"/>
      <c r="B38" s="299" t="s">
        <v>14</v>
      </c>
      <c r="C38" s="191">
        <v>300</v>
      </c>
      <c r="D38" s="192">
        <f t="shared" si="0"/>
        <v>0.43165467625899279</v>
      </c>
      <c r="E38" s="202">
        <f t="shared" si="3"/>
        <v>600</v>
      </c>
      <c r="F38" s="191">
        <v>360</v>
      </c>
      <c r="G38" s="192">
        <f t="shared" si="1"/>
        <v>0.51798561151079137</v>
      </c>
      <c r="H38" s="202">
        <f t="shared" si="4"/>
        <v>400</v>
      </c>
      <c r="I38" s="191">
        <v>1050</v>
      </c>
      <c r="J38" s="192">
        <f t="shared" si="2"/>
        <v>1.5107913669064748</v>
      </c>
      <c r="K38" s="202">
        <f t="shared" si="5"/>
        <v>350</v>
      </c>
    </row>
    <row r="39" spans="1:11">
      <c r="A39" s="365"/>
      <c r="B39" s="299" t="s">
        <v>15</v>
      </c>
      <c r="C39" s="191">
        <v>300</v>
      </c>
      <c r="D39" s="192">
        <f t="shared" si="0"/>
        <v>0.43165467625899279</v>
      </c>
      <c r="E39" s="202">
        <f t="shared" si="3"/>
        <v>600</v>
      </c>
      <c r="F39" s="191">
        <v>360</v>
      </c>
      <c r="G39" s="192">
        <f t="shared" si="1"/>
        <v>0.51798561151079137</v>
      </c>
      <c r="H39" s="202">
        <f t="shared" si="4"/>
        <v>400</v>
      </c>
      <c r="I39" s="191">
        <v>1050</v>
      </c>
      <c r="J39" s="192">
        <f t="shared" si="2"/>
        <v>1.5107913669064748</v>
      </c>
      <c r="K39" s="202">
        <f t="shared" si="5"/>
        <v>350</v>
      </c>
    </row>
    <row r="40" spans="1:11">
      <c r="A40" s="365"/>
      <c r="B40" s="299" t="s">
        <v>16</v>
      </c>
      <c r="C40" s="191">
        <v>300</v>
      </c>
      <c r="D40" s="192">
        <f t="shared" si="0"/>
        <v>0.43165467625899279</v>
      </c>
      <c r="E40" s="202">
        <f t="shared" si="3"/>
        <v>600</v>
      </c>
      <c r="F40" s="191">
        <v>360</v>
      </c>
      <c r="G40" s="192">
        <f t="shared" si="1"/>
        <v>0.51798561151079137</v>
      </c>
      <c r="H40" s="202">
        <f t="shared" si="4"/>
        <v>400</v>
      </c>
      <c r="I40" s="191">
        <v>1050</v>
      </c>
      <c r="J40" s="192">
        <f t="shared" si="2"/>
        <v>1.5107913669064748</v>
      </c>
      <c r="K40" s="202">
        <f t="shared" si="5"/>
        <v>350</v>
      </c>
    </row>
    <row r="41" spans="1:11">
      <c r="A41" s="365"/>
      <c r="B41" s="299" t="s">
        <v>17</v>
      </c>
      <c r="C41" s="191">
        <v>300</v>
      </c>
      <c r="D41" s="192">
        <f t="shared" si="0"/>
        <v>0.43165467625899279</v>
      </c>
      <c r="E41" s="202">
        <f t="shared" si="3"/>
        <v>600</v>
      </c>
      <c r="F41" s="191">
        <v>360</v>
      </c>
      <c r="G41" s="192">
        <f t="shared" si="1"/>
        <v>0.51798561151079137</v>
      </c>
      <c r="H41" s="202">
        <f t="shared" si="4"/>
        <v>400</v>
      </c>
      <c r="I41" s="191">
        <v>1050</v>
      </c>
      <c r="J41" s="192">
        <f t="shared" si="2"/>
        <v>1.5107913669064748</v>
      </c>
      <c r="K41" s="202">
        <f t="shared" si="5"/>
        <v>350</v>
      </c>
    </row>
    <row r="42" spans="1:11">
      <c r="A42" s="365"/>
      <c r="B42" s="299" t="s">
        <v>18</v>
      </c>
      <c r="C42" s="191">
        <v>300</v>
      </c>
      <c r="D42" s="192">
        <f t="shared" si="0"/>
        <v>0.43165467625899279</v>
      </c>
      <c r="E42" s="202">
        <f t="shared" si="3"/>
        <v>600</v>
      </c>
      <c r="F42" s="191">
        <v>360</v>
      </c>
      <c r="G42" s="192">
        <f t="shared" si="1"/>
        <v>0.51798561151079137</v>
      </c>
      <c r="H42" s="202">
        <f t="shared" si="4"/>
        <v>400</v>
      </c>
      <c r="I42" s="191">
        <v>1050</v>
      </c>
      <c r="J42" s="192">
        <f t="shared" si="2"/>
        <v>1.5107913669064748</v>
      </c>
      <c r="K42" s="202">
        <f t="shared" si="5"/>
        <v>350</v>
      </c>
    </row>
    <row r="43" spans="1:11">
      <c r="A43" s="365"/>
      <c r="B43" s="299" t="s">
        <v>19</v>
      </c>
      <c r="C43" s="191">
        <v>300</v>
      </c>
      <c r="D43" s="192">
        <f t="shared" si="0"/>
        <v>0.43165467625899279</v>
      </c>
      <c r="E43" s="202">
        <f t="shared" si="3"/>
        <v>600</v>
      </c>
      <c r="F43" s="191">
        <v>360</v>
      </c>
      <c r="G43" s="192">
        <f t="shared" si="1"/>
        <v>0.51798561151079137</v>
      </c>
      <c r="H43" s="202">
        <f t="shared" si="4"/>
        <v>400</v>
      </c>
      <c r="I43" s="191">
        <v>1050</v>
      </c>
      <c r="J43" s="192">
        <f t="shared" si="2"/>
        <v>1.5107913669064748</v>
      </c>
      <c r="K43" s="202">
        <f t="shared" si="5"/>
        <v>350</v>
      </c>
    </row>
    <row r="44" spans="1:11">
      <c r="A44" s="365"/>
      <c r="B44" s="299" t="s">
        <v>20</v>
      </c>
      <c r="C44" s="191">
        <v>300</v>
      </c>
      <c r="D44" s="192">
        <f t="shared" si="0"/>
        <v>0.43165467625899279</v>
      </c>
      <c r="E44" s="202">
        <f t="shared" si="3"/>
        <v>600</v>
      </c>
      <c r="F44" s="191">
        <v>360</v>
      </c>
      <c r="G44" s="192">
        <f t="shared" si="1"/>
        <v>0.51798561151079137</v>
      </c>
      <c r="H44" s="202">
        <f t="shared" si="4"/>
        <v>400</v>
      </c>
      <c r="I44" s="191">
        <v>1050</v>
      </c>
      <c r="J44" s="192">
        <f t="shared" si="2"/>
        <v>1.5107913669064748</v>
      </c>
      <c r="K44" s="202">
        <f t="shared" si="5"/>
        <v>350</v>
      </c>
    </row>
    <row r="45" spans="1:11">
      <c r="A45" s="365"/>
      <c r="B45" s="299" t="s">
        <v>146</v>
      </c>
      <c r="C45" s="191">
        <v>300</v>
      </c>
      <c r="D45" s="192">
        <f t="shared" si="0"/>
        <v>0.43165467625899279</v>
      </c>
      <c r="E45" s="202">
        <f t="shared" si="3"/>
        <v>600</v>
      </c>
      <c r="F45" s="191">
        <v>360</v>
      </c>
      <c r="G45" s="192">
        <f t="shared" si="1"/>
        <v>0.51798561151079137</v>
      </c>
      <c r="H45" s="202">
        <f t="shared" si="4"/>
        <v>400</v>
      </c>
      <c r="I45" s="191">
        <v>1050</v>
      </c>
      <c r="J45" s="192">
        <f t="shared" si="2"/>
        <v>1.5107913669064748</v>
      </c>
      <c r="K45" s="202">
        <f t="shared" si="5"/>
        <v>350</v>
      </c>
    </row>
    <row r="46" spans="1:11" ht="15" thickBot="1">
      <c r="A46" s="372"/>
      <c r="B46" s="300" t="s">
        <v>147</v>
      </c>
      <c r="C46" s="187">
        <v>300</v>
      </c>
      <c r="D46" s="188">
        <f t="shared" si="0"/>
        <v>0.43165467625899279</v>
      </c>
      <c r="E46" s="189">
        <f t="shared" si="3"/>
        <v>600</v>
      </c>
      <c r="F46" s="187">
        <v>360</v>
      </c>
      <c r="G46" s="188">
        <f t="shared" si="1"/>
        <v>0.51798561151079137</v>
      </c>
      <c r="H46" s="189">
        <f t="shared" si="4"/>
        <v>400</v>
      </c>
      <c r="I46" s="187">
        <v>1050</v>
      </c>
      <c r="J46" s="188">
        <f t="shared" si="2"/>
        <v>1.5107913669064748</v>
      </c>
      <c r="K46" s="189">
        <f t="shared" si="5"/>
        <v>350</v>
      </c>
    </row>
    <row r="47" spans="1:11" ht="16.2">
      <c r="A47" s="364">
        <v>2018</v>
      </c>
      <c r="B47" s="296" t="s">
        <v>231</v>
      </c>
      <c r="C47" s="178">
        <v>500</v>
      </c>
      <c r="D47" s="179">
        <f t="shared" si="0"/>
        <v>0.71942446043165464</v>
      </c>
      <c r="E47" s="180">
        <f t="shared" si="3"/>
        <v>1000</v>
      </c>
      <c r="F47" s="178">
        <v>600</v>
      </c>
      <c r="G47" s="179">
        <f t="shared" si="1"/>
        <v>0.86330935251798557</v>
      </c>
      <c r="H47" s="181">
        <f t="shared" si="4"/>
        <v>666.66666666666663</v>
      </c>
      <c r="I47" s="178">
        <v>1750</v>
      </c>
      <c r="J47" s="179">
        <f t="shared" si="2"/>
        <v>2.5179856115107913</v>
      </c>
      <c r="K47" s="181">
        <f t="shared" si="5"/>
        <v>583.33333333333326</v>
      </c>
    </row>
    <row r="48" spans="1:11">
      <c r="A48" s="365"/>
      <c r="B48" s="299" t="s">
        <v>12</v>
      </c>
      <c r="C48" s="191">
        <v>500</v>
      </c>
      <c r="D48" s="192">
        <f t="shared" si="0"/>
        <v>0.71942446043165464</v>
      </c>
      <c r="E48" s="202">
        <f t="shared" si="3"/>
        <v>1000</v>
      </c>
      <c r="F48" s="191">
        <v>600</v>
      </c>
      <c r="G48" s="192">
        <f t="shared" si="1"/>
        <v>0.86330935251798557</v>
      </c>
      <c r="H48" s="193">
        <f t="shared" si="4"/>
        <v>666.66666666666663</v>
      </c>
      <c r="I48" s="191">
        <v>1750</v>
      </c>
      <c r="J48" s="192">
        <f t="shared" si="2"/>
        <v>2.5179856115107913</v>
      </c>
      <c r="K48" s="193">
        <f t="shared" si="5"/>
        <v>583.33333333333326</v>
      </c>
    </row>
    <row r="49" spans="1:11">
      <c r="A49" s="365"/>
      <c r="B49" s="299" t="s">
        <v>13</v>
      </c>
      <c r="C49" s="191">
        <v>500</v>
      </c>
      <c r="D49" s="192">
        <f t="shared" si="0"/>
        <v>0.71942446043165464</v>
      </c>
      <c r="E49" s="202">
        <f t="shared" si="3"/>
        <v>1000</v>
      </c>
      <c r="F49" s="191">
        <v>600</v>
      </c>
      <c r="G49" s="192">
        <f t="shared" si="1"/>
        <v>0.86330935251798557</v>
      </c>
      <c r="H49" s="193">
        <f t="shared" si="4"/>
        <v>666.66666666666663</v>
      </c>
      <c r="I49" s="191">
        <v>1750</v>
      </c>
      <c r="J49" s="192">
        <f t="shared" si="2"/>
        <v>2.5179856115107913</v>
      </c>
      <c r="K49" s="193">
        <f t="shared" si="5"/>
        <v>583.33333333333326</v>
      </c>
    </row>
    <row r="50" spans="1:11">
      <c r="A50" s="365"/>
      <c r="B50" s="299" t="s">
        <v>14</v>
      </c>
      <c r="C50" s="191">
        <v>500</v>
      </c>
      <c r="D50" s="192">
        <f t="shared" si="0"/>
        <v>0.71942446043165464</v>
      </c>
      <c r="E50" s="202">
        <f t="shared" si="3"/>
        <v>1000</v>
      </c>
      <c r="F50" s="191">
        <v>600</v>
      </c>
      <c r="G50" s="192">
        <f t="shared" si="1"/>
        <v>0.86330935251798557</v>
      </c>
      <c r="H50" s="193">
        <f t="shared" si="4"/>
        <v>666.66666666666663</v>
      </c>
      <c r="I50" s="191">
        <v>1750</v>
      </c>
      <c r="J50" s="192">
        <f t="shared" si="2"/>
        <v>2.5179856115107913</v>
      </c>
      <c r="K50" s="193">
        <f t="shared" si="5"/>
        <v>583.33333333333326</v>
      </c>
    </row>
    <row r="51" spans="1:11">
      <c r="A51" s="365"/>
      <c r="B51" s="299" t="s">
        <v>15</v>
      </c>
      <c r="C51" s="191">
        <v>500</v>
      </c>
      <c r="D51" s="192">
        <f t="shared" si="0"/>
        <v>0.71942446043165464</v>
      </c>
      <c r="E51" s="202">
        <f t="shared" si="3"/>
        <v>1000</v>
      </c>
      <c r="F51" s="191">
        <v>600</v>
      </c>
      <c r="G51" s="192">
        <f t="shared" si="1"/>
        <v>0.86330935251798557</v>
      </c>
      <c r="H51" s="193">
        <f t="shared" si="4"/>
        <v>666.66666666666663</v>
      </c>
      <c r="I51" s="191">
        <v>1750</v>
      </c>
      <c r="J51" s="192">
        <f t="shared" si="2"/>
        <v>2.5179856115107913</v>
      </c>
      <c r="K51" s="193">
        <f t="shared" si="5"/>
        <v>583.33333333333326</v>
      </c>
    </row>
    <row r="52" spans="1:11">
      <c r="A52" s="365"/>
      <c r="B52" s="299" t="s">
        <v>16</v>
      </c>
      <c r="C52" s="191">
        <v>500</v>
      </c>
      <c r="D52" s="192">
        <f t="shared" si="0"/>
        <v>0.71942446043165464</v>
      </c>
      <c r="E52" s="202">
        <f t="shared" si="3"/>
        <v>1000</v>
      </c>
      <c r="F52" s="191">
        <v>600</v>
      </c>
      <c r="G52" s="192">
        <f t="shared" si="1"/>
        <v>0.86330935251798557</v>
      </c>
      <c r="H52" s="193">
        <f t="shared" si="4"/>
        <v>666.66666666666663</v>
      </c>
      <c r="I52" s="191">
        <v>1750</v>
      </c>
      <c r="J52" s="192">
        <f t="shared" si="2"/>
        <v>2.5179856115107913</v>
      </c>
      <c r="K52" s="193">
        <f t="shared" si="5"/>
        <v>583.33333333333326</v>
      </c>
    </row>
    <row r="53" spans="1:11">
      <c r="A53" s="365"/>
      <c r="B53" s="299" t="s">
        <v>17</v>
      </c>
      <c r="C53" s="191">
        <v>500</v>
      </c>
      <c r="D53" s="192">
        <f t="shared" si="0"/>
        <v>0.71942446043165464</v>
      </c>
      <c r="E53" s="202">
        <f t="shared" si="3"/>
        <v>1000</v>
      </c>
      <c r="F53" s="191">
        <v>600</v>
      </c>
      <c r="G53" s="192">
        <f t="shared" si="1"/>
        <v>0.86330935251798557</v>
      </c>
      <c r="H53" s="193">
        <f t="shared" si="4"/>
        <v>666.66666666666663</v>
      </c>
      <c r="I53" s="191">
        <v>1750</v>
      </c>
      <c r="J53" s="192">
        <f t="shared" si="2"/>
        <v>2.5179856115107913</v>
      </c>
      <c r="K53" s="193">
        <f t="shared" si="5"/>
        <v>583.33333333333326</v>
      </c>
    </row>
    <row r="54" spans="1:11">
      <c r="A54" s="365"/>
      <c r="B54" s="299" t="s">
        <v>18</v>
      </c>
      <c r="C54" s="191">
        <v>500</v>
      </c>
      <c r="D54" s="192">
        <f t="shared" si="0"/>
        <v>0.71942446043165464</v>
      </c>
      <c r="E54" s="202">
        <f t="shared" si="3"/>
        <v>1000</v>
      </c>
      <c r="F54" s="191">
        <v>600</v>
      </c>
      <c r="G54" s="192">
        <f t="shared" si="1"/>
        <v>0.86330935251798557</v>
      </c>
      <c r="H54" s="193">
        <f t="shared" si="4"/>
        <v>666.66666666666663</v>
      </c>
      <c r="I54" s="191">
        <v>1750</v>
      </c>
      <c r="J54" s="192">
        <f t="shared" si="2"/>
        <v>2.5179856115107913</v>
      </c>
      <c r="K54" s="193">
        <f t="shared" si="5"/>
        <v>583.33333333333326</v>
      </c>
    </row>
    <row r="55" spans="1:11">
      <c r="A55" s="365"/>
      <c r="B55" s="299" t="s">
        <v>19</v>
      </c>
      <c r="C55" s="191">
        <v>500</v>
      </c>
      <c r="D55" s="192">
        <f t="shared" si="0"/>
        <v>0.71942446043165464</v>
      </c>
      <c r="E55" s="202">
        <f t="shared" si="3"/>
        <v>1000</v>
      </c>
      <c r="F55" s="191">
        <v>600</v>
      </c>
      <c r="G55" s="192">
        <f t="shared" si="1"/>
        <v>0.86330935251798557</v>
      </c>
      <c r="H55" s="193">
        <f t="shared" si="4"/>
        <v>666.66666666666663</v>
      </c>
      <c r="I55" s="191">
        <v>1750</v>
      </c>
      <c r="J55" s="192">
        <f t="shared" si="2"/>
        <v>2.5179856115107913</v>
      </c>
      <c r="K55" s="193">
        <f t="shared" si="5"/>
        <v>583.33333333333326</v>
      </c>
    </row>
    <row r="56" spans="1:11">
      <c r="A56" s="365"/>
      <c r="B56" s="299" t="s">
        <v>20</v>
      </c>
      <c r="C56" s="191">
        <v>500</v>
      </c>
      <c r="D56" s="192">
        <f t="shared" si="0"/>
        <v>0.71942446043165464</v>
      </c>
      <c r="E56" s="202">
        <f t="shared" si="3"/>
        <v>1000</v>
      </c>
      <c r="F56" s="191">
        <v>600</v>
      </c>
      <c r="G56" s="192">
        <f t="shared" si="1"/>
        <v>0.86330935251798557</v>
      </c>
      <c r="H56" s="193">
        <f t="shared" si="4"/>
        <v>666.66666666666663</v>
      </c>
      <c r="I56" s="191">
        <v>1750</v>
      </c>
      <c r="J56" s="192">
        <f t="shared" si="2"/>
        <v>2.5179856115107913</v>
      </c>
      <c r="K56" s="193">
        <f t="shared" si="5"/>
        <v>583.33333333333326</v>
      </c>
    </row>
    <row r="57" spans="1:11">
      <c r="A57" s="365"/>
      <c r="B57" s="299" t="s">
        <v>146</v>
      </c>
      <c r="C57" s="191">
        <v>500</v>
      </c>
      <c r="D57" s="192">
        <f t="shared" si="0"/>
        <v>0.71942446043165464</v>
      </c>
      <c r="E57" s="202">
        <f t="shared" si="3"/>
        <v>1000</v>
      </c>
      <c r="F57" s="191">
        <v>600</v>
      </c>
      <c r="G57" s="192">
        <f t="shared" si="1"/>
        <v>0.86330935251798557</v>
      </c>
      <c r="H57" s="193">
        <f t="shared" si="4"/>
        <v>666.66666666666663</v>
      </c>
      <c r="I57" s="191">
        <v>1750</v>
      </c>
      <c r="J57" s="192">
        <f t="shared" si="2"/>
        <v>2.5179856115107913</v>
      </c>
      <c r="K57" s="193">
        <f t="shared" si="5"/>
        <v>583.33333333333326</v>
      </c>
    </row>
    <row r="58" spans="1:11" ht="15" thickBot="1">
      <c r="A58" s="372"/>
      <c r="B58" s="300" t="s">
        <v>147</v>
      </c>
      <c r="C58" s="323">
        <v>500</v>
      </c>
      <c r="D58" s="324">
        <f t="shared" si="0"/>
        <v>0.71942446043165464</v>
      </c>
      <c r="E58" s="326">
        <f t="shared" si="3"/>
        <v>1000</v>
      </c>
      <c r="F58" s="323">
        <v>600</v>
      </c>
      <c r="G58" s="324">
        <f t="shared" si="1"/>
        <v>0.86330935251798557</v>
      </c>
      <c r="H58" s="325">
        <f t="shared" si="4"/>
        <v>666.66666666666663</v>
      </c>
      <c r="I58" s="323">
        <v>1750</v>
      </c>
      <c r="J58" s="324">
        <f t="shared" si="2"/>
        <v>2.5179856115107913</v>
      </c>
      <c r="K58" s="325">
        <f t="shared" si="5"/>
        <v>583.33333333333326</v>
      </c>
    </row>
    <row r="59" spans="1:11">
      <c r="A59" s="364">
        <v>2019</v>
      </c>
      <c r="B59" s="296" t="s">
        <v>148</v>
      </c>
      <c r="C59" s="178">
        <v>500</v>
      </c>
      <c r="D59" s="179">
        <f t="shared" si="0"/>
        <v>0.71942446043165464</v>
      </c>
      <c r="E59" s="180">
        <f t="shared" si="3"/>
        <v>1000</v>
      </c>
      <c r="F59" s="178">
        <v>600</v>
      </c>
      <c r="G59" s="179">
        <f t="shared" si="1"/>
        <v>0.86330935251798557</v>
      </c>
      <c r="H59" s="181">
        <f t="shared" si="4"/>
        <v>666.66666666666663</v>
      </c>
      <c r="I59" s="178">
        <v>1750</v>
      </c>
      <c r="J59" s="179">
        <f t="shared" si="2"/>
        <v>2.5179856115107913</v>
      </c>
      <c r="K59" s="181">
        <f t="shared" si="5"/>
        <v>583.33333333333326</v>
      </c>
    </row>
    <row r="60" spans="1:11">
      <c r="A60" s="365"/>
      <c r="B60" s="299" t="s">
        <v>12</v>
      </c>
      <c r="C60" s="191">
        <v>500</v>
      </c>
      <c r="D60" s="192">
        <f t="shared" si="0"/>
        <v>0.71942446043165464</v>
      </c>
      <c r="E60" s="202">
        <f t="shared" si="3"/>
        <v>1000</v>
      </c>
      <c r="F60" s="191">
        <v>600</v>
      </c>
      <c r="G60" s="192">
        <f t="shared" si="1"/>
        <v>0.86330935251798557</v>
      </c>
      <c r="H60" s="193">
        <f t="shared" si="4"/>
        <v>666.66666666666663</v>
      </c>
      <c r="I60" s="191">
        <v>1750</v>
      </c>
      <c r="J60" s="192">
        <f t="shared" si="2"/>
        <v>2.5179856115107913</v>
      </c>
      <c r="K60" s="193">
        <f t="shared" si="5"/>
        <v>583.33333333333326</v>
      </c>
    </row>
    <row r="61" spans="1:11">
      <c r="A61" s="365"/>
      <c r="B61" s="299" t="s">
        <v>13</v>
      </c>
      <c r="C61" s="191">
        <v>500</v>
      </c>
      <c r="D61" s="192">
        <f t="shared" si="0"/>
        <v>0.71942446043165464</v>
      </c>
      <c r="E61" s="202">
        <f t="shared" si="3"/>
        <v>1000</v>
      </c>
      <c r="F61" s="191">
        <v>600</v>
      </c>
      <c r="G61" s="192">
        <f t="shared" si="1"/>
        <v>0.86330935251798557</v>
      </c>
      <c r="H61" s="193">
        <f t="shared" si="4"/>
        <v>666.66666666666663</v>
      </c>
      <c r="I61" s="191">
        <v>1750</v>
      </c>
      <c r="J61" s="192">
        <f t="shared" si="2"/>
        <v>2.5179856115107913</v>
      </c>
      <c r="K61" s="193">
        <f t="shared" si="5"/>
        <v>583.33333333333326</v>
      </c>
    </row>
    <row r="62" spans="1:11">
      <c r="A62" s="365"/>
      <c r="B62" s="299" t="s">
        <v>14</v>
      </c>
      <c r="C62" s="191">
        <v>500</v>
      </c>
      <c r="D62" s="192">
        <f t="shared" si="0"/>
        <v>0.71942446043165464</v>
      </c>
      <c r="E62" s="202">
        <f t="shared" si="3"/>
        <v>1000</v>
      </c>
      <c r="F62" s="191">
        <v>600</v>
      </c>
      <c r="G62" s="192">
        <f t="shared" si="1"/>
        <v>0.86330935251798557</v>
      </c>
      <c r="H62" s="193">
        <f t="shared" si="4"/>
        <v>666.66666666666663</v>
      </c>
      <c r="I62" s="191">
        <v>1750</v>
      </c>
      <c r="J62" s="192">
        <f t="shared" si="2"/>
        <v>2.5179856115107913</v>
      </c>
      <c r="K62" s="193">
        <f t="shared" si="5"/>
        <v>583.33333333333326</v>
      </c>
    </row>
    <row r="63" spans="1:11">
      <c r="A63" s="365"/>
      <c r="B63" s="299" t="s">
        <v>15</v>
      </c>
      <c r="C63" s="191">
        <v>500</v>
      </c>
      <c r="D63" s="192">
        <f t="shared" si="0"/>
        <v>0.71942446043165464</v>
      </c>
      <c r="E63" s="202">
        <f t="shared" si="3"/>
        <v>1000</v>
      </c>
      <c r="F63" s="191">
        <v>600</v>
      </c>
      <c r="G63" s="192">
        <f t="shared" si="1"/>
        <v>0.86330935251798557</v>
      </c>
      <c r="H63" s="193">
        <f t="shared" si="4"/>
        <v>666.66666666666663</v>
      </c>
      <c r="I63" s="191">
        <v>1750</v>
      </c>
      <c r="J63" s="192">
        <f t="shared" si="2"/>
        <v>2.5179856115107913</v>
      </c>
      <c r="K63" s="193">
        <f t="shared" si="5"/>
        <v>583.33333333333326</v>
      </c>
    </row>
    <row r="64" spans="1:11">
      <c r="A64" s="365"/>
      <c r="B64" s="299" t="s">
        <v>16</v>
      </c>
      <c r="C64" s="191">
        <v>500</v>
      </c>
      <c r="D64" s="192">
        <f t="shared" si="0"/>
        <v>0.71942446043165464</v>
      </c>
      <c r="E64" s="202">
        <f t="shared" si="3"/>
        <v>1000</v>
      </c>
      <c r="F64" s="191">
        <v>600</v>
      </c>
      <c r="G64" s="192">
        <f t="shared" si="1"/>
        <v>0.86330935251798557</v>
      </c>
      <c r="H64" s="193">
        <f t="shared" si="4"/>
        <v>666.66666666666663</v>
      </c>
      <c r="I64" s="191">
        <v>1750</v>
      </c>
      <c r="J64" s="192">
        <f t="shared" si="2"/>
        <v>2.5179856115107913</v>
      </c>
      <c r="K64" s="193">
        <f t="shared" si="5"/>
        <v>583.33333333333326</v>
      </c>
    </row>
    <row r="65" spans="1:11">
      <c r="A65" s="365"/>
      <c r="B65" s="299" t="s">
        <v>17</v>
      </c>
      <c r="C65" s="191">
        <v>500</v>
      </c>
      <c r="D65" s="192">
        <f t="shared" si="0"/>
        <v>0.71942446043165464</v>
      </c>
      <c r="E65" s="202">
        <f t="shared" si="3"/>
        <v>1000</v>
      </c>
      <c r="F65" s="191">
        <v>600</v>
      </c>
      <c r="G65" s="192">
        <f t="shared" si="1"/>
        <v>0.86330935251798557</v>
      </c>
      <c r="H65" s="193">
        <f t="shared" si="4"/>
        <v>666.66666666666663</v>
      </c>
      <c r="I65" s="191">
        <v>1750</v>
      </c>
      <c r="J65" s="192">
        <f t="shared" si="2"/>
        <v>2.5179856115107913</v>
      </c>
      <c r="K65" s="193">
        <f t="shared" si="5"/>
        <v>583.33333333333326</v>
      </c>
    </row>
    <row r="66" spans="1:11">
      <c r="A66" s="365"/>
      <c r="B66" s="299" t="s">
        <v>18</v>
      </c>
      <c r="C66" s="191">
        <v>500</v>
      </c>
      <c r="D66" s="192">
        <f t="shared" si="0"/>
        <v>0.71942446043165464</v>
      </c>
      <c r="E66" s="202">
        <f t="shared" si="3"/>
        <v>1000</v>
      </c>
      <c r="F66" s="191">
        <v>600</v>
      </c>
      <c r="G66" s="192">
        <f t="shared" si="1"/>
        <v>0.86330935251798557</v>
      </c>
      <c r="H66" s="193">
        <f t="shared" si="4"/>
        <v>666.66666666666663</v>
      </c>
      <c r="I66" s="191">
        <v>1750</v>
      </c>
      <c r="J66" s="192">
        <f t="shared" si="2"/>
        <v>2.5179856115107913</v>
      </c>
      <c r="K66" s="193">
        <f t="shared" si="5"/>
        <v>583.33333333333326</v>
      </c>
    </row>
    <row r="67" spans="1:11">
      <c r="A67" s="365"/>
      <c r="B67" s="299" t="s">
        <v>19</v>
      </c>
      <c r="C67" s="191">
        <v>500</v>
      </c>
      <c r="D67" s="192">
        <f t="shared" si="0"/>
        <v>0.71942446043165464</v>
      </c>
      <c r="E67" s="202">
        <f t="shared" si="3"/>
        <v>1000</v>
      </c>
      <c r="F67" s="191">
        <v>600</v>
      </c>
      <c r="G67" s="192">
        <f t="shared" si="1"/>
        <v>0.86330935251798557</v>
      </c>
      <c r="H67" s="193">
        <f t="shared" si="4"/>
        <v>666.66666666666663</v>
      </c>
      <c r="I67" s="191">
        <v>1750</v>
      </c>
      <c r="J67" s="192">
        <f t="shared" si="2"/>
        <v>2.5179856115107913</v>
      </c>
      <c r="K67" s="193">
        <f t="shared" si="5"/>
        <v>583.33333333333326</v>
      </c>
    </row>
    <row r="68" spans="1:11">
      <c r="A68" s="365"/>
      <c r="B68" s="299" t="s">
        <v>20</v>
      </c>
      <c r="C68" s="191">
        <v>500</v>
      </c>
      <c r="D68" s="192">
        <f t="shared" si="0"/>
        <v>0.71942446043165464</v>
      </c>
      <c r="E68" s="202">
        <f t="shared" si="3"/>
        <v>1000</v>
      </c>
      <c r="F68" s="191">
        <v>600</v>
      </c>
      <c r="G68" s="192">
        <f t="shared" si="1"/>
        <v>0.86330935251798557</v>
      </c>
      <c r="H68" s="193">
        <f t="shared" si="4"/>
        <v>666.66666666666663</v>
      </c>
      <c r="I68" s="191">
        <v>1750</v>
      </c>
      <c r="J68" s="192">
        <f t="shared" si="2"/>
        <v>2.5179856115107913</v>
      </c>
      <c r="K68" s="193">
        <f t="shared" si="5"/>
        <v>583.33333333333326</v>
      </c>
    </row>
    <row r="69" spans="1:11">
      <c r="A69" s="365"/>
      <c r="B69" s="299" t="s">
        <v>146</v>
      </c>
      <c r="C69" s="191">
        <v>500</v>
      </c>
      <c r="D69" s="192">
        <f t="shared" si="0"/>
        <v>0.71942446043165464</v>
      </c>
      <c r="E69" s="202">
        <f t="shared" si="3"/>
        <v>1000</v>
      </c>
      <c r="F69" s="191">
        <v>600</v>
      </c>
      <c r="G69" s="192">
        <f t="shared" si="1"/>
        <v>0.86330935251798557</v>
      </c>
      <c r="H69" s="193">
        <f t="shared" si="4"/>
        <v>666.66666666666663</v>
      </c>
      <c r="I69" s="191">
        <v>1750</v>
      </c>
      <c r="J69" s="192">
        <f t="shared" si="2"/>
        <v>2.5179856115107913</v>
      </c>
      <c r="K69" s="193">
        <f t="shared" si="5"/>
        <v>583.33333333333326</v>
      </c>
    </row>
    <row r="70" spans="1:11" ht="15" thickBot="1">
      <c r="A70" s="372"/>
      <c r="B70" s="300" t="s">
        <v>147</v>
      </c>
      <c r="C70" s="323">
        <v>500</v>
      </c>
      <c r="D70" s="324">
        <f t="shared" si="0"/>
        <v>0.71942446043165464</v>
      </c>
      <c r="E70" s="326">
        <f t="shared" si="3"/>
        <v>1000</v>
      </c>
      <c r="F70" s="323">
        <v>600</v>
      </c>
      <c r="G70" s="324">
        <f t="shared" si="1"/>
        <v>0.86330935251798557</v>
      </c>
      <c r="H70" s="325">
        <f t="shared" si="4"/>
        <v>666.66666666666663</v>
      </c>
      <c r="I70" s="323">
        <v>1750</v>
      </c>
      <c r="J70" s="324">
        <f t="shared" si="2"/>
        <v>2.5179856115107913</v>
      </c>
      <c r="K70" s="325">
        <f t="shared" si="5"/>
        <v>583.33333333333326</v>
      </c>
    </row>
    <row r="71" spans="1:11">
      <c r="A71" s="364">
        <v>2020</v>
      </c>
      <c r="B71" s="296" t="s">
        <v>148</v>
      </c>
      <c r="C71" s="178">
        <v>500</v>
      </c>
      <c r="D71" s="179">
        <f t="shared" si="0"/>
        <v>0.71942446043165464</v>
      </c>
      <c r="E71" s="180">
        <f t="shared" si="3"/>
        <v>1000</v>
      </c>
      <c r="F71" s="178">
        <v>600</v>
      </c>
      <c r="G71" s="179">
        <f t="shared" si="1"/>
        <v>0.86330935251798557</v>
      </c>
      <c r="H71" s="181">
        <f t="shared" si="4"/>
        <v>666.66666666666663</v>
      </c>
      <c r="I71" s="178">
        <v>1750</v>
      </c>
      <c r="J71" s="179">
        <f t="shared" si="2"/>
        <v>2.5179856115107913</v>
      </c>
      <c r="K71" s="181">
        <f t="shared" si="5"/>
        <v>583.33333333333326</v>
      </c>
    </row>
    <row r="72" spans="1:11">
      <c r="A72" s="365"/>
      <c r="B72" s="299" t="s">
        <v>12</v>
      </c>
      <c r="C72" s="8" t="s">
        <v>150</v>
      </c>
      <c r="D72" s="192" t="s">
        <v>150</v>
      </c>
      <c r="E72" s="202" t="s">
        <v>150</v>
      </c>
      <c r="F72" s="191" t="s">
        <v>150</v>
      </c>
      <c r="G72" s="192" t="s">
        <v>150</v>
      </c>
      <c r="H72" s="193" t="s">
        <v>150</v>
      </c>
      <c r="I72" s="191" t="s">
        <v>150</v>
      </c>
      <c r="J72" s="192" t="s">
        <v>150</v>
      </c>
      <c r="K72" s="193" t="s">
        <v>150</v>
      </c>
    </row>
    <row r="73" spans="1:11">
      <c r="A73" s="365"/>
      <c r="B73" s="299" t="s">
        <v>13</v>
      </c>
      <c r="C73" s="191" t="s">
        <v>150</v>
      </c>
      <c r="D73" s="192" t="s">
        <v>150</v>
      </c>
      <c r="E73" s="202" t="s">
        <v>150</v>
      </c>
      <c r="F73" s="191" t="s">
        <v>150</v>
      </c>
      <c r="G73" s="192" t="s">
        <v>150</v>
      </c>
      <c r="H73" s="193" t="s">
        <v>150</v>
      </c>
      <c r="I73" s="191" t="s">
        <v>150</v>
      </c>
      <c r="J73" s="192" t="s">
        <v>150</v>
      </c>
      <c r="K73" s="193" t="s">
        <v>150</v>
      </c>
    </row>
    <row r="74" spans="1:11">
      <c r="A74" s="365"/>
      <c r="B74" s="299" t="s">
        <v>14</v>
      </c>
      <c r="C74" s="191" t="s">
        <v>150</v>
      </c>
      <c r="D74" s="192" t="s">
        <v>150</v>
      </c>
      <c r="E74" s="202" t="s">
        <v>150</v>
      </c>
      <c r="F74" s="191" t="s">
        <v>150</v>
      </c>
      <c r="G74" s="192" t="s">
        <v>150</v>
      </c>
      <c r="H74" s="193" t="s">
        <v>150</v>
      </c>
      <c r="I74" s="191" t="s">
        <v>150</v>
      </c>
      <c r="J74" s="192" t="s">
        <v>150</v>
      </c>
      <c r="K74" s="193" t="s">
        <v>150</v>
      </c>
    </row>
    <row r="75" spans="1:11">
      <c r="A75" s="365"/>
      <c r="B75" s="299" t="s">
        <v>15</v>
      </c>
      <c r="C75" s="191" t="s">
        <v>150</v>
      </c>
      <c r="D75" s="192" t="s">
        <v>150</v>
      </c>
      <c r="E75" s="202" t="s">
        <v>150</v>
      </c>
      <c r="F75" s="191" t="s">
        <v>150</v>
      </c>
      <c r="G75" s="192" t="s">
        <v>150</v>
      </c>
      <c r="H75" s="193" t="s">
        <v>150</v>
      </c>
      <c r="I75" s="191" t="s">
        <v>150</v>
      </c>
      <c r="J75" s="192" t="s">
        <v>150</v>
      </c>
      <c r="K75" s="193" t="s">
        <v>150</v>
      </c>
    </row>
    <row r="76" spans="1:11">
      <c r="A76" s="365"/>
      <c r="B76" s="299" t="s">
        <v>16</v>
      </c>
      <c r="C76" s="191" t="s">
        <v>150</v>
      </c>
      <c r="D76" s="192" t="s">
        <v>150</v>
      </c>
      <c r="E76" s="202" t="s">
        <v>150</v>
      </c>
      <c r="F76" s="191" t="s">
        <v>150</v>
      </c>
      <c r="G76" s="192" t="s">
        <v>150</v>
      </c>
      <c r="H76" s="193" t="s">
        <v>150</v>
      </c>
      <c r="I76" s="191" t="s">
        <v>150</v>
      </c>
      <c r="J76" s="192" t="s">
        <v>150</v>
      </c>
      <c r="K76" s="193" t="s">
        <v>150</v>
      </c>
    </row>
    <row r="77" spans="1:11">
      <c r="A77" s="365"/>
      <c r="B77" s="299" t="s">
        <v>17</v>
      </c>
      <c r="C77" s="191" t="s">
        <v>150</v>
      </c>
      <c r="D77" s="192" t="s">
        <v>150</v>
      </c>
      <c r="E77" s="202" t="s">
        <v>150</v>
      </c>
      <c r="F77" s="191" t="s">
        <v>150</v>
      </c>
      <c r="G77" s="192" t="s">
        <v>150</v>
      </c>
      <c r="H77" s="193" t="s">
        <v>150</v>
      </c>
      <c r="I77" s="191" t="s">
        <v>150</v>
      </c>
      <c r="J77" s="192" t="s">
        <v>150</v>
      </c>
      <c r="K77" s="193" t="s">
        <v>150</v>
      </c>
    </row>
    <row r="78" spans="1:11">
      <c r="A78" s="365"/>
      <c r="B78" s="299" t="s">
        <v>18</v>
      </c>
      <c r="C78" s="191" t="s">
        <v>150</v>
      </c>
      <c r="D78" s="192" t="s">
        <v>150</v>
      </c>
      <c r="E78" s="202" t="s">
        <v>150</v>
      </c>
      <c r="F78" s="191" t="s">
        <v>150</v>
      </c>
      <c r="G78" s="192" t="s">
        <v>150</v>
      </c>
      <c r="H78" s="193" t="s">
        <v>150</v>
      </c>
      <c r="I78" s="191" t="s">
        <v>150</v>
      </c>
      <c r="J78" s="192" t="s">
        <v>150</v>
      </c>
      <c r="K78" s="193" t="s">
        <v>150</v>
      </c>
    </row>
    <row r="79" spans="1:11">
      <c r="A79" s="365"/>
      <c r="B79" s="299" t="s">
        <v>19</v>
      </c>
      <c r="C79" s="191" t="s">
        <v>150</v>
      </c>
      <c r="D79" s="192" t="s">
        <v>150</v>
      </c>
      <c r="E79" s="202" t="s">
        <v>150</v>
      </c>
      <c r="F79" s="191" t="s">
        <v>150</v>
      </c>
      <c r="G79" s="192" t="s">
        <v>150</v>
      </c>
      <c r="H79" s="193" t="s">
        <v>150</v>
      </c>
      <c r="I79" s="191" t="s">
        <v>150</v>
      </c>
      <c r="J79" s="192" t="s">
        <v>150</v>
      </c>
      <c r="K79" s="193" t="s">
        <v>150</v>
      </c>
    </row>
    <row r="80" spans="1:11">
      <c r="A80" s="365"/>
      <c r="B80" s="299" t="s">
        <v>20</v>
      </c>
      <c r="C80" s="191" t="s">
        <v>150</v>
      </c>
      <c r="D80" s="192" t="s">
        <v>150</v>
      </c>
      <c r="E80" s="202" t="s">
        <v>150</v>
      </c>
      <c r="F80" s="191" t="s">
        <v>150</v>
      </c>
      <c r="G80" s="192" t="s">
        <v>150</v>
      </c>
      <c r="H80" s="193" t="s">
        <v>150</v>
      </c>
      <c r="I80" s="191" t="s">
        <v>150</v>
      </c>
      <c r="J80" s="192" t="s">
        <v>150</v>
      </c>
      <c r="K80" s="193" t="s">
        <v>150</v>
      </c>
    </row>
    <row r="81" spans="1:11">
      <c r="A81" s="365"/>
      <c r="B81" s="299" t="s">
        <v>146</v>
      </c>
      <c r="C81" s="191" t="s">
        <v>150</v>
      </c>
      <c r="D81" s="192" t="s">
        <v>150</v>
      </c>
      <c r="E81" s="202" t="s">
        <v>150</v>
      </c>
      <c r="F81" s="191" t="s">
        <v>150</v>
      </c>
      <c r="G81" s="192" t="s">
        <v>150</v>
      </c>
      <c r="H81" s="193" t="s">
        <v>150</v>
      </c>
      <c r="I81" s="191" t="s">
        <v>150</v>
      </c>
      <c r="J81" s="192" t="s">
        <v>150</v>
      </c>
      <c r="K81" s="193" t="s">
        <v>150</v>
      </c>
    </row>
    <row r="82" spans="1:11" ht="15" thickBot="1">
      <c r="A82" s="372"/>
      <c r="B82" s="300" t="s">
        <v>147</v>
      </c>
      <c r="C82" s="323" t="s">
        <v>150</v>
      </c>
      <c r="D82" s="324" t="s">
        <v>150</v>
      </c>
      <c r="E82" s="326" t="s">
        <v>150</v>
      </c>
      <c r="F82" s="323" t="s">
        <v>150</v>
      </c>
      <c r="G82" s="324" t="s">
        <v>150</v>
      </c>
      <c r="H82" s="325" t="s">
        <v>150</v>
      </c>
      <c r="I82" s="323" t="s">
        <v>150</v>
      </c>
      <c r="J82" s="324" t="s">
        <v>150</v>
      </c>
      <c r="K82" s="325" t="s">
        <v>150</v>
      </c>
    </row>
    <row r="83" spans="1:11">
      <c r="A83" s="364">
        <v>2021</v>
      </c>
      <c r="B83" s="299" t="s">
        <v>148</v>
      </c>
      <c r="C83" s="191" t="s">
        <v>150</v>
      </c>
      <c r="D83" s="192" t="s">
        <v>150</v>
      </c>
      <c r="E83" s="202" t="s">
        <v>150</v>
      </c>
      <c r="F83" s="191" t="s">
        <v>150</v>
      </c>
      <c r="G83" s="192" t="s">
        <v>150</v>
      </c>
      <c r="H83" s="193" t="s">
        <v>150</v>
      </c>
      <c r="I83" s="191" t="s">
        <v>150</v>
      </c>
      <c r="J83" s="192" t="s">
        <v>150</v>
      </c>
      <c r="K83" s="193" t="s">
        <v>150</v>
      </c>
    </row>
    <row r="84" spans="1:11">
      <c r="A84" s="365"/>
      <c r="B84" s="299" t="s">
        <v>12</v>
      </c>
      <c r="C84" s="191" t="s">
        <v>150</v>
      </c>
      <c r="D84" s="192" t="s">
        <v>150</v>
      </c>
      <c r="E84" s="202" t="s">
        <v>150</v>
      </c>
      <c r="F84" s="191" t="s">
        <v>150</v>
      </c>
      <c r="G84" s="192" t="s">
        <v>150</v>
      </c>
      <c r="H84" s="193" t="s">
        <v>150</v>
      </c>
      <c r="I84" s="191" t="s">
        <v>150</v>
      </c>
      <c r="J84" s="192" t="s">
        <v>150</v>
      </c>
      <c r="K84" s="193" t="s">
        <v>150</v>
      </c>
    </row>
    <row r="85" spans="1:11">
      <c r="A85" s="365"/>
      <c r="B85" s="299" t="s">
        <v>13</v>
      </c>
      <c r="C85" s="191" t="s">
        <v>150</v>
      </c>
      <c r="D85" s="192" t="s">
        <v>150</v>
      </c>
      <c r="E85" s="202" t="s">
        <v>150</v>
      </c>
      <c r="F85" s="191" t="s">
        <v>150</v>
      </c>
      <c r="G85" s="192" t="s">
        <v>150</v>
      </c>
      <c r="H85" s="193" t="s">
        <v>150</v>
      </c>
      <c r="I85" s="191" t="s">
        <v>150</v>
      </c>
      <c r="J85" s="192" t="s">
        <v>150</v>
      </c>
      <c r="K85" s="193" t="s">
        <v>150</v>
      </c>
    </row>
    <row r="86" spans="1:11">
      <c r="A86" s="365"/>
      <c r="B86" s="299" t="s">
        <v>14</v>
      </c>
      <c r="C86" s="191" t="s">
        <v>150</v>
      </c>
      <c r="D86" s="192" t="s">
        <v>150</v>
      </c>
      <c r="E86" s="202" t="s">
        <v>150</v>
      </c>
      <c r="F86" s="191" t="s">
        <v>150</v>
      </c>
      <c r="G86" s="192" t="s">
        <v>150</v>
      </c>
      <c r="H86" s="193" t="s">
        <v>150</v>
      </c>
      <c r="I86" s="191" t="s">
        <v>150</v>
      </c>
      <c r="J86" s="192" t="s">
        <v>150</v>
      </c>
      <c r="K86" s="193" t="s">
        <v>150</v>
      </c>
    </row>
    <row r="87" spans="1:11">
      <c r="A87" s="365"/>
      <c r="B87" s="299" t="s">
        <v>15</v>
      </c>
      <c r="C87" s="191" t="s">
        <v>150</v>
      </c>
      <c r="D87" s="192" t="s">
        <v>150</v>
      </c>
      <c r="E87" s="202" t="s">
        <v>150</v>
      </c>
      <c r="F87" s="191" t="s">
        <v>150</v>
      </c>
      <c r="G87" s="192" t="s">
        <v>150</v>
      </c>
      <c r="H87" s="193" t="s">
        <v>150</v>
      </c>
      <c r="I87" s="191" t="s">
        <v>150</v>
      </c>
      <c r="J87" s="192" t="s">
        <v>150</v>
      </c>
      <c r="K87" s="193" t="s">
        <v>150</v>
      </c>
    </row>
    <row r="88" spans="1:11">
      <c r="A88" s="365"/>
      <c r="B88" s="299" t="s">
        <v>16</v>
      </c>
      <c r="C88" s="191">
        <v>500</v>
      </c>
      <c r="D88" s="192">
        <f t="shared" ref="D88:D91" si="6">+C88/B$92</f>
        <v>0.71942446043165464</v>
      </c>
      <c r="E88" s="202">
        <f t="shared" ref="E88:E91" si="7">+D88/D$15*100</f>
        <v>1000</v>
      </c>
      <c r="F88" s="191">
        <v>600</v>
      </c>
      <c r="G88" s="192">
        <f t="shared" ref="G88:G91" si="8">+F88/B$92</f>
        <v>0.86330935251798557</v>
      </c>
      <c r="H88" s="193">
        <f t="shared" ref="H88:H91" si="9">+G88/G$15*100</f>
        <v>666.66666666666663</v>
      </c>
      <c r="I88" s="191" t="s">
        <v>150</v>
      </c>
      <c r="J88" s="192" t="s">
        <v>150</v>
      </c>
      <c r="K88" s="193" t="s">
        <v>150</v>
      </c>
    </row>
    <row r="89" spans="1:11">
      <c r="A89" s="365"/>
      <c r="B89" s="299" t="s">
        <v>17</v>
      </c>
      <c r="C89" s="191">
        <v>500</v>
      </c>
      <c r="D89" s="192">
        <f t="shared" si="6"/>
        <v>0.71942446043165464</v>
      </c>
      <c r="E89" s="202">
        <f t="shared" si="7"/>
        <v>1000</v>
      </c>
      <c r="F89" s="191">
        <v>600</v>
      </c>
      <c r="G89" s="192">
        <f t="shared" si="8"/>
        <v>0.86330935251798557</v>
      </c>
      <c r="H89" s="193">
        <f t="shared" si="9"/>
        <v>666.66666666666663</v>
      </c>
      <c r="I89" s="191" t="s">
        <v>150</v>
      </c>
      <c r="J89" s="192" t="s">
        <v>150</v>
      </c>
      <c r="K89" s="193" t="s">
        <v>150</v>
      </c>
    </row>
    <row r="90" spans="1:11">
      <c r="A90" s="365"/>
      <c r="B90" s="299" t="s">
        <v>18</v>
      </c>
      <c r="C90" s="191">
        <v>500</v>
      </c>
      <c r="D90" s="192">
        <f t="shared" si="6"/>
        <v>0.71942446043165464</v>
      </c>
      <c r="E90" s="202">
        <f t="shared" si="7"/>
        <v>1000</v>
      </c>
      <c r="F90" s="191">
        <v>600</v>
      </c>
      <c r="G90" s="192">
        <f t="shared" si="8"/>
        <v>0.86330935251798557</v>
      </c>
      <c r="H90" s="193">
        <f t="shared" si="9"/>
        <v>666.66666666666663</v>
      </c>
      <c r="I90" s="191" t="s">
        <v>150</v>
      </c>
      <c r="J90" s="192" t="s">
        <v>150</v>
      </c>
      <c r="K90" s="193" t="s">
        <v>150</v>
      </c>
    </row>
    <row r="91" spans="1:11" ht="15" thickBot="1">
      <c r="A91" s="372"/>
      <c r="B91" s="300" t="s">
        <v>19</v>
      </c>
      <c r="C91" s="187">
        <v>500</v>
      </c>
      <c r="D91" s="188">
        <f t="shared" si="6"/>
        <v>0.71942446043165464</v>
      </c>
      <c r="E91" s="189">
        <f t="shared" si="7"/>
        <v>1000</v>
      </c>
      <c r="F91" s="187">
        <v>600</v>
      </c>
      <c r="G91" s="188">
        <f t="shared" si="8"/>
        <v>0.86330935251798557</v>
      </c>
      <c r="H91" s="190">
        <f t="shared" si="9"/>
        <v>666.66666666666663</v>
      </c>
      <c r="I91" s="187" t="s">
        <v>150</v>
      </c>
      <c r="J91" s="188" t="s">
        <v>150</v>
      </c>
      <c r="K91" s="190" t="s">
        <v>150</v>
      </c>
    </row>
    <row r="92" spans="1:11" ht="15" thickBot="1">
      <c r="A92" s="204" t="s">
        <v>36</v>
      </c>
      <c r="B92" s="194">
        <v>695</v>
      </c>
      <c r="D92" s="199"/>
      <c r="E92" s="198"/>
    </row>
    <row r="93" spans="1:11">
      <c r="D93" s="197"/>
      <c r="E93" s="198"/>
    </row>
    <row r="94" spans="1:11" ht="16.2">
      <c r="A94" s="209" t="s">
        <v>177</v>
      </c>
      <c r="D94" s="197"/>
      <c r="E94" s="198"/>
    </row>
    <row r="95" spans="1:11" ht="16.2">
      <c r="A95" s="209" t="s">
        <v>245</v>
      </c>
      <c r="D95" s="197"/>
      <c r="E95" s="198"/>
    </row>
    <row r="96" spans="1:11">
      <c r="A96" s="209"/>
      <c r="D96" s="197"/>
      <c r="E96" s="198"/>
    </row>
    <row r="97" spans="1:5">
      <c r="A97" s="309" t="s">
        <v>168</v>
      </c>
      <c r="D97" s="197"/>
      <c r="E97" s="198"/>
    </row>
    <row r="99" spans="1:5">
      <c r="A99" s="452" t="s">
        <v>261</v>
      </c>
    </row>
    <row r="100" spans="1:5">
      <c r="A100" s="453" t="s">
        <v>262</v>
      </c>
    </row>
    <row r="101" spans="1:5">
      <c r="A101" s="453" t="s">
        <v>263</v>
      </c>
    </row>
  </sheetData>
  <mergeCells count="15">
    <mergeCell ref="I12:K12"/>
    <mergeCell ref="C13:E13"/>
    <mergeCell ref="F13:H13"/>
    <mergeCell ref="I13:K13"/>
    <mergeCell ref="C12:E12"/>
    <mergeCell ref="A12:A14"/>
    <mergeCell ref="A59:A70"/>
    <mergeCell ref="B12:B14"/>
    <mergeCell ref="A23:A34"/>
    <mergeCell ref="F12:H12"/>
    <mergeCell ref="A71:A82"/>
    <mergeCell ref="A83:A91"/>
    <mergeCell ref="A47:A58"/>
    <mergeCell ref="A35:A46"/>
    <mergeCell ref="A15:A22"/>
  </mergeCells>
  <hyperlinks>
    <hyperlink ref="A97" location="Índice!A1" display="Volver al índice" xr:uid="{00000000-0004-0000-0E00-000000000000}"/>
    <hyperlink ref="A100" r:id="rId1" xr:uid="{F89D6E98-D1EE-441E-B36A-3DCBD9C42E4A}"/>
    <hyperlink ref="A101" r:id="rId2" xr:uid="{C861A29A-F665-4FE3-97C8-80A8EED1635F}"/>
  </hyperlinks>
  <pageMargins left="0.7" right="0.7" top="0.75" bottom="0.75" header="0.3" footer="0.3"/>
  <pageSetup paperSize="9" orientation="portrait"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H120"/>
  <sheetViews>
    <sheetView showGridLines="0" zoomScale="80" zoomScaleNormal="80" workbookViewId="0"/>
  </sheetViews>
  <sheetFormatPr baseColWidth="10" defaultColWidth="22.6640625" defaultRowHeight="14.4"/>
  <cols>
    <col min="1" max="1" width="24.33203125" customWidth="1"/>
    <col min="3" max="8" width="25.88671875" customWidth="1"/>
  </cols>
  <sheetData>
    <row r="1" spans="1:8">
      <c r="A1" s="3" t="s">
        <v>0</v>
      </c>
      <c r="B1" s="2"/>
    </row>
    <row r="2" spans="1:8">
      <c r="A2" s="3" t="s">
        <v>1</v>
      </c>
      <c r="B2" s="2"/>
    </row>
    <row r="3" spans="1:8">
      <c r="A3" s="3" t="s">
        <v>2</v>
      </c>
      <c r="B3" s="2"/>
    </row>
    <row r="4" spans="1:8">
      <c r="A4" s="3" t="s">
        <v>3</v>
      </c>
      <c r="B4" s="2" t="s">
        <v>4</v>
      </c>
    </row>
    <row r="5" spans="1:8">
      <c r="A5" s="3" t="s">
        <v>6</v>
      </c>
      <c r="B5" s="2" t="s">
        <v>26</v>
      </c>
    </row>
    <row r="6" spans="1:8">
      <c r="A6" s="3" t="s">
        <v>5</v>
      </c>
      <c r="B6" s="2" t="s">
        <v>160</v>
      </c>
    </row>
    <row r="7" spans="1:8">
      <c r="A7" s="3" t="s">
        <v>7</v>
      </c>
      <c r="B7" s="2" t="s">
        <v>22</v>
      </c>
    </row>
    <row r="8" spans="1:8">
      <c r="A8" s="3" t="s">
        <v>8</v>
      </c>
      <c r="B8" s="174" t="str">
        <f>'BA-BAHIA BLANCA (O)'!B8</f>
        <v>septiembre 2021</v>
      </c>
    </row>
    <row r="9" spans="1:8">
      <c r="A9" s="3" t="s">
        <v>9</v>
      </c>
      <c r="B9" s="174" t="str">
        <f>'BA-BAHIA BLANCA (O)'!B9</f>
        <v>septiembre 2021</v>
      </c>
    </row>
    <row r="11" spans="1:8" ht="15" thickBot="1"/>
    <row r="12" spans="1:8">
      <c r="A12" s="398" t="s">
        <v>10</v>
      </c>
      <c r="B12" s="399" t="s">
        <v>11</v>
      </c>
      <c r="C12" s="395" t="s">
        <v>37</v>
      </c>
      <c r="D12" s="396"/>
      <c r="E12" s="397"/>
      <c r="F12" s="395" t="s">
        <v>205</v>
      </c>
      <c r="G12" s="396"/>
      <c r="H12" s="397"/>
    </row>
    <row r="13" spans="1:8" s="226" customFormat="1" ht="43.8" thickBot="1">
      <c r="A13" s="416"/>
      <c r="B13" s="400"/>
      <c r="C13" s="228" t="s">
        <v>38</v>
      </c>
      <c r="D13" s="229" t="s">
        <v>39</v>
      </c>
      <c r="E13" s="230" t="s">
        <v>40</v>
      </c>
      <c r="F13" s="231" t="s">
        <v>188</v>
      </c>
      <c r="G13" s="229" t="s">
        <v>189</v>
      </c>
      <c r="H13" s="230" t="s">
        <v>190</v>
      </c>
    </row>
    <row r="14" spans="1:8">
      <c r="A14" s="401">
        <v>2013</v>
      </c>
      <c r="B14" s="50" t="s">
        <v>12</v>
      </c>
      <c r="C14" s="84">
        <f>'BA-CORDOBA (A)'!C15/'BA-CORDOBA (O)'!C15</f>
        <v>2.62</v>
      </c>
      <c r="D14" s="13">
        <f>'BA-CORDOBA (A)'!C15/'BA-CORDOBA (O)'!F15</f>
        <v>2.2420537897310515</v>
      </c>
      <c r="E14" s="14">
        <f>'BA-CORDOBA (A)'!C15/'BA-CORDOBA (O)'!I15</f>
        <v>1.7634615384615384</v>
      </c>
      <c r="F14" s="47" t="s">
        <v>150</v>
      </c>
      <c r="G14" s="13" t="s">
        <v>150</v>
      </c>
      <c r="H14" s="22" t="s">
        <v>150</v>
      </c>
    </row>
    <row r="15" spans="1:8">
      <c r="A15" s="402"/>
      <c r="B15" s="51" t="s">
        <v>13</v>
      </c>
      <c r="C15" s="92">
        <f>'BA-CORDOBA (A)'!C16/'BA-CORDOBA (O)'!C16</f>
        <v>2.62</v>
      </c>
      <c r="D15" s="15">
        <f>'BA-CORDOBA (A)'!C16/'BA-CORDOBA (O)'!F16</f>
        <v>2.2043269230769229</v>
      </c>
      <c r="E15" s="16">
        <f>'BA-CORDOBA (A)'!C16/'BA-CORDOBA (O)'!I16</f>
        <v>1.730188679245283</v>
      </c>
      <c r="F15" s="48" t="s">
        <v>150</v>
      </c>
      <c r="G15" s="15" t="s">
        <v>150</v>
      </c>
      <c r="H15" s="20" t="s">
        <v>150</v>
      </c>
    </row>
    <row r="16" spans="1:8">
      <c r="A16" s="402"/>
      <c r="B16" s="51" t="s">
        <v>14</v>
      </c>
      <c r="C16" s="92">
        <f>'BA-CORDOBA (A)'!C17/'BA-CORDOBA (O)'!C17</f>
        <v>2.0371428571428569</v>
      </c>
      <c r="D16" s="15">
        <f>'BA-CORDOBA (A)'!C17/'BA-CORDOBA (O)'!F17</f>
        <v>1.7139423076923077</v>
      </c>
      <c r="E16" s="16">
        <f>'BA-CORDOBA (A)'!C17/'BA-CORDOBA (O)'!I17</f>
        <v>1.4118811881188118</v>
      </c>
      <c r="F16" s="48" t="s">
        <v>150</v>
      </c>
      <c r="G16" s="15" t="s">
        <v>150</v>
      </c>
      <c r="H16" s="20" t="s">
        <v>150</v>
      </c>
    </row>
    <row r="17" spans="1:8">
      <c r="A17" s="402"/>
      <c r="B17" s="51" t="s">
        <v>15</v>
      </c>
      <c r="C17" s="92">
        <f>'BA-CORDOBA (A)'!C18/'BA-CORDOBA (O)'!C18</f>
        <v>2.9885714285714284</v>
      </c>
      <c r="D17" s="15">
        <f>'BA-CORDOBA (A)'!C18/'BA-CORDOBA (O)'!F18</f>
        <v>2.5144230769230771</v>
      </c>
      <c r="E17" s="16">
        <f>'BA-CORDOBA (A)'!C18/'BA-CORDOBA (O)'!I18</f>
        <v>2.0712871287128714</v>
      </c>
      <c r="F17" s="48" t="s">
        <v>150</v>
      </c>
      <c r="G17" s="15" t="s">
        <v>150</v>
      </c>
      <c r="H17" s="20" t="s">
        <v>150</v>
      </c>
    </row>
    <row r="18" spans="1:8">
      <c r="A18" s="402"/>
      <c r="B18" s="51" t="s">
        <v>16</v>
      </c>
      <c r="C18" s="92">
        <f>'BA-CORDOBA (A)'!C19/'BA-CORDOBA (O)'!C19</f>
        <v>2.9714285714285715</v>
      </c>
      <c r="D18" s="15">
        <f>'BA-CORDOBA (A)'!C19/'BA-CORDOBA (O)'!F19</f>
        <v>2.5</v>
      </c>
      <c r="E18" s="16">
        <f>'BA-CORDOBA (A)'!C19/'BA-CORDOBA (O)'!I19</f>
        <v>2.0594059405940595</v>
      </c>
      <c r="F18" s="48" t="s">
        <v>150</v>
      </c>
      <c r="G18" s="15" t="s">
        <v>150</v>
      </c>
      <c r="H18" s="20" t="s">
        <v>150</v>
      </c>
    </row>
    <row r="19" spans="1:8">
      <c r="A19" s="402"/>
      <c r="B19" s="51" t="s">
        <v>17</v>
      </c>
      <c r="C19" s="92">
        <f>'BA-CORDOBA (A)'!C20/'BA-CORDOBA (O)'!C20</f>
        <v>2.9714285714285715</v>
      </c>
      <c r="D19" s="15">
        <f>'BA-CORDOBA (A)'!C20/'BA-CORDOBA (O)'!F20</f>
        <v>2.5</v>
      </c>
      <c r="E19" s="16">
        <f>'BA-CORDOBA (A)'!C20/'BA-CORDOBA (O)'!I20</f>
        <v>2.0594059405940595</v>
      </c>
      <c r="F19" s="48" t="s">
        <v>150</v>
      </c>
      <c r="G19" s="15" t="s">
        <v>150</v>
      </c>
      <c r="H19" s="20" t="s">
        <v>150</v>
      </c>
    </row>
    <row r="20" spans="1:8">
      <c r="A20" s="402"/>
      <c r="B20" s="51" t="s">
        <v>18</v>
      </c>
      <c r="C20" s="92">
        <f>'BA-CORDOBA (A)'!C21/'BA-CORDOBA (O)'!C21</f>
        <v>2.9714285714285715</v>
      </c>
      <c r="D20" s="15">
        <f>'BA-CORDOBA (A)'!C21/'BA-CORDOBA (O)'!F21</f>
        <v>2.5</v>
      </c>
      <c r="E20" s="16">
        <f>'BA-CORDOBA (A)'!C21/'BA-CORDOBA (O)'!I21</f>
        <v>2.0594059405940595</v>
      </c>
      <c r="F20" s="48" t="s">
        <v>150</v>
      </c>
      <c r="G20" s="15" t="s">
        <v>150</v>
      </c>
      <c r="H20" s="20" t="s">
        <v>150</v>
      </c>
    </row>
    <row r="21" spans="1:8">
      <c r="A21" s="402"/>
      <c r="B21" s="51" t="s">
        <v>19</v>
      </c>
      <c r="C21" s="92">
        <f>'BA-CORDOBA (A)'!C22/'BA-CORDOBA (O)'!C22</f>
        <v>2.9514285714285715</v>
      </c>
      <c r="D21" s="15">
        <f>'BA-CORDOBA (A)'!C22/'BA-CORDOBA (O)'!F22</f>
        <v>2.4831730769230771</v>
      </c>
      <c r="E21" s="16">
        <f>'BA-CORDOBA (A)'!C22/'BA-CORDOBA (O)'!I22</f>
        <v>2.0455445544554456</v>
      </c>
      <c r="F21" s="48" t="s">
        <v>150</v>
      </c>
      <c r="G21" s="15" t="s">
        <v>150</v>
      </c>
      <c r="H21" s="20" t="s">
        <v>150</v>
      </c>
    </row>
    <row r="22" spans="1:8">
      <c r="A22" s="402"/>
      <c r="B22" s="51" t="s">
        <v>20</v>
      </c>
      <c r="C22" s="92">
        <f>'BA-CORDOBA (A)'!C23/'BA-CORDOBA (O)'!C23</f>
        <v>2.9514285714285715</v>
      </c>
      <c r="D22" s="15">
        <f>'BA-CORDOBA (A)'!C23/'BA-CORDOBA (O)'!F23</f>
        <v>2.4831730769230771</v>
      </c>
      <c r="E22" s="16">
        <f>'BA-CORDOBA (A)'!C23/'BA-CORDOBA (O)'!I23</f>
        <v>2.0455445544554456</v>
      </c>
      <c r="F22" s="48" t="s">
        <v>150</v>
      </c>
      <c r="G22" s="15" t="s">
        <v>150</v>
      </c>
      <c r="H22" s="20" t="s">
        <v>150</v>
      </c>
    </row>
    <row r="23" spans="1:8">
      <c r="A23" s="402"/>
      <c r="B23" s="51" t="s">
        <v>146</v>
      </c>
      <c r="C23" s="92">
        <f>'BA-CORDOBA (A)'!C24/'BA-CORDOBA (O)'!C24</f>
        <v>2.9514285714285715</v>
      </c>
      <c r="D23" s="15">
        <f>'BA-CORDOBA (A)'!C24/'BA-CORDOBA (O)'!F24</f>
        <v>2.4831730769230771</v>
      </c>
      <c r="E23" s="16">
        <f>'BA-CORDOBA (A)'!C24/'BA-CORDOBA (O)'!I24</f>
        <v>2.0455445544554456</v>
      </c>
      <c r="F23" s="48" t="s">
        <v>150</v>
      </c>
      <c r="G23" s="15" t="s">
        <v>150</v>
      </c>
      <c r="H23" s="20" t="s">
        <v>150</v>
      </c>
    </row>
    <row r="24" spans="1:8" ht="15" thickBot="1">
      <c r="A24" s="412"/>
      <c r="B24" s="52" t="s">
        <v>147</v>
      </c>
      <c r="C24" s="150">
        <f>'BA-CORDOBA (A)'!C25/'BA-CORDOBA (O)'!C25</f>
        <v>2.9514285714285715</v>
      </c>
      <c r="D24" s="32">
        <f>'BA-CORDOBA (A)'!C25/'BA-CORDOBA (O)'!F25</f>
        <v>2.4831730769230771</v>
      </c>
      <c r="E24" s="45">
        <f>'BA-CORDOBA (A)'!C25/'BA-CORDOBA (O)'!I25</f>
        <v>2.0455445544554456</v>
      </c>
      <c r="F24" s="49" t="s">
        <v>150</v>
      </c>
      <c r="G24" s="32" t="s">
        <v>150</v>
      </c>
      <c r="H24" s="95" t="s">
        <v>150</v>
      </c>
    </row>
    <row r="25" spans="1:8">
      <c r="A25" s="413">
        <v>2014</v>
      </c>
      <c r="B25" s="115" t="s">
        <v>148</v>
      </c>
      <c r="C25" s="84">
        <f>'BA-CORDOBA (A)'!C26/'BA-CORDOBA (O)'!C26</f>
        <v>2.779220779220779</v>
      </c>
      <c r="D25" s="13">
        <f>'BA-CORDOBA (A)'!C26/'BA-CORDOBA (O)'!F26</f>
        <v>2.4597701149425286</v>
      </c>
      <c r="E25" s="14">
        <f>'BA-CORDOBA (A)'!C26/'BA-CORDOBA (O)'!I26</f>
        <v>2.0188679245283021</v>
      </c>
      <c r="F25" s="47" t="s">
        <v>150</v>
      </c>
      <c r="G25" s="13" t="s">
        <v>150</v>
      </c>
      <c r="H25" s="22" t="s">
        <v>150</v>
      </c>
    </row>
    <row r="26" spans="1:8">
      <c r="A26" s="393"/>
      <c r="B26" s="78" t="s">
        <v>12</v>
      </c>
      <c r="C26" s="92">
        <f>'BA-CORDOBA (A)'!C27/'BA-CORDOBA (O)'!C27</f>
        <v>3.141772151898734</v>
      </c>
      <c r="D26" s="15">
        <f>'BA-CORDOBA (A)'!C27/'BA-CORDOBA (O)'!F27</f>
        <v>2.7577777777777777</v>
      </c>
      <c r="E26" s="16">
        <f>'BA-CORDOBA (A)'!C27/'BA-CORDOBA (O)'!I27</f>
        <v>2.2770642201834863</v>
      </c>
      <c r="F26" s="48" t="s">
        <v>150</v>
      </c>
      <c r="G26" s="15" t="s">
        <v>150</v>
      </c>
      <c r="H26" s="20" t="s">
        <v>150</v>
      </c>
    </row>
    <row r="27" spans="1:8">
      <c r="A27" s="393"/>
      <c r="B27" s="78" t="s">
        <v>13</v>
      </c>
      <c r="C27" s="92">
        <f>'BA-CORDOBA (A)'!C28/'BA-CORDOBA (O)'!C28</f>
        <v>2.8551898734177215</v>
      </c>
      <c r="D27" s="15">
        <f>'BA-CORDOBA (A)'!C28/'BA-CORDOBA (O)'!F28</f>
        <v>2.5062222222222221</v>
      </c>
      <c r="E27" s="16">
        <f>'BA-CORDOBA (A)'!C28/'BA-CORDOBA (O)'!I28</f>
        <v>2.0693577981651377</v>
      </c>
      <c r="F27" s="48" t="s">
        <v>150</v>
      </c>
      <c r="G27" s="15" t="s">
        <v>150</v>
      </c>
      <c r="H27" s="20" t="s">
        <v>150</v>
      </c>
    </row>
    <row r="28" spans="1:8">
      <c r="A28" s="393"/>
      <c r="B28" s="94" t="s">
        <v>14</v>
      </c>
      <c r="C28" s="92">
        <f>'BA-CORDOBA (A)'!C29/'BA-CORDOBA (O)'!C29</f>
        <v>3.0789873417721521</v>
      </c>
      <c r="D28" s="15">
        <f>'BA-CORDOBA (A)'!C29/'BA-CORDOBA (O)'!F29</f>
        <v>2.7026666666666666</v>
      </c>
      <c r="E28" s="16">
        <f>'BA-CORDOBA (A)'!C29/'BA-CORDOBA (O)'!I29</f>
        <v>2.2315596330275231</v>
      </c>
      <c r="F28" s="48" t="s">
        <v>150</v>
      </c>
      <c r="G28" s="15" t="s">
        <v>150</v>
      </c>
      <c r="H28" s="20" t="s">
        <v>150</v>
      </c>
    </row>
    <row r="29" spans="1:8">
      <c r="A29" s="393"/>
      <c r="B29" s="94" t="s">
        <v>15</v>
      </c>
      <c r="C29" s="92">
        <f>'BA-CORDOBA (A)'!C30/'BA-CORDOBA (O)'!C30</f>
        <v>3.1974683544303799</v>
      </c>
      <c r="D29" s="15">
        <f>'BA-CORDOBA (A)'!C30/'BA-CORDOBA (O)'!F30</f>
        <v>2.8066666666666666</v>
      </c>
      <c r="E29" s="16">
        <f>'BA-CORDOBA (A)'!C30/'BA-CORDOBA (O)'!I30</f>
        <v>2.3174311926605506</v>
      </c>
      <c r="F29" s="48" t="s">
        <v>150</v>
      </c>
      <c r="G29" s="15" t="s">
        <v>150</v>
      </c>
      <c r="H29" s="20" t="s">
        <v>150</v>
      </c>
    </row>
    <row r="30" spans="1:8">
      <c r="A30" s="393"/>
      <c r="B30" s="94" t="s">
        <v>16</v>
      </c>
      <c r="C30" s="92">
        <f>'BA-CORDOBA (A)'!C31/'BA-CORDOBA (O)'!C31</f>
        <v>3.0145569620253165</v>
      </c>
      <c r="D30" s="15">
        <f>'BA-CORDOBA (A)'!C31/'BA-CORDOBA (O)'!F31</f>
        <v>2.6461111111111113</v>
      </c>
      <c r="E30" s="16">
        <f>'BA-CORDOBA (A)'!C31/'BA-CORDOBA (O)'!I31</f>
        <v>2.1848623853211011</v>
      </c>
      <c r="F30" s="48" t="s">
        <v>150</v>
      </c>
      <c r="G30" s="15" t="s">
        <v>150</v>
      </c>
      <c r="H30" s="20" t="s">
        <v>150</v>
      </c>
    </row>
    <row r="31" spans="1:8">
      <c r="A31" s="393"/>
      <c r="B31" s="94" t="s">
        <v>17</v>
      </c>
      <c r="C31" s="92">
        <f>'BA-CORDOBA (A)'!C32/'BA-CORDOBA (O)'!C32</f>
        <v>2.9139240506329114</v>
      </c>
      <c r="D31" s="15">
        <f>'BA-CORDOBA (A)'!C32/'BA-CORDOBA (O)'!F32</f>
        <v>2.5577777777777779</v>
      </c>
      <c r="E31" s="16">
        <f>'BA-CORDOBA (A)'!C32/'BA-CORDOBA (O)'!I32</f>
        <v>2.1119266055045873</v>
      </c>
      <c r="F31" s="48" t="s">
        <v>150</v>
      </c>
      <c r="G31" s="15" t="s">
        <v>150</v>
      </c>
      <c r="H31" s="20" t="s">
        <v>150</v>
      </c>
    </row>
    <row r="32" spans="1:8">
      <c r="A32" s="393"/>
      <c r="B32" s="94" t="s">
        <v>18</v>
      </c>
      <c r="C32" s="92">
        <f>'BA-CORDOBA (A)'!C33/'BA-CORDOBA (O)'!C33</f>
        <v>2.8046511627906976</v>
      </c>
      <c r="D32" s="15">
        <f>'BA-CORDOBA (A)'!C33/'BA-CORDOBA (O)'!F33</f>
        <v>2.4363636363636365</v>
      </c>
      <c r="E32" s="16">
        <f>'BA-CORDOBA (A)'!C33/'BA-CORDOBA (O)'!I33</f>
        <v>2.0099999999999998</v>
      </c>
      <c r="F32" s="48" t="s">
        <v>150</v>
      </c>
      <c r="G32" s="15" t="s">
        <v>150</v>
      </c>
      <c r="H32" s="20" t="s">
        <v>150</v>
      </c>
    </row>
    <row r="33" spans="1:8">
      <c r="A33" s="393"/>
      <c r="B33" s="94" t="s">
        <v>19</v>
      </c>
      <c r="C33" s="92">
        <f>'BA-CORDOBA (A)'!C34/'BA-CORDOBA (O)'!C34</f>
        <v>2.8093023255813954</v>
      </c>
      <c r="D33" s="15">
        <f>'BA-CORDOBA (A)'!C34/'BA-CORDOBA (O)'!F34</f>
        <v>2.4404040404040406</v>
      </c>
      <c r="E33" s="16">
        <f>'BA-CORDOBA (A)'!C34/'BA-CORDOBA (O)'!I34</f>
        <v>2.0133333333333332</v>
      </c>
      <c r="F33" s="48" t="s">
        <v>150</v>
      </c>
      <c r="G33" s="15" t="s">
        <v>150</v>
      </c>
      <c r="H33" s="20" t="s">
        <v>150</v>
      </c>
    </row>
    <row r="34" spans="1:8">
      <c r="A34" s="393"/>
      <c r="B34" s="94" t="s">
        <v>20</v>
      </c>
      <c r="C34" s="92">
        <f>'BA-CORDOBA (A)'!C35/'BA-CORDOBA (O)'!C35</f>
        <v>2.5418604651162791</v>
      </c>
      <c r="D34" s="15">
        <f>'BA-CORDOBA (A)'!C35/'BA-CORDOBA (O)'!F35</f>
        <v>2.2080808080808079</v>
      </c>
      <c r="E34" s="16">
        <f>'BA-CORDOBA (A)'!C35/'BA-CORDOBA (O)'!I35</f>
        <v>1.8216666666666668</v>
      </c>
      <c r="F34" s="48" t="s">
        <v>150</v>
      </c>
      <c r="G34" s="15" t="s">
        <v>150</v>
      </c>
      <c r="H34" s="20" t="s">
        <v>150</v>
      </c>
    </row>
    <row r="35" spans="1:8">
      <c r="A35" s="393"/>
      <c r="B35" s="94" t="s">
        <v>146</v>
      </c>
      <c r="C35" s="92">
        <f>'BA-CORDOBA (A)'!C36/'BA-CORDOBA (O)'!C36</f>
        <v>3.1302325581395349</v>
      </c>
      <c r="D35" s="15">
        <f>'BA-CORDOBA (A)'!C36/'BA-CORDOBA (O)'!F36</f>
        <v>2.7191919191919194</v>
      </c>
      <c r="E35" s="16">
        <f>'BA-CORDOBA (A)'!C36/'BA-CORDOBA (O)'!I36</f>
        <v>2.2433333333333332</v>
      </c>
      <c r="F35" s="48" t="s">
        <v>150</v>
      </c>
      <c r="G35" s="15" t="s">
        <v>150</v>
      </c>
      <c r="H35" s="20" t="s">
        <v>150</v>
      </c>
    </row>
    <row r="36" spans="1:8" ht="15" thickBot="1">
      <c r="A36" s="394"/>
      <c r="B36" s="116" t="s">
        <v>147</v>
      </c>
      <c r="C36" s="85">
        <f>'BA-CORDOBA (A)'!C37/'BA-CORDOBA (O)'!C37</f>
        <v>2.8903846153846153</v>
      </c>
      <c r="D36" s="17">
        <f>'BA-CORDOBA (A)'!C37/'BA-CORDOBA (O)'!F37</f>
        <v>2.604852686308492</v>
      </c>
      <c r="E36" s="18">
        <f>'BA-CORDOBA (A)'!C37/'BA-CORDOBA (O)'!I37</f>
        <v>2.2772727272727273</v>
      </c>
      <c r="F36" s="59" t="s">
        <v>150</v>
      </c>
      <c r="G36" s="17" t="s">
        <v>150</v>
      </c>
      <c r="H36" s="21" t="s">
        <v>150</v>
      </c>
    </row>
    <row r="37" spans="1:8">
      <c r="A37" s="406">
        <v>2015</v>
      </c>
      <c r="B37" s="115" t="s">
        <v>148</v>
      </c>
      <c r="C37" s="84">
        <f>'BA-CORDOBA (A)'!C38/'BA-CORDOBA (O)'!C38</f>
        <v>2.601923076923077</v>
      </c>
      <c r="D37" s="13">
        <f>'BA-CORDOBA (A)'!C38/'BA-CORDOBA (O)'!F38</f>
        <v>2.312820512820513</v>
      </c>
      <c r="E37" s="14">
        <f>'BA-CORDOBA (A)'!C38/'BA-CORDOBA (O)'!I38</f>
        <v>1.9467625899280576</v>
      </c>
      <c r="F37" s="47" t="s">
        <v>150</v>
      </c>
      <c r="G37" s="13" t="s">
        <v>150</v>
      </c>
      <c r="H37" s="22" t="s">
        <v>150</v>
      </c>
    </row>
    <row r="38" spans="1:8" ht="14.25" customHeight="1">
      <c r="A38" s="407"/>
      <c r="B38" s="78" t="s">
        <v>12</v>
      </c>
      <c r="C38" s="92">
        <f>'BA-CORDOBA (A)'!C39/'BA-CORDOBA (O)'!C39</f>
        <v>2.4826923076923078</v>
      </c>
      <c r="D38" s="15">
        <f>'BA-CORDOBA (A)'!C39/'BA-CORDOBA (O)'!F39</f>
        <v>2.1697478991596637</v>
      </c>
      <c r="E38" s="16">
        <f>'BA-CORDOBA (A)'!C39/'BA-CORDOBA (O)'!I39</f>
        <v>1.7684931506849315</v>
      </c>
      <c r="F38" s="48" t="s">
        <v>150</v>
      </c>
      <c r="G38" s="15" t="s">
        <v>150</v>
      </c>
      <c r="H38" s="20" t="s">
        <v>150</v>
      </c>
    </row>
    <row r="39" spans="1:8" ht="14.25" customHeight="1">
      <c r="A39" s="407"/>
      <c r="B39" s="78" t="s">
        <v>13</v>
      </c>
      <c r="C39" s="92">
        <f>'BA-CORDOBA (A)'!C40/'BA-CORDOBA (O)'!C40</f>
        <v>2.1461538461538461</v>
      </c>
      <c r="D39" s="15">
        <f>'BA-CORDOBA (A)'!C40/'BA-CORDOBA (O)'!F40</f>
        <v>1.8756302521008403</v>
      </c>
      <c r="E39" s="16">
        <f>'BA-CORDOBA (A)'!C40/'BA-CORDOBA (O)'!I40</f>
        <v>1.5287671232876712</v>
      </c>
      <c r="F39" s="48" t="s">
        <v>150</v>
      </c>
      <c r="G39" s="15" t="s">
        <v>150</v>
      </c>
      <c r="H39" s="20" t="s">
        <v>150</v>
      </c>
    </row>
    <row r="40" spans="1:8" ht="14.25" customHeight="1">
      <c r="A40" s="407"/>
      <c r="B40" s="78" t="s">
        <v>14</v>
      </c>
      <c r="C40" s="92">
        <f>'BA-CORDOBA (A)'!C41/'BA-CORDOBA (O)'!C41</f>
        <v>2.4826923076923078</v>
      </c>
      <c r="D40" s="15">
        <f>'BA-CORDOBA (A)'!C41/'BA-CORDOBA (O)'!F41</f>
        <v>2.1697478991596637</v>
      </c>
      <c r="E40" s="16">
        <f>'BA-CORDOBA (A)'!C41/'BA-CORDOBA (O)'!I41</f>
        <v>1.7684931506849315</v>
      </c>
      <c r="F40" s="48" t="s">
        <v>150</v>
      </c>
      <c r="G40" s="15" t="s">
        <v>150</v>
      </c>
      <c r="H40" s="20" t="s">
        <v>150</v>
      </c>
    </row>
    <row r="41" spans="1:8" ht="14.25" customHeight="1">
      <c r="A41" s="407"/>
      <c r="B41" s="78" t="s">
        <v>15</v>
      </c>
      <c r="C41" s="92">
        <f>'BA-CORDOBA (A)'!C42/'BA-CORDOBA (O)'!C42</f>
        <v>2.2115384615384617</v>
      </c>
      <c r="D41" s="15">
        <f>'BA-CORDOBA (A)'!C42/'BA-CORDOBA (O)'!F42</f>
        <v>1.9327731092436975</v>
      </c>
      <c r="E41" s="16">
        <f>'BA-CORDOBA (A)'!C42/'BA-CORDOBA (O)'!I42</f>
        <v>1.5753424657534247</v>
      </c>
      <c r="F41" s="48">
        <f>+'BA-CORDOBA (A)'!C42/'BA-CORDOBA (FFCC)'!C15</f>
        <v>23</v>
      </c>
      <c r="G41" s="15">
        <f>+'BA-CORDOBA (A)'!C42/'BA-CORDOBA (FFCC)'!F15</f>
        <v>12.777777777777779</v>
      </c>
      <c r="H41" s="20">
        <f>+'BA-CORDOBA (A)'!C42/'BA-CORDOBA (FFCC)'!I15</f>
        <v>3.8333333333333335</v>
      </c>
    </row>
    <row r="42" spans="1:8" ht="14.25" customHeight="1">
      <c r="A42" s="407"/>
      <c r="B42" s="78" t="s">
        <v>16</v>
      </c>
      <c r="C42" s="92">
        <f>'BA-CORDOBA (A)'!C43/'BA-CORDOBA (O)'!C43</f>
        <v>2.6057692307692308</v>
      </c>
      <c r="D42" s="15">
        <f>'BA-CORDOBA (A)'!C43/'BA-CORDOBA (O)'!F43</f>
        <v>2.2773109243697478</v>
      </c>
      <c r="E42" s="16">
        <f>'BA-CORDOBA (A)'!C43/'BA-CORDOBA (O)'!I43</f>
        <v>1.8561643835616439</v>
      </c>
      <c r="F42" s="48">
        <f>+'BA-CORDOBA (A)'!C43/'BA-CORDOBA (FFCC)'!C16</f>
        <v>27.1</v>
      </c>
      <c r="G42" s="15">
        <f>+'BA-CORDOBA (A)'!C43/'BA-CORDOBA (FFCC)'!F16</f>
        <v>15.055555555555555</v>
      </c>
      <c r="H42" s="20">
        <f>+'BA-CORDOBA (A)'!C43/'BA-CORDOBA (FFCC)'!I16</f>
        <v>4.5166666666666666</v>
      </c>
    </row>
    <row r="43" spans="1:8" ht="14.25" customHeight="1">
      <c r="A43" s="407"/>
      <c r="B43" s="78" t="s">
        <v>17</v>
      </c>
      <c r="C43" s="92">
        <f>'BA-CORDOBA (A)'!C44/'BA-CORDOBA (O)'!C44</f>
        <v>2.0869565217391304</v>
      </c>
      <c r="D43" s="15">
        <f>'BA-CORDOBA (A)'!C44/'BA-CORDOBA (O)'!F44</f>
        <v>1.8461538461538463</v>
      </c>
      <c r="E43" s="16">
        <f>'BA-CORDOBA (A)'!C44/'BA-CORDOBA (O)'!I44</f>
        <v>1.5384615384615385</v>
      </c>
      <c r="F43" s="48">
        <f>+'BA-CORDOBA (A)'!C44/'BA-CORDOBA (FFCC)'!C17</f>
        <v>24</v>
      </c>
      <c r="G43" s="15">
        <f>+'BA-CORDOBA (A)'!C44/'BA-CORDOBA (FFCC)'!F17</f>
        <v>13.333333333333334</v>
      </c>
      <c r="H43" s="20">
        <f>+'BA-CORDOBA (A)'!C44/'BA-CORDOBA (FFCC)'!I17</f>
        <v>4</v>
      </c>
    </row>
    <row r="44" spans="1:8" ht="14.25" customHeight="1">
      <c r="A44" s="407"/>
      <c r="B44" s="51" t="s">
        <v>18</v>
      </c>
      <c r="C44" s="92">
        <f>'BA-CORDOBA (A)'!C45/'BA-CORDOBA (O)'!C45</f>
        <v>2.6452173913043477</v>
      </c>
      <c r="D44" s="15">
        <f>'BA-CORDOBA (A)'!C45/'BA-CORDOBA (O)'!F45</f>
        <v>2.34</v>
      </c>
      <c r="E44" s="16">
        <f>'BA-CORDOBA (A)'!C45/'BA-CORDOBA (O)'!I45</f>
        <v>1.95</v>
      </c>
      <c r="F44" s="48">
        <f>+'BA-CORDOBA (A)'!C45/'BA-CORDOBA (FFCC)'!C18</f>
        <v>30.42</v>
      </c>
      <c r="G44" s="15">
        <f>+'BA-CORDOBA (A)'!C45/'BA-CORDOBA (FFCC)'!F18</f>
        <v>16.899999999999999</v>
      </c>
      <c r="H44" s="20">
        <f>+'BA-CORDOBA (A)'!C45/'BA-CORDOBA (FFCC)'!I18</f>
        <v>5.07</v>
      </c>
    </row>
    <row r="45" spans="1:8">
      <c r="A45" s="407"/>
      <c r="B45" s="133" t="s">
        <v>19</v>
      </c>
      <c r="C45" s="92">
        <f>'BA-CORDOBA (A)'!C46/'BA-CORDOBA (O)'!C46</f>
        <v>2.3231999999999999</v>
      </c>
      <c r="D45" s="15">
        <f>'BA-CORDOBA (A)'!C46/'BA-CORDOBA (O)'!F46</f>
        <v>2.0742857142857143</v>
      </c>
      <c r="E45" s="16">
        <f>'BA-CORDOBA (A)'!C46/'BA-CORDOBA (O)'!I46</f>
        <v>1.7082352941176471</v>
      </c>
      <c r="F45" s="48">
        <f>+'BA-CORDOBA (A)'!C46/'BA-CORDOBA (FFCC)'!C19</f>
        <v>29.04</v>
      </c>
      <c r="G45" s="15">
        <f>+'BA-CORDOBA (A)'!C46/'BA-CORDOBA (FFCC)'!F19</f>
        <v>16.133333333333333</v>
      </c>
      <c r="H45" s="20">
        <f>+'BA-CORDOBA (A)'!C46/'BA-CORDOBA (FFCC)'!I19</f>
        <v>4.84</v>
      </c>
    </row>
    <row r="46" spans="1:8">
      <c r="A46" s="407"/>
      <c r="B46" s="51" t="s">
        <v>20</v>
      </c>
      <c r="C46" s="92">
        <f>'BA-CORDOBA (A)'!C47/'BA-CORDOBA (O)'!C47</f>
        <v>2.3231999999999999</v>
      </c>
      <c r="D46" s="15">
        <f>'BA-CORDOBA (A)'!C47/'BA-CORDOBA (O)'!F47</f>
        <v>2.0742857142857143</v>
      </c>
      <c r="E46" s="16">
        <f>'BA-CORDOBA (A)'!C47/'BA-CORDOBA (O)'!I47</f>
        <v>1.7082352941176471</v>
      </c>
      <c r="F46" s="48">
        <f>+'BA-CORDOBA (A)'!C47/'BA-CORDOBA (FFCC)'!C20</f>
        <v>29.04</v>
      </c>
      <c r="G46" s="15">
        <f>+'BA-CORDOBA (A)'!C47/'BA-CORDOBA (FFCC)'!F20</f>
        <v>16.133333333333333</v>
      </c>
      <c r="H46" s="20">
        <f>+'BA-CORDOBA (A)'!C47/'BA-CORDOBA (FFCC)'!I20</f>
        <v>4.84</v>
      </c>
    </row>
    <row r="47" spans="1:8">
      <c r="A47" s="407"/>
      <c r="B47" s="51" t="s">
        <v>146</v>
      </c>
      <c r="C47" s="92">
        <f>'BA-CORDOBA (A)'!C48/'BA-CORDOBA (O)'!C48</f>
        <v>2.2944</v>
      </c>
      <c r="D47" s="15">
        <f>'BA-CORDOBA (A)'!C48/'BA-CORDOBA (O)'!F48</f>
        <v>2.0485714285714285</v>
      </c>
      <c r="E47" s="16">
        <f>'BA-CORDOBA (A)'!C48/'BA-CORDOBA (O)'!I48</f>
        <v>1.6870588235294117</v>
      </c>
      <c r="F47" s="48">
        <f>+'BA-CORDOBA (A)'!C48/'BA-CORDOBA (FFCC)'!C21</f>
        <v>28.68</v>
      </c>
      <c r="G47" s="15">
        <f>+'BA-CORDOBA (A)'!C48/'BA-CORDOBA (FFCC)'!F21</f>
        <v>15.933333333333334</v>
      </c>
      <c r="H47" s="20">
        <f>+'BA-CORDOBA (A)'!C48/'BA-CORDOBA (FFCC)'!I21</f>
        <v>4.78</v>
      </c>
    </row>
    <row r="48" spans="1:8" ht="15" thickBot="1">
      <c r="A48" s="407"/>
      <c r="B48" s="147" t="s">
        <v>147</v>
      </c>
      <c r="C48" s="85">
        <f>'BA-CORDOBA (A)'!C49/'BA-CORDOBA (O)'!C49</f>
        <v>1.6528571428571428</v>
      </c>
      <c r="D48" s="17">
        <f>'BA-CORDOBA (A)'!C49/'BA-CORDOBA (O)'!F49</f>
        <v>1.4929032258064516</v>
      </c>
      <c r="E48" s="18">
        <f>'BA-CORDOBA (A)'!C49/'BA-CORDOBA (O)'!I49</f>
        <v>1.2178947368421054</v>
      </c>
      <c r="F48" s="59">
        <f>+'BA-CORDOBA (A)'!C49/'BA-CORDOBA (FFCC)'!C22</f>
        <v>23.14</v>
      </c>
      <c r="G48" s="17">
        <f>+'BA-CORDOBA (A)'!C49/'BA-CORDOBA (FFCC)'!F22</f>
        <v>12.855555555555556</v>
      </c>
      <c r="H48" s="21">
        <f>+'BA-CORDOBA (A)'!C49/'BA-CORDOBA (FFCC)'!I22</f>
        <v>3.8566666666666665</v>
      </c>
    </row>
    <row r="49" spans="1:8">
      <c r="A49" s="404">
        <v>2016</v>
      </c>
      <c r="B49" s="115" t="s">
        <v>148</v>
      </c>
      <c r="C49" s="119">
        <f>'BA-CORDOBA (A)'!C50/'BA-CORDOBA (O)'!C50</f>
        <v>2.61</v>
      </c>
      <c r="D49" s="13">
        <f>'BA-CORDOBA (A)'!C50/'BA-CORDOBA (O)'!F50</f>
        <v>2.3574193548387097</v>
      </c>
      <c r="E49" s="14">
        <f>'BA-CORDOBA (A)'!C50/'BA-CORDOBA (O)'!I50</f>
        <v>1.9231578947368422</v>
      </c>
      <c r="F49" s="47">
        <f>+'BA-CORDOBA (A)'!C50/'BA-CORDOBA (FFCC)'!C23</f>
        <v>36.54</v>
      </c>
      <c r="G49" s="13">
        <f>+'BA-CORDOBA (A)'!C50/'BA-CORDOBA (FFCC)'!F23</f>
        <v>20.3</v>
      </c>
      <c r="H49" s="22">
        <f>+'BA-CORDOBA (A)'!C50/'BA-CORDOBA (FFCC)'!I23</f>
        <v>6.09</v>
      </c>
    </row>
    <row r="50" spans="1:8">
      <c r="A50" s="405"/>
      <c r="B50" s="79" t="s">
        <v>12</v>
      </c>
      <c r="C50" s="122">
        <f>'BA-CORDOBA (A)'!C51/'BA-CORDOBA (O)'!C51</f>
        <v>2.6985714285714284</v>
      </c>
      <c r="D50" s="15">
        <f>'BA-CORDOBA (A)'!C51/'BA-CORDOBA (O)'!F51</f>
        <v>2.4374193548387098</v>
      </c>
      <c r="E50" s="16">
        <f>'BA-CORDOBA (A)'!C51/'BA-CORDOBA (O)'!I51</f>
        <v>1.9884210526315789</v>
      </c>
      <c r="F50" s="48">
        <f>+'BA-CORDOBA (A)'!C51/'BA-CORDOBA (FFCC)'!C24</f>
        <v>37.78</v>
      </c>
      <c r="G50" s="15">
        <f>+'BA-CORDOBA (A)'!C51/'BA-CORDOBA (FFCC)'!F24</f>
        <v>20.988888888888887</v>
      </c>
      <c r="H50" s="20">
        <f>+'BA-CORDOBA (A)'!C51/'BA-CORDOBA (FFCC)'!I24</f>
        <v>6.2966666666666669</v>
      </c>
    </row>
    <row r="51" spans="1:8">
      <c r="A51" s="405"/>
      <c r="B51" s="79" t="s">
        <v>13</v>
      </c>
      <c r="C51" s="122">
        <f>'BA-CORDOBA (A)'!C52/'BA-CORDOBA (O)'!C52</f>
        <v>2.91</v>
      </c>
      <c r="D51" s="15">
        <f>'BA-CORDOBA (A)'!C52/'BA-CORDOBA (O)'!F52</f>
        <v>2.6283870967741936</v>
      </c>
      <c r="E51" s="16">
        <f>'BA-CORDOBA (A)'!C52/'BA-CORDOBA (O)'!I52</f>
        <v>2.1442105263157893</v>
      </c>
      <c r="F51" s="48">
        <f>+'BA-CORDOBA (A)'!C52/'BA-CORDOBA (FFCC)'!C25</f>
        <v>40.74</v>
      </c>
      <c r="G51" s="15">
        <f>+'BA-CORDOBA (A)'!C52/'BA-CORDOBA (FFCC)'!F25</f>
        <v>22.633333333333333</v>
      </c>
      <c r="H51" s="20">
        <f>+'BA-CORDOBA (A)'!C52/'BA-CORDOBA (FFCC)'!I25</f>
        <v>6.79</v>
      </c>
    </row>
    <row r="52" spans="1:8">
      <c r="A52" s="405"/>
      <c r="B52" s="79" t="s">
        <v>14</v>
      </c>
      <c r="C52" s="122">
        <f>'BA-CORDOBA (A)'!C53/'BA-CORDOBA (O)'!C53</f>
        <v>3.0157142857142856</v>
      </c>
      <c r="D52" s="15">
        <f>'BA-CORDOBA (A)'!C53/'BA-CORDOBA (O)'!F53</f>
        <v>2.7238709677419353</v>
      </c>
      <c r="E52" s="16">
        <f>'BA-CORDOBA (A)'!C53/'BA-CORDOBA (O)'!I53</f>
        <v>2.2221052631578946</v>
      </c>
      <c r="F52" s="48">
        <f>+'BA-CORDOBA (A)'!C53/'BA-CORDOBA (FFCC)'!C26</f>
        <v>7.0366666666666671</v>
      </c>
      <c r="G52" s="15">
        <f>+'BA-CORDOBA (A)'!C53/'BA-CORDOBA (FFCC)'!F26</f>
        <v>5.8638888888888889</v>
      </c>
      <c r="H52" s="20">
        <f>+'BA-CORDOBA (A)'!C53/'BA-CORDOBA (FFCC)'!I26</f>
        <v>2.0104761904761905</v>
      </c>
    </row>
    <row r="53" spans="1:8">
      <c r="A53" s="405"/>
      <c r="B53" s="79" t="s">
        <v>15</v>
      </c>
      <c r="C53" s="122">
        <f>'BA-CORDOBA (A)'!C54/'BA-CORDOBA (O)'!C54</f>
        <v>2.8914285714285715</v>
      </c>
      <c r="D53" s="15">
        <f>'BA-CORDOBA (A)'!C54/'BA-CORDOBA (O)'!F54</f>
        <v>2.6116129032258066</v>
      </c>
      <c r="E53" s="16">
        <f>'BA-CORDOBA (A)'!C54/'BA-CORDOBA (O)'!I54</f>
        <v>2.1305263157894738</v>
      </c>
      <c r="F53" s="48">
        <f>+'BA-CORDOBA (A)'!C54/'BA-CORDOBA (FFCC)'!C27</f>
        <v>6.746666666666667</v>
      </c>
      <c r="G53" s="15">
        <f>+'BA-CORDOBA (A)'!C54/'BA-CORDOBA (FFCC)'!F27</f>
        <v>5.6222222222222218</v>
      </c>
      <c r="H53" s="20">
        <f>+'BA-CORDOBA (A)'!C54/'BA-CORDOBA (FFCC)'!I27</f>
        <v>1.9276190476190476</v>
      </c>
    </row>
    <row r="54" spans="1:8">
      <c r="A54" s="405"/>
      <c r="B54" s="267" t="s">
        <v>16</v>
      </c>
      <c r="C54" s="122">
        <f>'BA-CORDOBA (A)'!C55/'BA-CORDOBA (O)'!C55</f>
        <v>3.0757142857142856</v>
      </c>
      <c r="D54" s="15">
        <f>'BA-CORDOBA (A)'!C55/'BA-CORDOBA (O)'!F55</f>
        <v>2.778064516129032</v>
      </c>
      <c r="E54" s="16">
        <f>'BA-CORDOBA (A)'!C55/'BA-CORDOBA (O)'!I55</f>
        <v>2.2663157894736843</v>
      </c>
      <c r="F54" s="48">
        <f>+'BA-CORDOBA (A)'!C55/'BA-CORDOBA (FFCC)'!C28</f>
        <v>7.1766666666666667</v>
      </c>
      <c r="G54" s="15">
        <f>+'BA-CORDOBA (A)'!C55/'BA-CORDOBA (FFCC)'!F28</f>
        <v>5.9805555555555552</v>
      </c>
      <c r="H54" s="20">
        <f>+'BA-CORDOBA (A)'!C55/'BA-CORDOBA (FFCC)'!I28</f>
        <v>2.0504761904761906</v>
      </c>
    </row>
    <row r="55" spans="1:8">
      <c r="A55" s="405"/>
      <c r="B55" s="267" t="s">
        <v>17</v>
      </c>
      <c r="C55" s="122">
        <f>'BA-CORDOBA (A)'!C56/'BA-CORDOBA (O)'!C56</f>
        <v>3.0757142857142856</v>
      </c>
      <c r="D55" s="15">
        <f>'BA-CORDOBA (A)'!C56/'BA-CORDOBA (O)'!F56</f>
        <v>2.778064516129032</v>
      </c>
      <c r="E55" s="16">
        <f>'BA-CORDOBA (A)'!C56/'BA-CORDOBA (O)'!I56</f>
        <v>2.2663157894736843</v>
      </c>
      <c r="F55" s="48">
        <f>+'BA-CORDOBA (A)'!C56/'BA-CORDOBA (FFCC)'!C29</f>
        <v>7.1766666666666667</v>
      </c>
      <c r="G55" s="15">
        <f>+'BA-CORDOBA (A)'!C56/'BA-CORDOBA (FFCC)'!F29</f>
        <v>5.9805555555555552</v>
      </c>
      <c r="H55" s="20">
        <f>+'BA-CORDOBA (A)'!C56/'BA-CORDOBA (FFCC)'!I29</f>
        <v>2.0504761904761906</v>
      </c>
    </row>
    <row r="56" spans="1:8">
      <c r="A56" s="405"/>
      <c r="B56" s="267" t="s">
        <v>18</v>
      </c>
      <c r="C56" s="122">
        <f>'BA-CORDOBA (A)'!C57/'BA-CORDOBA (O)'!C57</f>
        <v>3.273076923076923</v>
      </c>
      <c r="D56" s="15">
        <f>'BA-CORDOBA (A)'!C57/'BA-CORDOBA (O)'!F57</f>
        <v>2.9011363636363638</v>
      </c>
      <c r="E56" s="16">
        <f>'BA-CORDOBA (A)'!C57/'BA-CORDOBA (O)'!I57</f>
        <v>2.3209090909090908</v>
      </c>
      <c r="F56" s="48">
        <f>+'BA-CORDOBA (A)'!C57/'BA-CORDOBA (FFCC)'!C30</f>
        <v>8.51</v>
      </c>
      <c r="G56" s="15">
        <f>+'BA-CORDOBA (A)'!C57/'BA-CORDOBA (FFCC)'!F30</f>
        <v>7.0916666666666668</v>
      </c>
      <c r="H56" s="20">
        <f>+'BA-CORDOBA (A)'!C57/'BA-CORDOBA (FFCC)'!I30</f>
        <v>2.4314285714285715</v>
      </c>
    </row>
    <row r="57" spans="1:8">
      <c r="A57" s="405"/>
      <c r="B57" s="267" t="s">
        <v>19</v>
      </c>
      <c r="C57" s="122">
        <f>'BA-CORDOBA (A)'!C58/'BA-CORDOBA (O)'!C58</f>
        <v>3.521917808219178</v>
      </c>
      <c r="D57" s="15">
        <f>'BA-CORDOBA (A)'!C58/'BA-CORDOBA (O)'!F58</f>
        <v>2.9215909090909089</v>
      </c>
      <c r="E57" s="16">
        <f>'BA-CORDOBA (A)'!C58/'BA-CORDOBA (O)'!I58</f>
        <v>2.3372727272727274</v>
      </c>
      <c r="F57" s="48">
        <f>+'BA-CORDOBA (A)'!C58/'BA-CORDOBA (FFCC)'!C31</f>
        <v>8.57</v>
      </c>
      <c r="G57" s="15">
        <f>+'BA-CORDOBA (A)'!C58/'BA-CORDOBA (FFCC)'!F31</f>
        <v>7.1416666666666666</v>
      </c>
      <c r="H57" s="20">
        <f>+'BA-CORDOBA (A)'!C58/'BA-CORDOBA (FFCC)'!I31</f>
        <v>2.4485714285714284</v>
      </c>
    </row>
    <row r="58" spans="1:8">
      <c r="A58" s="405"/>
      <c r="B58" s="267" t="s">
        <v>20</v>
      </c>
      <c r="C58" s="122">
        <f>'BA-CORDOBA (A)'!C59/'BA-CORDOBA (O)'!C59</f>
        <v>3.8547945205479452</v>
      </c>
      <c r="D58" s="15">
        <f>'BA-CORDOBA (A)'!C59/'BA-CORDOBA (O)'!F59</f>
        <v>3.1977272727272728</v>
      </c>
      <c r="E58" s="16">
        <f>'BA-CORDOBA (A)'!C59/'BA-CORDOBA (O)'!I59</f>
        <v>2.5581818181818181</v>
      </c>
      <c r="F58" s="48">
        <f>+'BA-CORDOBA (A)'!C59/'BA-CORDOBA (FFCC)'!C32</f>
        <v>9.3800000000000008</v>
      </c>
      <c r="G58" s="15">
        <f>+'BA-CORDOBA (A)'!C59/'BA-CORDOBA (FFCC)'!F32</f>
        <v>7.8166666666666664</v>
      </c>
      <c r="H58" s="20">
        <f>+'BA-CORDOBA (A)'!C59/'BA-CORDOBA (FFCC)'!I32</f>
        <v>2.68</v>
      </c>
    </row>
    <row r="59" spans="1:8">
      <c r="A59" s="405"/>
      <c r="B59" s="267" t="s">
        <v>146</v>
      </c>
      <c r="C59" s="122">
        <f>'BA-CORDOBA (A)'!C60/'BA-CORDOBA (O)'!C60</f>
        <v>4.4136986301369863</v>
      </c>
      <c r="D59" s="15">
        <f>'BA-CORDOBA (A)'!C60/'BA-CORDOBA (O)'!F60</f>
        <v>3.6613636363636362</v>
      </c>
      <c r="E59" s="16">
        <f>'BA-CORDOBA (A)'!C60/'BA-CORDOBA (O)'!I60</f>
        <v>2.9290909090909092</v>
      </c>
      <c r="F59" s="48">
        <f>+'BA-CORDOBA (A)'!C60/'BA-CORDOBA (FFCC)'!C33</f>
        <v>10.74</v>
      </c>
      <c r="G59" s="15">
        <f>+'BA-CORDOBA (A)'!C60/'BA-CORDOBA (FFCC)'!F33</f>
        <v>8.9499999999999993</v>
      </c>
      <c r="H59" s="20">
        <f>+'BA-CORDOBA (A)'!C60/'BA-CORDOBA (FFCC)'!I33</f>
        <v>3.0685714285714285</v>
      </c>
    </row>
    <row r="60" spans="1:8" ht="15" thickBot="1">
      <c r="A60" s="405"/>
      <c r="B60" s="276" t="s">
        <v>147</v>
      </c>
      <c r="C60" s="148">
        <f>'BA-CORDOBA (A)'!C61/'BA-CORDOBA (O)'!C61</f>
        <v>3.873992673992674</v>
      </c>
      <c r="D60" s="32">
        <f>'BA-CORDOBA (A)'!C61/'BA-CORDOBA (O)'!F61</f>
        <v>3.4337662337662338</v>
      </c>
      <c r="E60" s="45">
        <f>'BA-CORDOBA (A)'!C61/'BA-CORDOBA (O)'!I61</f>
        <v>2.7470129870129871</v>
      </c>
      <c r="F60" s="49">
        <f>+'BA-CORDOBA (A)'!C61/'BA-CORDOBA (FFCC)'!C34</f>
        <v>10.072380952380952</v>
      </c>
      <c r="G60" s="32">
        <f>+'BA-CORDOBA (A)'!C61/'BA-CORDOBA (FFCC)'!F34</f>
        <v>8.393650793650794</v>
      </c>
      <c r="H60" s="95">
        <f>+'BA-CORDOBA (A)'!C61/'BA-CORDOBA (FFCC)'!I34</f>
        <v>2.8778231292517007</v>
      </c>
    </row>
    <row r="61" spans="1:8">
      <c r="A61" s="364">
        <v>2017</v>
      </c>
      <c r="B61" s="115" t="s">
        <v>148</v>
      </c>
      <c r="C61" s="119">
        <f>'BA-CORDOBA (A)'!C62/'BA-CORDOBA (O)'!C62</f>
        <v>3.1695512820512821</v>
      </c>
      <c r="D61" s="13">
        <f>'BA-CORDOBA (A)'!C62/'BA-CORDOBA (O)'!F62</f>
        <v>2.8093750000000002</v>
      </c>
      <c r="E61" s="14">
        <f>'BA-CORDOBA (A)'!C62/'BA-CORDOBA (O)'!I62</f>
        <v>2.2475000000000001</v>
      </c>
      <c r="F61" s="47">
        <f>+'BA-CORDOBA (A)'!C62/'BA-CORDOBA (FFCC)'!C35</f>
        <v>8.2408333333333328</v>
      </c>
      <c r="G61" s="13">
        <f>+'BA-CORDOBA (A)'!C62/'BA-CORDOBA (FFCC)'!F35</f>
        <v>6.8673611111111112</v>
      </c>
      <c r="H61" s="22">
        <f>+'BA-CORDOBA (A)'!C62/'BA-CORDOBA (FFCC)'!I35</f>
        <v>2.3545238095238097</v>
      </c>
    </row>
    <row r="62" spans="1:8">
      <c r="A62" s="365"/>
      <c r="B62" s="79" t="s">
        <v>12</v>
      </c>
      <c r="C62" s="227">
        <f>'BA-CORDOBA (A)'!C63/'BA-CORDOBA (O)'!C63</f>
        <v>3.7705128205128204</v>
      </c>
      <c r="D62" s="76">
        <f>'BA-CORDOBA (A)'!C63/'BA-CORDOBA (O)'!F63</f>
        <v>3.3420454545454548</v>
      </c>
      <c r="E62" s="154">
        <f>'BA-CORDOBA (A)'!C63/'BA-CORDOBA (O)'!I63</f>
        <v>2.6736363636363638</v>
      </c>
      <c r="F62" s="75">
        <f>+'BA-CORDOBA (A)'!C63/'BA-CORDOBA (FFCC)'!C36</f>
        <v>9.8033333333333328</v>
      </c>
      <c r="G62" s="76">
        <f>+'BA-CORDOBA (A)'!C63/'BA-CORDOBA (FFCC)'!F36</f>
        <v>8.1694444444444443</v>
      </c>
      <c r="H62" s="77">
        <f>+'BA-CORDOBA (A)'!C63/'BA-CORDOBA (FFCC)'!I36</f>
        <v>2.8009523809523809</v>
      </c>
    </row>
    <row r="63" spans="1:8">
      <c r="A63" s="365"/>
      <c r="B63" s="79" t="s">
        <v>13</v>
      </c>
      <c r="C63" s="227">
        <f>'BA-CORDOBA (A)'!C64/'BA-CORDOBA (O)'!C64</f>
        <v>3.3935897435897435</v>
      </c>
      <c r="D63" s="76">
        <f>'BA-CORDOBA (A)'!C64/'BA-CORDOBA (O)'!F64</f>
        <v>3.0079545454545453</v>
      </c>
      <c r="E63" s="154">
        <f>'BA-CORDOBA (A)'!C64/'BA-CORDOBA (O)'!I64</f>
        <v>2.4692164179104479</v>
      </c>
      <c r="F63" s="75">
        <f>+'BA-CORDOBA (A)'!C64/'BA-CORDOBA (FFCC)'!C37</f>
        <v>8.8233333333333341</v>
      </c>
      <c r="G63" s="76">
        <f>+'BA-CORDOBA (A)'!C64/'BA-CORDOBA (FFCC)'!F37</f>
        <v>7.3527777777777779</v>
      </c>
      <c r="H63" s="77">
        <f>+'BA-CORDOBA (A)'!C64/'BA-CORDOBA (FFCC)'!I37</f>
        <v>2.5209523809523811</v>
      </c>
    </row>
    <row r="64" spans="1:8">
      <c r="A64" s="365"/>
      <c r="B64" s="79" t="s">
        <v>14</v>
      </c>
      <c r="C64" s="227">
        <f>'BA-CORDOBA (A)'!C65/'BA-CORDOBA (O)'!C65</f>
        <v>3.5692307692307694</v>
      </c>
      <c r="D64" s="76">
        <f>'BA-CORDOBA (A)'!C65/'BA-CORDOBA (O)'!F65</f>
        <v>3.1636363636363636</v>
      </c>
      <c r="E64" s="154">
        <f>'BA-CORDOBA (A)'!C65/'BA-CORDOBA (O)'!I65</f>
        <v>2.5970149253731343</v>
      </c>
      <c r="F64" s="75">
        <f>+'BA-CORDOBA (A)'!C65/'BA-CORDOBA (FFCC)'!C38</f>
        <v>9.2799999999999994</v>
      </c>
      <c r="G64" s="76">
        <f>+'BA-CORDOBA (A)'!C65/'BA-CORDOBA (FFCC)'!F38</f>
        <v>7.7333333333333334</v>
      </c>
      <c r="H64" s="77">
        <f>+'BA-CORDOBA (A)'!C65/'BA-CORDOBA (FFCC)'!I38</f>
        <v>2.6514285714285712</v>
      </c>
    </row>
    <row r="65" spans="1:8">
      <c r="A65" s="365"/>
      <c r="B65" s="79" t="s">
        <v>15</v>
      </c>
      <c r="C65" s="227">
        <f>'BA-CORDOBA (A)'!C66/'BA-CORDOBA (O)'!C66</f>
        <v>1.7948717948717949</v>
      </c>
      <c r="D65" s="76">
        <f>'BA-CORDOBA (A)'!C66/'BA-CORDOBA (O)'!F66</f>
        <v>1.5909090909090908</v>
      </c>
      <c r="E65" s="154">
        <f>'BA-CORDOBA (A)'!C66/'BA-CORDOBA (O)'!I66</f>
        <v>1.2727272727272727</v>
      </c>
      <c r="F65" s="75">
        <f>+'BA-CORDOBA (A)'!C66/'BA-CORDOBA (FFCC)'!C39</f>
        <v>4.666666666666667</v>
      </c>
      <c r="G65" s="76">
        <f>+'BA-CORDOBA (A)'!C66/'BA-CORDOBA (FFCC)'!F39</f>
        <v>3.8888888888888888</v>
      </c>
      <c r="H65" s="77">
        <f>+'BA-CORDOBA (A)'!C66/'BA-CORDOBA (FFCC)'!I39</f>
        <v>1.3333333333333333</v>
      </c>
    </row>
    <row r="66" spans="1:8">
      <c r="A66" s="365"/>
      <c r="B66" s="79" t="s">
        <v>16</v>
      </c>
      <c r="C66" s="227">
        <f>'BA-CORDOBA (A)'!C67/'BA-CORDOBA (O)'!C67</f>
        <v>2.1935897435897438</v>
      </c>
      <c r="D66" s="76">
        <f>'BA-CORDOBA (A)'!C67/'BA-CORDOBA (O)'!F67</f>
        <v>1.9443181818181818</v>
      </c>
      <c r="E66" s="154">
        <f>'BA-CORDOBA (A)'!C67/'BA-CORDOBA (O)'!I67</f>
        <v>1.5554545454545454</v>
      </c>
      <c r="F66" s="75">
        <f>+'BA-CORDOBA (A)'!C67/'BA-CORDOBA (FFCC)'!C40</f>
        <v>5.7033333333333331</v>
      </c>
      <c r="G66" s="76">
        <f>+'BA-CORDOBA (A)'!C67/'BA-CORDOBA (FFCC)'!F40</f>
        <v>4.7527777777777782</v>
      </c>
      <c r="H66" s="77">
        <f>+'BA-CORDOBA (A)'!C67/'BA-CORDOBA (FFCC)'!I40</f>
        <v>1.6295238095238096</v>
      </c>
    </row>
    <row r="67" spans="1:8">
      <c r="A67" s="365"/>
      <c r="B67" s="79" t="s">
        <v>17</v>
      </c>
      <c r="C67" s="227">
        <f>'BA-CORDOBA (A)'!C68/'BA-CORDOBA (O)'!C68</f>
        <v>2.31025641025641</v>
      </c>
      <c r="D67" s="76">
        <f>'BA-CORDOBA (A)'!C68/'BA-CORDOBA (O)'!F68</f>
        <v>2.0477272727272728</v>
      </c>
      <c r="E67" s="154">
        <f>'BA-CORDOBA (A)'!C68/'BA-CORDOBA (O)'!I68</f>
        <v>1.5669565217391304</v>
      </c>
      <c r="F67" s="75">
        <f>+'BA-CORDOBA (A)'!C68/'BA-CORDOBA (FFCC)'!C41</f>
        <v>6.0066666666666668</v>
      </c>
      <c r="G67" s="76">
        <f>+'BA-CORDOBA (A)'!C68/'BA-CORDOBA (FFCC)'!F41</f>
        <v>5.0055555555555555</v>
      </c>
      <c r="H67" s="77">
        <f>+'BA-CORDOBA (A)'!C68/'BA-CORDOBA (FFCC)'!I41</f>
        <v>1.7161904761904763</v>
      </c>
    </row>
    <row r="68" spans="1:8">
      <c r="A68" s="365"/>
      <c r="B68" s="78" t="s">
        <v>18</v>
      </c>
      <c r="C68" s="227">
        <f>'BA-CORDOBA (A)'!C69/'BA-CORDOBA (O)'!C69</f>
        <v>2.94875</v>
      </c>
      <c r="D68" s="76">
        <f>'BA-CORDOBA (A)'!C69/'BA-CORDOBA (O)'!F69</f>
        <v>2.6211111111111109</v>
      </c>
      <c r="E68" s="154">
        <f>'BA-CORDOBA (A)'!C69/'BA-CORDOBA (O)'!I69</f>
        <v>1.9658333333333333</v>
      </c>
      <c r="F68" s="75">
        <f>+'BA-CORDOBA (A)'!C69/'BA-CORDOBA (FFCC)'!C42</f>
        <v>7.8633333333333333</v>
      </c>
      <c r="G68" s="76">
        <f>+'BA-CORDOBA (A)'!C69/'BA-CORDOBA (FFCC)'!F42</f>
        <v>6.552777777777778</v>
      </c>
      <c r="H68" s="77">
        <f>+'BA-CORDOBA (A)'!C69/'BA-CORDOBA (FFCC)'!I42</f>
        <v>2.2466666666666666</v>
      </c>
    </row>
    <row r="69" spans="1:8">
      <c r="A69" s="365"/>
      <c r="B69" s="78" t="s">
        <v>19</v>
      </c>
      <c r="C69" s="227">
        <f>'BA-CORDOBA (A)'!C70/'BA-CORDOBA (O)'!C70</f>
        <v>2.7025000000000001</v>
      </c>
      <c r="D69" s="76">
        <f>'BA-CORDOBA (A)'!C70/'BA-CORDOBA (O)'!F70</f>
        <v>2.402222222222222</v>
      </c>
      <c r="E69" s="154">
        <f>'BA-CORDOBA (A)'!C70/'BA-CORDOBA (O)'!I70</f>
        <v>1.8016666666666667</v>
      </c>
      <c r="F69" s="75">
        <f>+'BA-CORDOBA (A)'!C70/'BA-CORDOBA (FFCC)'!C43</f>
        <v>7.206666666666667</v>
      </c>
      <c r="G69" s="76">
        <f>+'BA-CORDOBA (A)'!C70/'BA-CORDOBA (FFCC)'!F43</f>
        <v>6.0055555555555555</v>
      </c>
      <c r="H69" s="77">
        <f>+'BA-CORDOBA (A)'!C70/'BA-CORDOBA (FFCC)'!I43</f>
        <v>2.059047619047619</v>
      </c>
    </row>
    <row r="70" spans="1:8">
      <c r="A70" s="365"/>
      <c r="B70" s="78" t="s">
        <v>20</v>
      </c>
      <c r="C70" s="227">
        <f>'BA-CORDOBA (A)'!C71/'BA-CORDOBA (O)'!C71</f>
        <v>3.6273809523809524</v>
      </c>
      <c r="D70" s="76">
        <f>'BA-CORDOBA (A)'!C71/'BA-CORDOBA (O)'!F71</f>
        <v>3.2073684210526316</v>
      </c>
      <c r="E70" s="154">
        <f>'BA-CORDOBA (A)'!C71/'BA-CORDOBA (O)'!I71</f>
        <v>2.4376000000000002</v>
      </c>
      <c r="F70" s="75">
        <f>+'BA-CORDOBA (A)'!C71/'BA-CORDOBA (FFCC)'!C44</f>
        <v>10.156666666666666</v>
      </c>
      <c r="G70" s="76">
        <f>+'BA-CORDOBA (A)'!C71/'BA-CORDOBA (FFCC)'!F44</f>
        <v>8.4638888888888886</v>
      </c>
      <c r="H70" s="77">
        <f>+'BA-CORDOBA (A)'!C71/'BA-CORDOBA (FFCC)'!I44</f>
        <v>2.901904761904762</v>
      </c>
    </row>
    <row r="71" spans="1:8">
      <c r="A71" s="365"/>
      <c r="B71" s="78" t="s">
        <v>146</v>
      </c>
      <c r="C71" s="227">
        <f>'BA-CORDOBA (A)'!C72/'BA-CORDOBA (O)'!C72</f>
        <v>3.2466666666666666</v>
      </c>
      <c r="D71" s="76">
        <f>'BA-CORDOBA (A)'!C72/'BA-CORDOBA (O)'!F72</f>
        <v>2.7828571428571429</v>
      </c>
      <c r="E71" s="154">
        <f>'BA-CORDOBA (A)'!C72/'BA-CORDOBA (O)'!I72</f>
        <v>2.1644444444444444</v>
      </c>
      <c r="F71" s="75">
        <f>+'BA-CORDOBA (A)'!C72/'BA-CORDOBA (FFCC)'!C45</f>
        <v>9.74</v>
      </c>
      <c r="G71" s="76">
        <f>+'BA-CORDOBA (A)'!C72/'BA-CORDOBA (FFCC)'!F45</f>
        <v>8.1166666666666671</v>
      </c>
      <c r="H71" s="77">
        <f>+'BA-CORDOBA (A)'!C72/'BA-CORDOBA (FFCC)'!I45</f>
        <v>2.7828571428571429</v>
      </c>
    </row>
    <row r="72" spans="1:8" ht="15" thickBot="1">
      <c r="A72" s="365"/>
      <c r="B72" s="116" t="s">
        <v>147</v>
      </c>
      <c r="C72" s="104">
        <f>'BA-CORDOBA (A)'!C73/'BA-CORDOBA (O)'!C73</f>
        <v>3.6144444444444446</v>
      </c>
      <c r="D72" s="17">
        <f>'BA-CORDOBA (A)'!C73/'BA-CORDOBA (O)'!F73</f>
        <v>3.098095238095238</v>
      </c>
      <c r="E72" s="18">
        <f>'BA-CORDOBA (A)'!C73/'BA-CORDOBA (O)'!I73</f>
        <v>2.4096296296296296</v>
      </c>
      <c r="F72" s="59">
        <f>+'BA-CORDOBA (A)'!C73/'BA-CORDOBA (FFCC)'!C46</f>
        <v>10.843333333333334</v>
      </c>
      <c r="G72" s="17">
        <f>+'BA-CORDOBA (A)'!C73/'BA-CORDOBA (FFCC)'!F46</f>
        <v>9.0361111111111114</v>
      </c>
      <c r="H72" s="21">
        <f>+'BA-CORDOBA (A)'!C73/'BA-CORDOBA (FFCC)'!I46</f>
        <v>3.098095238095238</v>
      </c>
    </row>
    <row r="73" spans="1:8">
      <c r="A73" s="364">
        <v>2018</v>
      </c>
      <c r="B73" s="115" t="s">
        <v>148</v>
      </c>
      <c r="C73" s="119">
        <f>'BA-CORDOBA (A)'!C74/'BA-CORDOBA (O)'!C74</f>
        <v>2.8644444444444446</v>
      </c>
      <c r="D73" s="13">
        <f>'BA-CORDOBA (A)'!C74/'BA-CORDOBA (O)'!F74</f>
        <v>2.4552380952380952</v>
      </c>
      <c r="E73" s="14">
        <f>'BA-CORDOBA (A)'!C74/'BA-CORDOBA (O)'!I74</f>
        <v>1.9096296296296296</v>
      </c>
      <c r="F73" s="47">
        <f>+'BA-CORDOBA (A)'!C74/'BA-CORDOBA (FFCC)'!C47</f>
        <v>5.1559999999999997</v>
      </c>
      <c r="G73" s="13">
        <f>+'BA-CORDOBA (A)'!C74/'BA-CORDOBA (FFCC)'!F47</f>
        <v>4.2966666666666669</v>
      </c>
      <c r="H73" s="22">
        <f>+'BA-CORDOBA (A)'!C74/'BA-CORDOBA (FFCC)'!I47</f>
        <v>1.4731428571428571</v>
      </c>
    </row>
    <row r="74" spans="1:8">
      <c r="A74" s="365"/>
      <c r="B74" s="78" t="s">
        <v>12</v>
      </c>
      <c r="C74" s="227">
        <f>'BA-CORDOBA (A)'!C75/'BA-CORDOBA (O)'!C75</f>
        <v>3.49</v>
      </c>
      <c r="D74" s="76">
        <f>'BA-CORDOBA (A)'!C75/'BA-CORDOBA (O)'!F75</f>
        <v>2.9914285714285715</v>
      </c>
      <c r="E74" s="154">
        <f>'BA-CORDOBA (A)'!C75/'BA-CORDOBA (O)'!I75</f>
        <v>2.3266666666666667</v>
      </c>
      <c r="F74" s="75">
        <f>+'BA-CORDOBA (A)'!C75/'BA-CORDOBA (FFCC)'!C48</f>
        <v>6.282</v>
      </c>
      <c r="G74" s="76">
        <f>+'BA-CORDOBA (A)'!C75/'BA-CORDOBA (FFCC)'!F48</f>
        <v>5.2350000000000003</v>
      </c>
      <c r="H74" s="77">
        <f>+'BA-CORDOBA (A)'!C75/'BA-CORDOBA (FFCC)'!I48</f>
        <v>1.7948571428571429</v>
      </c>
    </row>
    <row r="75" spans="1:8">
      <c r="A75" s="365"/>
      <c r="B75" s="78" t="s">
        <v>13</v>
      </c>
      <c r="C75" s="227">
        <f>'BA-CORDOBA (A)'!C76/'BA-CORDOBA (O)'!C76</f>
        <v>2.9233333333333333</v>
      </c>
      <c r="D75" s="76">
        <f>'BA-CORDOBA (A)'!C76/'BA-CORDOBA (O)'!F76</f>
        <v>2.5057142857142858</v>
      </c>
      <c r="E75" s="154">
        <f>'BA-CORDOBA (A)'!C76/'BA-CORDOBA (O)'!I76</f>
        <v>1.9488888888888889</v>
      </c>
      <c r="F75" s="75">
        <f>+'BA-CORDOBA (A)'!C76/'BA-CORDOBA (FFCC)'!C49</f>
        <v>5.2619999999999996</v>
      </c>
      <c r="G75" s="76">
        <f>+'BA-CORDOBA (A)'!C76/'BA-CORDOBA (FFCC)'!F49</f>
        <v>4.3849999999999998</v>
      </c>
      <c r="H75" s="77">
        <f>+'BA-CORDOBA (A)'!C76/'BA-CORDOBA (FFCC)'!I49</f>
        <v>1.5034285714285713</v>
      </c>
    </row>
    <row r="76" spans="1:8">
      <c r="A76" s="365"/>
      <c r="B76" s="78" t="s">
        <v>14</v>
      </c>
      <c r="C76" s="227">
        <f>'BA-CORDOBA (A)'!C77/'BA-CORDOBA (O)'!C77</f>
        <v>4.0599999999999996</v>
      </c>
      <c r="D76" s="76">
        <f>'BA-CORDOBA (A)'!C77/'BA-CORDOBA (O)'!F77</f>
        <v>3.48</v>
      </c>
      <c r="E76" s="154">
        <f>'BA-CORDOBA (A)'!C77/'BA-CORDOBA (O)'!I77</f>
        <v>2.7066666666666666</v>
      </c>
      <c r="F76" s="75">
        <f>+'BA-CORDOBA (A)'!C77/'BA-CORDOBA (FFCC)'!C50</f>
        <v>7.3079999999999998</v>
      </c>
      <c r="G76" s="76">
        <f>+'BA-CORDOBA (A)'!C77/'BA-CORDOBA (FFCC)'!F50</f>
        <v>6.09</v>
      </c>
      <c r="H76" s="77">
        <f>+'BA-CORDOBA (A)'!C77/'BA-CORDOBA (FFCC)'!I50</f>
        <v>2.0880000000000001</v>
      </c>
    </row>
    <row r="77" spans="1:8">
      <c r="A77" s="365"/>
      <c r="B77" s="78" t="s">
        <v>15</v>
      </c>
      <c r="C77" s="227">
        <f>'BA-CORDOBA (A)'!C78/'BA-CORDOBA (O)'!C78</f>
        <v>2.3747368421052633</v>
      </c>
      <c r="D77" s="76">
        <f>'BA-CORDOBA (A)'!C78/'BA-CORDOBA (O)'!F78</f>
        <v>2.0509090909090908</v>
      </c>
      <c r="E77" s="154">
        <f>'BA-CORDOBA (A)'!C78/'BA-CORDOBA (O)'!I78</f>
        <v>1.6114285714285714</v>
      </c>
      <c r="F77" s="75">
        <f>+'BA-CORDOBA (A)'!C78/'BA-CORDOBA (FFCC)'!C51</f>
        <v>4.5119999999999996</v>
      </c>
      <c r="G77" s="76">
        <f>+'BA-CORDOBA (A)'!C78/'BA-CORDOBA (FFCC)'!F51</f>
        <v>3.76</v>
      </c>
      <c r="H77" s="77">
        <f>+'BA-CORDOBA (A)'!C78/'BA-CORDOBA (FFCC)'!I51</f>
        <v>1.2891428571428571</v>
      </c>
    </row>
    <row r="78" spans="1:8">
      <c r="A78" s="365"/>
      <c r="B78" s="78" t="s">
        <v>16</v>
      </c>
      <c r="C78" s="227">
        <f>'BA-CORDOBA (A)'!C79/'BA-CORDOBA (O)'!C79</f>
        <v>2.4086486486486485</v>
      </c>
      <c r="D78" s="76">
        <f>'BA-CORDOBA (A)'!C79/'BA-CORDOBA (O)'!F79</f>
        <v>2.0254545454545454</v>
      </c>
      <c r="E78" s="154">
        <f>'BA-CORDOBA (A)'!C79/'BA-CORDOBA (O)'!I79</f>
        <v>1.536551724137931</v>
      </c>
      <c r="F78" s="75">
        <f>+'BA-CORDOBA (A)'!C79/'BA-CORDOBA (FFCC)'!C52</f>
        <v>4.4560000000000004</v>
      </c>
      <c r="G78" s="76">
        <f>+'BA-CORDOBA (A)'!C79/'BA-CORDOBA (FFCC)'!F52</f>
        <v>3.7133333333333334</v>
      </c>
      <c r="H78" s="77">
        <f>+'BA-CORDOBA (A)'!C79/'BA-CORDOBA (FFCC)'!I52</f>
        <v>1.2731428571428571</v>
      </c>
    </row>
    <row r="79" spans="1:8">
      <c r="A79" s="365"/>
      <c r="B79" s="78" t="s">
        <v>17</v>
      </c>
      <c r="C79" s="227">
        <f>'BA-CORDOBA (A)'!C80/'BA-CORDOBA (O)'!C80</f>
        <v>2.1102702702702705</v>
      </c>
      <c r="D79" s="76">
        <f>'BA-CORDOBA (A)'!C80/'BA-CORDOBA (O)'!F80</f>
        <v>1.7745454545454546</v>
      </c>
      <c r="E79" s="154">
        <f>'BA-CORDOBA (A)'!C80/'BA-CORDOBA (O)'!I80</f>
        <v>1.3462068965517242</v>
      </c>
      <c r="F79" s="75">
        <f>+'BA-CORDOBA (A)'!C80/'BA-CORDOBA (FFCC)'!C53</f>
        <v>3.9039999999999999</v>
      </c>
      <c r="G79" s="76">
        <f>+'BA-CORDOBA (A)'!C80/'BA-CORDOBA (FFCC)'!F53</f>
        <v>3.2533333333333334</v>
      </c>
      <c r="H79" s="77">
        <f>+'BA-CORDOBA (A)'!C80/'BA-CORDOBA (FFCC)'!I53</f>
        <v>1.1154285714285714</v>
      </c>
    </row>
    <row r="80" spans="1:8">
      <c r="A80" s="365"/>
      <c r="B80" s="78" t="s">
        <v>18</v>
      </c>
      <c r="C80" s="227">
        <f>'BA-CORDOBA (A)'!C81/'BA-CORDOBA (O)'!C81</f>
        <v>2.3881081081081081</v>
      </c>
      <c r="D80" s="76">
        <f>'BA-CORDOBA (A)'!C81/'BA-CORDOBA (O)'!F81</f>
        <v>2.0081818181818183</v>
      </c>
      <c r="E80" s="154">
        <f>'BA-CORDOBA (A)'!C81/'BA-CORDOBA (O)'!I81</f>
        <v>1.5234482758620689</v>
      </c>
      <c r="F80" s="75">
        <f>+'BA-CORDOBA (A)'!C81/'BA-CORDOBA (FFCC)'!C54</f>
        <v>4.4180000000000001</v>
      </c>
      <c r="G80" s="76">
        <f>+'BA-CORDOBA (A)'!C81/'BA-CORDOBA (FFCC)'!F54</f>
        <v>3.6816666666666666</v>
      </c>
      <c r="H80" s="77">
        <f>+'BA-CORDOBA (A)'!C81/'BA-CORDOBA (FFCC)'!I54</f>
        <v>1.2622857142857142</v>
      </c>
    </row>
    <row r="81" spans="1:8">
      <c r="A81" s="365"/>
      <c r="B81" s="78" t="s">
        <v>19</v>
      </c>
      <c r="C81" s="227">
        <f>'BA-CORDOBA (A)'!C82/'BA-CORDOBA (O)'!C82</f>
        <v>6.5643243243243239</v>
      </c>
      <c r="D81" s="76">
        <f>'BA-CORDOBA (A)'!C82/'BA-CORDOBA (O)'!F82</f>
        <v>5.52</v>
      </c>
      <c r="E81" s="154">
        <f>'BA-CORDOBA (A)'!C82/'BA-CORDOBA (O)'!I82</f>
        <v>4.1875862068965519</v>
      </c>
      <c r="F81" s="75">
        <f>+'BA-CORDOBA (A)'!C82/'BA-CORDOBA (FFCC)'!C55</f>
        <v>12.144</v>
      </c>
      <c r="G81" s="76">
        <f>+'BA-CORDOBA (A)'!C82/'BA-CORDOBA (FFCC)'!F55</f>
        <v>10.119999999999999</v>
      </c>
      <c r="H81" s="77">
        <f>+'BA-CORDOBA (A)'!C82/'BA-CORDOBA (FFCC)'!I55</f>
        <v>3.4697142857142858</v>
      </c>
    </row>
    <row r="82" spans="1:8">
      <c r="A82" s="365"/>
      <c r="B82" s="78" t="s">
        <v>20</v>
      </c>
      <c r="C82" s="227">
        <f>'BA-CORDOBA (A)'!C83/'BA-CORDOBA (O)'!C83</f>
        <v>3.1166666666666667</v>
      </c>
      <c r="D82" s="76">
        <f>'BA-CORDOBA (A)'!C83/'BA-CORDOBA (O)'!F83</f>
        <v>2.6928000000000001</v>
      </c>
      <c r="E82" s="154">
        <f>'BA-CORDOBA (A)'!C83/'BA-CORDOBA (O)'!I83</f>
        <v>2.1716129032258062</v>
      </c>
      <c r="F82" s="75">
        <f>+'BA-CORDOBA (A)'!C83/'BA-CORDOBA (FFCC)'!C56</f>
        <v>6.7320000000000002</v>
      </c>
      <c r="G82" s="76">
        <f>+'BA-CORDOBA (A)'!C83/'BA-CORDOBA (FFCC)'!F56</f>
        <v>5.61</v>
      </c>
      <c r="H82" s="77">
        <f>+'BA-CORDOBA (A)'!C83/'BA-CORDOBA (FFCC)'!I56</f>
        <v>1.9234285714285715</v>
      </c>
    </row>
    <row r="83" spans="1:8">
      <c r="A83" s="365"/>
      <c r="B83" s="78" t="s">
        <v>146</v>
      </c>
      <c r="C83" s="227">
        <f>'BA-CORDOBA (A)'!C84/'BA-CORDOBA (O)'!C84</f>
        <v>2.8669097538742023</v>
      </c>
      <c r="D83" s="76">
        <f>'BA-CORDOBA (A)'!C84/'BA-CORDOBA (O)'!F84</f>
        <v>2.516</v>
      </c>
      <c r="E83" s="154">
        <f>'BA-CORDOBA (A)'!C84/'BA-CORDOBA (O)'!I84</f>
        <v>2.0290322580645159</v>
      </c>
      <c r="F83" s="75">
        <f>+'BA-CORDOBA (A)'!C84/'BA-CORDOBA (FFCC)'!C57</f>
        <v>6.29</v>
      </c>
      <c r="G83" s="76">
        <f>+'BA-CORDOBA (A)'!C84/'BA-CORDOBA (FFCC)'!F57</f>
        <v>5.2416666666666663</v>
      </c>
      <c r="H83" s="77">
        <f>+'BA-CORDOBA (A)'!C84/'BA-CORDOBA (FFCC)'!I57</f>
        <v>1.7971428571428572</v>
      </c>
    </row>
    <row r="84" spans="1:8" ht="15" thickBot="1">
      <c r="A84" s="365"/>
      <c r="B84" s="116" t="s">
        <v>147</v>
      </c>
      <c r="C84" s="164">
        <f>'BA-CORDOBA (A)'!C85/'BA-CORDOBA (O)'!C85</f>
        <v>3.4594348222424793</v>
      </c>
      <c r="D84" s="165">
        <f>'BA-CORDOBA (A)'!C85/'BA-CORDOBA (O)'!F85</f>
        <v>3.036</v>
      </c>
      <c r="E84" s="146">
        <f>'BA-CORDOBA (A)'!C85/'BA-CORDOBA (O)'!I85</f>
        <v>2.4483870967741934</v>
      </c>
      <c r="F84" s="283">
        <f>+'BA-CORDOBA (A)'!C85/'BA-CORDOBA (FFCC)'!C58</f>
        <v>7.59</v>
      </c>
      <c r="G84" s="165">
        <f>+'BA-CORDOBA (A)'!C85/'BA-CORDOBA (FFCC)'!F58</f>
        <v>6.3250000000000002</v>
      </c>
      <c r="H84" s="284">
        <f>+'BA-CORDOBA (A)'!C85/'BA-CORDOBA (FFCC)'!I58</f>
        <v>2.1685714285714286</v>
      </c>
    </row>
    <row r="85" spans="1:8">
      <c r="A85" s="364">
        <v>2019</v>
      </c>
      <c r="B85" s="115" t="s">
        <v>148</v>
      </c>
      <c r="C85" s="119">
        <f>'BA-CORDOBA (A)'!C86/'BA-CORDOBA (O)'!C86</f>
        <v>2.6406666666666667</v>
      </c>
      <c r="D85" s="13">
        <f>'BA-CORDOBA (A)'!C86/'BA-CORDOBA (O)'!F86</f>
        <v>2.33</v>
      </c>
      <c r="E85" s="14">
        <f>'BA-CORDOBA (A)'!C86/'BA-CORDOBA (O)'!I86</f>
        <v>2.1125333333333334</v>
      </c>
      <c r="F85" s="47">
        <f>+'BA-CORDOBA (A)'!C86/'BA-CORDOBA (FFCC)'!C59</f>
        <v>7.9219999999999997</v>
      </c>
      <c r="G85" s="13">
        <f>+'BA-CORDOBA (A)'!C86/'BA-CORDOBA (FFCC)'!F59</f>
        <v>6.6016666666666666</v>
      </c>
      <c r="H85" s="22">
        <f>+'BA-CORDOBA (A)'!C86/'BA-CORDOBA (FFCC)'!I59</f>
        <v>2.2634285714285713</v>
      </c>
    </row>
    <row r="86" spans="1:8">
      <c r="A86" s="365"/>
      <c r="B86" s="78" t="s">
        <v>12</v>
      </c>
      <c r="C86" s="227">
        <f>'BA-CORDOBA (A)'!C87/'BA-CORDOBA (O)'!C87</f>
        <v>4.6346666666666669</v>
      </c>
      <c r="D86" s="76">
        <f>'BA-CORDOBA (A)'!C87/'BA-CORDOBA (O)'!F87</f>
        <v>4.0894117647058827</v>
      </c>
      <c r="E86" s="154">
        <f>'BA-CORDOBA (A)'!C87/'BA-CORDOBA (O)'!I87</f>
        <v>3.5651282051282052</v>
      </c>
      <c r="F86" s="75">
        <f>+'BA-CORDOBA (A)'!C87/'BA-CORDOBA (FFCC)'!C60</f>
        <v>13.904</v>
      </c>
      <c r="G86" s="76">
        <f>+'BA-CORDOBA (A)'!C87/'BA-CORDOBA (FFCC)'!F60</f>
        <v>11.586666666666666</v>
      </c>
      <c r="H86" s="77">
        <f>+'BA-CORDOBA (A)'!C87/'BA-CORDOBA (FFCC)'!I60</f>
        <v>3.9725714285714284</v>
      </c>
    </row>
    <row r="87" spans="1:8">
      <c r="A87" s="365"/>
      <c r="B87" s="78" t="s">
        <v>13</v>
      </c>
      <c r="C87" s="227">
        <f>'BA-CORDOBA (A)'!C88/'BA-CORDOBA (O)'!C88</f>
        <v>2.8829617834394905</v>
      </c>
      <c r="D87" s="76">
        <f>'BA-CORDOBA (A)'!C88/'BA-CORDOBA (O)'!F88</f>
        <v>2.5919828203292772</v>
      </c>
      <c r="E87" s="154">
        <f>'BA-CORDOBA (A)'!C88/'BA-CORDOBA (O)'!I88</f>
        <v>1.8569230769230769</v>
      </c>
      <c r="F87" s="75">
        <f>+'BA-CORDOBA (A)'!C88/'BA-CORDOBA (FFCC)'!C61</f>
        <v>7.242</v>
      </c>
      <c r="G87" s="76">
        <f>+'BA-CORDOBA (A)'!C88/'BA-CORDOBA (FFCC)'!F61</f>
        <v>6.0350000000000001</v>
      </c>
      <c r="H87" s="77">
        <f>+'BA-CORDOBA (A)'!C88/'BA-CORDOBA (FFCC)'!I61</f>
        <v>2.069142857142857</v>
      </c>
    </row>
    <row r="88" spans="1:8">
      <c r="A88" s="365"/>
      <c r="B88" s="78" t="s">
        <v>14</v>
      </c>
      <c r="C88" s="227">
        <f>'BA-CORDOBA (A)'!C89/'BA-CORDOBA (O)'!C89</f>
        <v>4.0125104253544617</v>
      </c>
      <c r="D88" s="76">
        <f>'BA-CORDOBA (A)'!C89/'BA-CORDOBA (O)'!F89</f>
        <v>3.4661383285302594</v>
      </c>
      <c r="E88" s="154">
        <f>'BA-CORDOBA (A)'!C89/'BA-CORDOBA (O)'!I89</f>
        <v>2.4671794871794872</v>
      </c>
      <c r="F88" s="75">
        <f>+'BA-CORDOBA (A)'!C89/'BA-CORDOBA (FFCC)'!C62</f>
        <v>9.6219999999999999</v>
      </c>
      <c r="G88" s="76">
        <f>+'BA-CORDOBA (A)'!C89/'BA-CORDOBA (FFCC)'!F62</f>
        <v>8.0183333333333326</v>
      </c>
      <c r="H88" s="77">
        <f>+'BA-CORDOBA (A)'!C89/'BA-CORDOBA (FFCC)'!I62</f>
        <v>2.7491428571428571</v>
      </c>
    </row>
    <row r="89" spans="1:8">
      <c r="A89" s="365"/>
      <c r="B89" s="78" t="s">
        <v>15</v>
      </c>
      <c r="C89" s="227">
        <f>'BA-CORDOBA (A)'!C90/'BA-CORDOBA (O)'!C90</f>
        <v>2.2478431372549021</v>
      </c>
      <c r="D89" s="76">
        <f>'BA-CORDOBA (A)'!C90/'BA-CORDOBA (O)'!F90</f>
        <v>1.8634590377113134</v>
      </c>
      <c r="E89" s="154">
        <f>'BA-CORDOBA (A)'!C90/'BA-CORDOBA (O)'!I90</f>
        <v>1.4697435897435898</v>
      </c>
      <c r="F89" s="75">
        <f>+'BA-CORDOBA (A)'!C90/'BA-CORDOBA (FFCC)'!C63</f>
        <v>5.7320000000000002</v>
      </c>
      <c r="G89" s="76">
        <f>+'BA-CORDOBA (A)'!C90/'BA-CORDOBA (FFCC)'!F63</f>
        <v>4.7766666666666664</v>
      </c>
      <c r="H89" s="77">
        <f>+'BA-CORDOBA (A)'!C90/'BA-CORDOBA (FFCC)'!I63</f>
        <v>1.6377142857142857</v>
      </c>
    </row>
    <row r="90" spans="1:8">
      <c r="A90" s="365"/>
      <c r="B90" s="78" t="s">
        <v>16</v>
      </c>
      <c r="C90" s="227">
        <f>'BA-CORDOBA (A)'!C91/'BA-CORDOBA (O)'!C91</f>
        <v>4.043921568627451</v>
      </c>
      <c r="D90" s="76">
        <f>'BA-CORDOBA (A)'!C91/'BA-CORDOBA (O)'!F91</f>
        <v>3.3524057217165151</v>
      </c>
      <c r="E90" s="154">
        <f>'BA-CORDOBA (A)'!C91/'BA-CORDOBA (O)'!I91</f>
        <v>2.6441025641025639</v>
      </c>
      <c r="F90" s="75">
        <f>+'BA-CORDOBA (A)'!C91/'BA-CORDOBA (FFCC)'!C64</f>
        <v>10.311999999999999</v>
      </c>
      <c r="G90" s="76">
        <f>+'BA-CORDOBA (A)'!C91/'BA-CORDOBA (FFCC)'!F64</f>
        <v>8.5933333333333337</v>
      </c>
      <c r="H90" s="77">
        <f>+'BA-CORDOBA (A)'!C91/'BA-CORDOBA (FFCC)'!I64</f>
        <v>2.9462857142857142</v>
      </c>
    </row>
    <row r="91" spans="1:8">
      <c r="A91" s="365"/>
      <c r="B91" s="78" t="s">
        <v>17</v>
      </c>
      <c r="C91" s="227">
        <f>'BA-CORDOBA (A)'!C92/'BA-CORDOBA (O)'!C92</f>
        <v>3.5074509803921567</v>
      </c>
      <c r="D91" s="76">
        <f>'BA-CORDOBA (A)'!C92/'BA-CORDOBA (O)'!F92</f>
        <v>2.9076723016905071</v>
      </c>
      <c r="E91" s="154">
        <f>'BA-CORDOBA (A)'!C92/'BA-CORDOBA (O)'!I92</f>
        <v>2.2933333333333334</v>
      </c>
      <c r="F91" s="75">
        <f>+'BA-CORDOBA (A)'!C92/'BA-CORDOBA (FFCC)'!C65</f>
        <v>8.9440000000000008</v>
      </c>
      <c r="G91" s="76">
        <f>+'BA-CORDOBA (A)'!C92/'BA-CORDOBA (FFCC)'!F65</f>
        <v>7.4533333333333331</v>
      </c>
      <c r="H91" s="77">
        <f>+'BA-CORDOBA (A)'!C92/'BA-CORDOBA (FFCC)'!I65</f>
        <v>2.5554285714285716</v>
      </c>
    </row>
    <row r="92" spans="1:8">
      <c r="A92" s="365"/>
      <c r="B92" s="78" t="s">
        <v>18</v>
      </c>
      <c r="C92" s="227">
        <f>'BA-CORDOBA (A)'!C93/'BA-CORDOBA (O)'!C93</f>
        <v>3.0417014178482069</v>
      </c>
      <c r="D92" s="76">
        <f>'BA-CORDOBA (A)'!C93/'BA-CORDOBA (O)'!F93</f>
        <v>2.3529032258064517</v>
      </c>
      <c r="E92" s="154">
        <f>'BA-CORDOBA (A)'!C93/'BA-CORDOBA (O)'!I93</f>
        <v>1.8702564102564103</v>
      </c>
      <c r="F92" s="75">
        <f>+'BA-CORDOBA (A)'!C93/'BA-CORDOBA (FFCC)'!C66</f>
        <v>7.2939999999999996</v>
      </c>
      <c r="G92" s="76">
        <f>+'BA-CORDOBA (A)'!C93/'BA-CORDOBA (FFCC)'!F66</f>
        <v>6.0783333333333331</v>
      </c>
      <c r="H92" s="77">
        <f>+'BA-CORDOBA (A)'!C93/'BA-CORDOBA (FFCC)'!I66</f>
        <v>2.0840000000000001</v>
      </c>
    </row>
    <row r="93" spans="1:8">
      <c r="A93" s="365"/>
      <c r="B93" s="78" t="s">
        <v>19</v>
      </c>
      <c r="C93" s="227">
        <f>'BA-CORDOBA (A)'!C94/'BA-CORDOBA (O)'!C94</f>
        <v>5.0960000000000001</v>
      </c>
      <c r="D93" s="76">
        <f>'BA-CORDOBA (A)'!C94/'BA-CORDOBA (O)'!F94</f>
        <v>4.2325581395348841</v>
      </c>
      <c r="E93" s="154">
        <f>'BA-CORDOBA (A)'!C94/'BA-CORDOBA (O)'!I94</f>
        <v>3.2666666666666666</v>
      </c>
      <c r="F93" s="75">
        <f>+'BA-CORDOBA (A)'!C94/'BA-CORDOBA (FFCC)'!C67</f>
        <v>12.74</v>
      </c>
      <c r="G93" s="76">
        <f>+'BA-CORDOBA (A)'!C94/'BA-CORDOBA (FFCC)'!F67</f>
        <v>10.616666666666667</v>
      </c>
      <c r="H93" s="77">
        <f>+'BA-CORDOBA (A)'!C94/'BA-CORDOBA (FFCC)'!I67</f>
        <v>3.64</v>
      </c>
    </row>
    <row r="94" spans="1:8">
      <c r="A94" s="365"/>
      <c r="B94" s="78" t="s">
        <v>20</v>
      </c>
      <c r="C94" s="227">
        <f>'BA-CORDOBA (A)'!C95/'BA-CORDOBA (O)'!C95</f>
        <v>5.0960000000000001</v>
      </c>
      <c r="D94" s="76">
        <f>'BA-CORDOBA (A)'!C95/'BA-CORDOBA (O)'!F95</f>
        <v>4.2325581395348841</v>
      </c>
      <c r="E94" s="154">
        <f>'BA-CORDOBA (A)'!C95/'BA-CORDOBA (O)'!I95</f>
        <v>3.2666666666666666</v>
      </c>
      <c r="F94" s="75">
        <f>+'BA-CORDOBA (A)'!C95/'BA-CORDOBA (FFCC)'!C68</f>
        <v>12.74</v>
      </c>
      <c r="G94" s="76">
        <f>+'BA-CORDOBA (A)'!C95/'BA-CORDOBA (FFCC)'!F68</f>
        <v>10.616666666666667</v>
      </c>
      <c r="H94" s="77">
        <f>+'BA-CORDOBA (A)'!C95/'BA-CORDOBA (FFCC)'!I68</f>
        <v>3.64</v>
      </c>
    </row>
    <row r="95" spans="1:8">
      <c r="A95" s="365"/>
      <c r="B95" s="78" t="s">
        <v>146</v>
      </c>
      <c r="C95" s="227">
        <f>'BA-CORDOBA (A)'!C96/'BA-CORDOBA (O)'!C96</f>
        <v>7.072289156626506</v>
      </c>
      <c r="D95" s="76">
        <f>'BA-CORDOBA (A)'!C96/'BA-CORDOBA (O)'!F96</f>
        <v>5.9989780275932549</v>
      </c>
      <c r="E95" s="154">
        <f>'BA-CORDOBA (A)'!C96/'BA-CORDOBA (O)'!I96</f>
        <v>6.0205128205128204</v>
      </c>
      <c r="F95" s="75">
        <f>+'BA-CORDOBA (A)'!C96/'BA-CORDOBA (FFCC)'!C69</f>
        <v>23.48</v>
      </c>
      <c r="G95" s="76">
        <f>+'BA-CORDOBA (A)'!C96/'BA-CORDOBA (FFCC)'!F69</f>
        <v>19.566666666666666</v>
      </c>
      <c r="H95" s="77">
        <f>+'BA-CORDOBA (A)'!C96/'BA-CORDOBA (FFCC)'!I69</f>
        <v>6.7085714285714282</v>
      </c>
    </row>
    <row r="96" spans="1:8" ht="15" thickBot="1">
      <c r="A96" s="372"/>
      <c r="B96" s="116" t="s">
        <v>147</v>
      </c>
      <c r="C96" s="164">
        <f>'BA-CORDOBA (A)'!C97/'BA-CORDOBA (O)'!C97</f>
        <v>4.0118863049095603</v>
      </c>
      <c r="D96" s="165">
        <f>'BA-CORDOBA (A)'!C97/'BA-CORDOBA (O)'!F97</f>
        <v>3.4952723998199011</v>
      </c>
      <c r="E96" s="146">
        <f>'BA-CORDOBA (A)'!C97/'BA-CORDOBA (O)'!I97</f>
        <v>3.1052</v>
      </c>
      <c r="F96" s="283">
        <f>+'BA-CORDOBA (A)'!C97/'BA-CORDOBA (FFCC)'!C70</f>
        <v>15.526</v>
      </c>
      <c r="G96" s="165">
        <f>+'BA-CORDOBA (A)'!C97/'BA-CORDOBA (FFCC)'!F70</f>
        <v>12.938333333333333</v>
      </c>
      <c r="H96" s="284">
        <f>+'BA-CORDOBA (A)'!C97/'BA-CORDOBA (FFCC)'!I70</f>
        <v>4.4359999999999999</v>
      </c>
    </row>
    <row r="97" spans="1:8">
      <c r="A97" s="364">
        <v>2020</v>
      </c>
      <c r="B97" s="115" t="s">
        <v>148</v>
      </c>
      <c r="C97" s="119">
        <f>'BA-CORDOBA (A)'!C98/'BA-CORDOBA (O)'!C98</f>
        <v>3.3219989696032974</v>
      </c>
      <c r="D97" s="13">
        <f>'BA-CORDOBA (A)'!C98/'BA-CORDOBA (O)'!F98</f>
        <v>2.5792000000000002</v>
      </c>
      <c r="E97" s="14">
        <f>'BA-CORDOBA (A)'!C98/'BA-CORDOBA (O)'!I98</f>
        <v>2.5792000000000002</v>
      </c>
      <c r="F97" s="47">
        <f>+'BA-CORDOBA (A)'!C98/'BA-CORDOBA (FFCC)'!C71</f>
        <v>12.896000000000001</v>
      </c>
      <c r="G97" s="13">
        <f>+'BA-CORDOBA (A)'!C98/'BA-CORDOBA (FFCC)'!F71</f>
        <v>10.746666666666666</v>
      </c>
      <c r="H97" s="22">
        <f>+'BA-CORDOBA (A)'!C98/'BA-CORDOBA (FFCC)'!I71</f>
        <v>3.6845714285714286</v>
      </c>
    </row>
    <row r="98" spans="1:8">
      <c r="A98" s="365"/>
      <c r="B98" s="78" t="s">
        <v>12</v>
      </c>
      <c r="C98" s="8" t="s">
        <v>150</v>
      </c>
      <c r="D98" s="76" t="s">
        <v>150</v>
      </c>
      <c r="E98" s="154" t="s">
        <v>150</v>
      </c>
      <c r="F98" s="75" t="s">
        <v>150</v>
      </c>
      <c r="G98" s="76" t="s">
        <v>150</v>
      </c>
      <c r="H98" s="77" t="s">
        <v>150</v>
      </c>
    </row>
    <row r="99" spans="1:8">
      <c r="A99" s="365"/>
      <c r="B99" s="78" t="s">
        <v>13</v>
      </c>
      <c r="C99" s="227" t="s">
        <v>150</v>
      </c>
      <c r="D99" s="76" t="s">
        <v>150</v>
      </c>
      <c r="E99" s="154" t="s">
        <v>150</v>
      </c>
      <c r="F99" s="75" t="s">
        <v>150</v>
      </c>
      <c r="G99" s="76" t="s">
        <v>150</v>
      </c>
      <c r="H99" s="77" t="s">
        <v>150</v>
      </c>
    </row>
    <row r="100" spans="1:8">
      <c r="A100" s="365"/>
      <c r="B100" s="78" t="s">
        <v>14</v>
      </c>
      <c r="C100" s="227" t="s">
        <v>150</v>
      </c>
      <c r="D100" s="76" t="s">
        <v>150</v>
      </c>
      <c r="E100" s="154" t="s">
        <v>150</v>
      </c>
      <c r="F100" s="75" t="s">
        <v>150</v>
      </c>
      <c r="G100" s="76" t="s">
        <v>150</v>
      </c>
      <c r="H100" s="77" t="s">
        <v>150</v>
      </c>
    </row>
    <row r="101" spans="1:8">
      <c r="A101" s="365"/>
      <c r="B101" s="78" t="s">
        <v>15</v>
      </c>
      <c r="C101" s="227" t="s">
        <v>150</v>
      </c>
      <c r="D101" s="76" t="s">
        <v>150</v>
      </c>
      <c r="E101" s="154" t="s">
        <v>150</v>
      </c>
      <c r="F101" s="75" t="s">
        <v>150</v>
      </c>
      <c r="G101" s="76" t="s">
        <v>150</v>
      </c>
      <c r="H101" s="77" t="s">
        <v>150</v>
      </c>
    </row>
    <row r="102" spans="1:8">
      <c r="A102" s="365"/>
      <c r="B102" s="78" t="s">
        <v>16</v>
      </c>
      <c r="C102" s="227" t="s">
        <v>150</v>
      </c>
      <c r="D102" s="76" t="s">
        <v>150</v>
      </c>
      <c r="E102" s="154" t="s">
        <v>150</v>
      </c>
      <c r="F102" s="75" t="s">
        <v>150</v>
      </c>
      <c r="G102" s="76" t="s">
        <v>150</v>
      </c>
      <c r="H102" s="77" t="s">
        <v>150</v>
      </c>
    </row>
    <row r="103" spans="1:8">
      <c r="A103" s="365"/>
      <c r="B103" s="78" t="s">
        <v>17</v>
      </c>
      <c r="C103" s="227" t="s">
        <v>150</v>
      </c>
      <c r="D103" s="76" t="s">
        <v>150</v>
      </c>
      <c r="E103" s="154" t="s">
        <v>150</v>
      </c>
      <c r="F103" s="75" t="s">
        <v>150</v>
      </c>
      <c r="G103" s="76" t="s">
        <v>150</v>
      </c>
      <c r="H103" s="77" t="s">
        <v>150</v>
      </c>
    </row>
    <row r="104" spans="1:8">
      <c r="A104" s="365"/>
      <c r="B104" s="78" t="s">
        <v>18</v>
      </c>
      <c r="C104" s="227" t="s">
        <v>150</v>
      </c>
      <c r="D104" s="76" t="s">
        <v>150</v>
      </c>
      <c r="E104" s="154" t="s">
        <v>150</v>
      </c>
      <c r="F104" s="75" t="s">
        <v>150</v>
      </c>
      <c r="G104" s="76" t="s">
        <v>150</v>
      </c>
      <c r="H104" s="77" t="s">
        <v>150</v>
      </c>
    </row>
    <row r="105" spans="1:8">
      <c r="A105" s="365"/>
      <c r="B105" s="78" t="s">
        <v>19</v>
      </c>
      <c r="C105" s="227" t="s">
        <v>150</v>
      </c>
      <c r="D105" s="76" t="s">
        <v>150</v>
      </c>
      <c r="E105" s="154" t="s">
        <v>150</v>
      </c>
      <c r="F105" s="75" t="s">
        <v>150</v>
      </c>
      <c r="G105" s="76" t="s">
        <v>150</v>
      </c>
      <c r="H105" s="77" t="s">
        <v>150</v>
      </c>
    </row>
    <row r="106" spans="1:8">
      <c r="A106" s="365"/>
      <c r="B106" s="78" t="s">
        <v>20</v>
      </c>
      <c r="C106" s="227" t="s">
        <v>150</v>
      </c>
      <c r="D106" s="76" t="s">
        <v>150</v>
      </c>
      <c r="E106" s="154" t="s">
        <v>150</v>
      </c>
      <c r="F106" s="75" t="s">
        <v>150</v>
      </c>
      <c r="G106" s="76" t="s">
        <v>150</v>
      </c>
      <c r="H106" s="77" t="s">
        <v>150</v>
      </c>
    </row>
    <row r="107" spans="1:8">
      <c r="A107" s="365"/>
      <c r="B107" s="78" t="s">
        <v>146</v>
      </c>
      <c r="C107" s="227" t="s">
        <v>150</v>
      </c>
      <c r="D107" s="76" t="s">
        <v>150</v>
      </c>
      <c r="E107" s="154" t="s">
        <v>150</v>
      </c>
      <c r="F107" s="75" t="s">
        <v>150</v>
      </c>
      <c r="G107" s="76" t="s">
        <v>150</v>
      </c>
      <c r="H107" s="77" t="s">
        <v>150</v>
      </c>
    </row>
    <row r="108" spans="1:8" ht="15" thickBot="1">
      <c r="A108" s="365"/>
      <c r="B108" s="116" t="s">
        <v>147</v>
      </c>
      <c r="C108" s="164" t="s">
        <v>150</v>
      </c>
      <c r="D108" s="165" t="s">
        <v>150</v>
      </c>
      <c r="E108" s="146" t="s">
        <v>150</v>
      </c>
      <c r="F108" s="283" t="s">
        <v>150</v>
      </c>
      <c r="G108" s="165" t="s">
        <v>150</v>
      </c>
      <c r="H108" s="284" t="s">
        <v>150</v>
      </c>
    </row>
    <row r="109" spans="1:8">
      <c r="A109" s="364">
        <v>2021</v>
      </c>
      <c r="B109" s="79" t="s">
        <v>148</v>
      </c>
      <c r="C109" s="227" t="s">
        <v>150</v>
      </c>
      <c r="D109" s="76" t="s">
        <v>150</v>
      </c>
      <c r="E109" s="154" t="s">
        <v>150</v>
      </c>
      <c r="F109" s="75" t="s">
        <v>150</v>
      </c>
      <c r="G109" s="76" t="s">
        <v>150</v>
      </c>
      <c r="H109" s="77" t="s">
        <v>150</v>
      </c>
    </row>
    <row r="110" spans="1:8">
      <c r="A110" s="365"/>
      <c r="B110" s="78" t="s">
        <v>12</v>
      </c>
      <c r="C110" s="227" t="s">
        <v>150</v>
      </c>
      <c r="D110" s="76" t="s">
        <v>150</v>
      </c>
      <c r="E110" s="154" t="s">
        <v>150</v>
      </c>
      <c r="F110" s="75" t="s">
        <v>150</v>
      </c>
      <c r="G110" s="76" t="s">
        <v>150</v>
      </c>
      <c r="H110" s="77" t="s">
        <v>150</v>
      </c>
    </row>
    <row r="111" spans="1:8">
      <c r="A111" s="365"/>
      <c r="B111" s="78" t="s">
        <v>13</v>
      </c>
      <c r="C111" s="227" t="s">
        <v>150</v>
      </c>
      <c r="D111" s="76" t="s">
        <v>150</v>
      </c>
      <c r="E111" s="154" t="s">
        <v>150</v>
      </c>
      <c r="F111" s="75" t="s">
        <v>150</v>
      </c>
      <c r="G111" s="76" t="s">
        <v>150</v>
      </c>
      <c r="H111" s="77" t="s">
        <v>150</v>
      </c>
    </row>
    <row r="112" spans="1:8">
      <c r="A112" s="365"/>
      <c r="B112" s="78" t="s">
        <v>14</v>
      </c>
      <c r="C112" s="227" t="s">
        <v>150</v>
      </c>
      <c r="D112" s="76" t="s">
        <v>150</v>
      </c>
      <c r="E112" s="154" t="s">
        <v>150</v>
      </c>
      <c r="F112" s="75" t="s">
        <v>150</v>
      </c>
      <c r="G112" s="76" t="s">
        <v>150</v>
      </c>
      <c r="H112" s="77" t="s">
        <v>150</v>
      </c>
    </row>
    <row r="113" spans="1:8">
      <c r="A113" s="365"/>
      <c r="B113" s="78" t="s">
        <v>15</v>
      </c>
      <c r="C113" s="227" t="s">
        <v>150</v>
      </c>
      <c r="D113" s="76" t="s">
        <v>150</v>
      </c>
      <c r="E113" s="154" t="s">
        <v>150</v>
      </c>
      <c r="F113" s="75" t="s">
        <v>150</v>
      </c>
      <c r="G113" s="76" t="s">
        <v>150</v>
      </c>
      <c r="H113" s="77" t="s">
        <v>150</v>
      </c>
    </row>
    <row r="114" spans="1:8">
      <c r="A114" s="365"/>
      <c r="B114" s="78" t="s">
        <v>16</v>
      </c>
      <c r="C114" s="227" t="s">
        <v>150</v>
      </c>
      <c r="D114" s="76" t="s">
        <v>150</v>
      </c>
      <c r="E114" s="154" t="s">
        <v>150</v>
      </c>
      <c r="F114" s="75" t="s">
        <v>150</v>
      </c>
      <c r="G114" s="76" t="s">
        <v>150</v>
      </c>
      <c r="H114" s="77" t="s">
        <v>150</v>
      </c>
    </row>
    <row r="115" spans="1:8">
      <c r="A115" s="365"/>
      <c r="B115" s="78" t="s">
        <v>17</v>
      </c>
      <c r="C115" s="227" t="s">
        <v>150</v>
      </c>
      <c r="D115" s="76" t="s">
        <v>150</v>
      </c>
      <c r="E115" s="154" t="s">
        <v>150</v>
      </c>
      <c r="F115" s="75" t="s">
        <v>150</v>
      </c>
      <c r="G115" s="76" t="s">
        <v>150</v>
      </c>
      <c r="H115" s="77" t="s">
        <v>150</v>
      </c>
    </row>
    <row r="116" spans="1:8">
      <c r="A116" s="365"/>
      <c r="B116" s="78" t="s">
        <v>18</v>
      </c>
      <c r="C116" s="227" t="s">
        <v>150</v>
      </c>
      <c r="D116" s="76" t="s">
        <v>150</v>
      </c>
      <c r="E116" s="154" t="s">
        <v>150</v>
      </c>
      <c r="F116" s="75" t="s">
        <v>150</v>
      </c>
      <c r="G116" s="76" t="s">
        <v>150</v>
      </c>
      <c r="H116" s="77" t="s">
        <v>150</v>
      </c>
    </row>
    <row r="117" spans="1:8" ht="15" thickBot="1">
      <c r="A117" s="372"/>
      <c r="B117" s="291" t="s">
        <v>19</v>
      </c>
      <c r="C117" s="104">
        <f>'BA-CORDOBA (A)'!C118/'BA-CORDOBA (O)'!C118</f>
        <v>3.4448682385575591</v>
      </c>
      <c r="D117" s="17">
        <f>'BA-CORDOBA (A)'!C118/'BA-CORDOBA (O)'!F118</f>
        <v>2.9220588235294116</v>
      </c>
      <c r="E117" s="146" t="s">
        <v>150</v>
      </c>
      <c r="F117" s="85">
        <f>+'BA-CORDOBA (A)'!C118/'BA-CORDOBA (FFCC)'!C91</f>
        <v>19.87</v>
      </c>
      <c r="G117" s="17">
        <f>+'BA-CORDOBA (A)'!C118/'BA-CORDOBA (FFCC)'!F91</f>
        <v>16.558333333333334</v>
      </c>
      <c r="H117" s="284" t="s">
        <v>150</v>
      </c>
    </row>
    <row r="118" spans="1:8">
      <c r="A118" s="2"/>
      <c r="B118" s="74"/>
    </row>
    <row r="120" spans="1:8">
      <c r="A120" s="4" t="s">
        <v>21</v>
      </c>
    </row>
  </sheetData>
  <mergeCells count="13">
    <mergeCell ref="A25:A36"/>
    <mergeCell ref="A37:A48"/>
    <mergeCell ref="A73:A84"/>
    <mergeCell ref="F12:H12"/>
    <mergeCell ref="B12:B13"/>
    <mergeCell ref="C12:E12"/>
    <mergeCell ref="A12:A13"/>
    <mergeCell ref="A14:A24"/>
    <mergeCell ref="A85:A96"/>
    <mergeCell ref="A97:A108"/>
    <mergeCell ref="A109:A117"/>
    <mergeCell ref="A61:A72"/>
    <mergeCell ref="A49:A60"/>
  </mergeCells>
  <hyperlinks>
    <hyperlink ref="A120" location="ÍNDICE!A1" display="Volver al Índice" xr:uid="{00000000-0004-0000-0F00-000000000000}"/>
  </hyperlink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I128"/>
  <sheetViews>
    <sheetView showGridLines="0" zoomScale="80" zoomScaleNormal="80" workbookViewId="0"/>
  </sheetViews>
  <sheetFormatPr baseColWidth="10" defaultColWidth="22.6640625" defaultRowHeight="14.4"/>
  <cols>
    <col min="1" max="1" width="27.6640625" customWidth="1"/>
    <col min="3" max="5" width="30.6640625" customWidth="1"/>
  </cols>
  <sheetData>
    <row r="1" spans="1:5">
      <c r="A1" s="3" t="s">
        <v>0</v>
      </c>
      <c r="B1" s="2"/>
      <c r="C1" s="2"/>
    </row>
    <row r="2" spans="1:5">
      <c r="A2" s="3" t="s">
        <v>1</v>
      </c>
      <c r="B2" s="2"/>
      <c r="C2" s="2"/>
    </row>
    <row r="3" spans="1:5">
      <c r="A3" s="3" t="s">
        <v>2</v>
      </c>
      <c r="B3" s="2"/>
      <c r="C3" s="2"/>
    </row>
    <row r="4" spans="1:5">
      <c r="A4" s="3" t="s">
        <v>3</v>
      </c>
      <c r="B4" s="2" t="s">
        <v>4</v>
      </c>
      <c r="C4" s="2"/>
    </row>
    <row r="5" spans="1:5">
      <c r="A5" s="3" t="s">
        <v>6</v>
      </c>
      <c r="B5" s="2" t="s">
        <v>57</v>
      </c>
      <c r="C5" s="2"/>
    </row>
    <row r="6" spans="1:5">
      <c r="A6" s="3" t="s">
        <v>5</v>
      </c>
      <c r="B6" s="2" t="s">
        <v>80</v>
      </c>
      <c r="C6" s="2"/>
    </row>
    <row r="7" spans="1:5">
      <c r="A7" s="3" t="s">
        <v>7</v>
      </c>
      <c r="B7" s="2" t="s">
        <v>67</v>
      </c>
      <c r="C7" s="2"/>
    </row>
    <row r="8" spans="1:5">
      <c r="A8" s="3" t="s">
        <v>8</v>
      </c>
      <c r="B8" s="314" t="str">
        <f>+'[2]BA-BAHIA BLANCA'!B8</f>
        <v>septiembre 2021</v>
      </c>
      <c r="C8" s="2"/>
    </row>
    <row r="9" spans="1:5">
      <c r="A9" s="3" t="s">
        <v>9</v>
      </c>
      <c r="B9" s="315" t="str">
        <f>+'[2]BA-BAHIA BLANCA'!B9</f>
        <v>septiembre 2021</v>
      </c>
      <c r="C9" s="2"/>
    </row>
    <row r="10" spans="1:5">
      <c r="A10" s="2"/>
      <c r="B10" s="2"/>
      <c r="C10" s="2"/>
    </row>
    <row r="11" spans="1:5" ht="15" thickBot="1">
      <c r="A11" s="2"/>
      <c r="B11" s="2"/>
      <c r="C11" s="2"/>
    </row>
    <row r="12" spans="1:5" ht="15" thickBot="1">
      <c r="A12" s="366" t="s">
        <v>10</v>
      </c>
      <c r="B12" s="369" t="s">
        <v>11</v>
      </c>
      <c r="C12" s="355" t="s">
        <v>77</v>
      </c>
      <c r="D12" s="356"/>
      <c r="E12" s="357"/>
    </row>
    <row r="13" spans="1:5">
      <c r="A13" s="367"/>
      <c r="B13" s="370"/>
      <c r="C13" s="419" t="s">
        <v>69</v>
      </c>
      <c r="D13" s="420"/>
      <c r="E13" s="421"/>
    </row>
    <row r="14" spans="1:5" ht="15" customHeight="1" thickBot="1">
      <c r="A14" s="368"/>
      <c r="B14" s="371"/>
      <c r="C14" s="10" t="s">
        <v>70</v>
      </c>
      <c r="D14" s="11" t="s">
        <v>71</v>
      </c>
      <c r="E14" s="12" t="s">
        <v>72</v>
      </c>
    </row>
    <row r="15" spans="1:5" ht="15" customHeight="1">
      <c r="A15" s="361">
        <v>2013</v>
      </c>
      <c r="B15" s="25" t="s">
        <v>12</v>
      </c>
      <c r="C15" s="26">
        <v>870</v>
      </c>
      <c r="D15" s="13">
        <f t="shared" ref="D15:D78" si="0">+C15/$B$119</f>
        <v>2.0518867924528301</v>
      </c>
      <c r="E15" s="27">
        <f>+C15/$C$23*100</f>
        <v>99.428571428571431</v>
      </c>
    </row>
    <row r="16" spans="1:5" ht="15" customHeight="1">
      <c r="A16" s="362"/>
      <c r="B16" s="28" t="s">
        <v>13</v>
      </c>
      <c r="C16" s="29">
        <v>734</v>
      </c>
      <c r="D16" s="15">
        <f t="shared" si="0"/>
        <v>1.7311320754716981</v>
      </c>
      <c r="E16" s="30">
        <f t="shared" ref="E16:E79" si="1">+C16/$C$23*100</f>
        <v>83.885714285714286</v>
      </c>
    </row>
    <row r="17" spans="1:8" ht="15" customHeight="1">
      <c r="A17" s="362"/>
      <c r="B17" s="28" t="s">
        <v>14</v>
      </c>
      <c r="C17" s="29">
        <v>607</v>
      </c>
      <c r="D17" s="15">
        <f t="shared" si="0"/>
        <v>1.4316037735849056</v>
      </c>
      <c r="E17" s="30">
        <f t="shared" si="1"/>
        <v>69.371428571428567</v>
      </c>
    </row>
    <row r="18" spans="1:8" ht="15" customHeight="1">
      <c r="A18" s="362"/>
      <c r="B18" s="28" t="s">
        <v>15</v>
      </c>
      <c r="C18" s="29">
        <v>711</v>
      </c>
      <c r="D18" s="15">
        <f t="shared" si="0"/>
        <v>1.6768867924528301</v>
      </c>
      <c r="E18" s="30">
        <f t="shared" si="1"/>
        <v>81.257142857142867</v>
      </c>
    </row>
    <row r="19" spans="1:8" ht="15" customHeight="1">
      <c r="A19" s="362"/>
      <c r="B19" s="28" t="s">
        <v>16</v>
      </c>
      <c r="C19" s="29">
        <v>727</v>
      </c>
      <c r="D19" s="15">
        <f t="shared" si="0"/>
        <v>1.7146226415094339</v>
      </c>
      <c r="E19" s="30">
        <f t="shared" si="1"/>
        <v>83.085714285714289</v>
      </c>
    </row>
    <row r="20" spans="1:8" ht="15" customHeight="1">
      <c r="A20" s="362"/>
      <c r="B20" s="28" t="s">
        <v>17</v>
      </c>
      <c r="C20" s="29">
        <v>828</v>
      </c>
      <c r="D20" s="15">
        <f t="shared" si="0"/>
        <v>1.9528301886792452</v>
      </c>
      <c r="E20" s="30">
        <f t="shared" si="1"/>
        <v>94.628571428571433</v>
      </c>
    </row>
    <row r="21" spans="1:8" ht="15" customHeight="1">
      <c r="A21" s="362"/>
      <c r="B21" s="28" t="s">
        <v>18</v>
      </c>
      <c r="C21" s="29">
        <v>828</v>
      </c>
      <c r="D21" s="15">
        <f t="shared" si="0"/>
        <v>1.9528301886792452</v>
      </c>
      <c r="E21" s="30">
        <f t="shared" si="1"/>
        <v>94.628571428571433</v>
      </c>
      <c r="H21" s="105"/>
    </row>
    <row r="22" spans="1:8" ht="15" customHeight="1">
      <c r="A22" s="362"/>
      <c r="B22" s="28" t="s">
        <v>19</v>
      </c>
      <c r="C22" s="29">
        <v>875</v>
      </c>
      <c r="D22" s="15">
        <f t="shared" si="0"/>
        <v>2.0636792452830188</v>
      </c>
      <c r="E22" s="30">
        <f t="shared" si="1"/>
        <v>100</v>
      </c>
      <c r="H22" s="105"/>
    </row>
    <row r="23" spans="1:8" ht="15" customHeight="1">
      <c r="A23" s="362"/>
      <c r="B23" s="28" t="s">
        <v>20</v>
      </c>
      <c r="C23" s="29">
        <v>875</v>
      </c>
      <c r="D23" s="15">
        <f t="shared" si="0"/>
        <v>2.0636792452830188</v>
      </c>
      <c r="E23" s="30">
        <f t="shared" si="1"/>
        <v>100</v>
      </c>
      <c r="H23" s="107"/>
    </row>
    <row r="24" spans="1:8" ht="15" customHeight="1">
      <c r="A24" s="362"/>
      <c r="B24" s="28" t="s">
        <v>146</v>
      </c>
      <c r="C24" s="29">
        <v>875</v>
      </c>
      <c r="D24" s="15">
        <f t="shared" si="0"/>
        <v>2.0636792452830188</v>
      </c>
      <c r="E24" s="30">
        <f t="shared" si="1"/>
        <v>100</v>
      </c>
      <c r="H24" s="121"/>
    </row>
    <row r="25" spans="1:8" ht="15" customHeight="1" thickBot="1">
      <c r="A25" s="363"/>
      <c r="B25" s="31" t="s">
        <v>147</v>
      </c>
      <c r="C25" s="43">
        <v>875</v>
      </c>
      <c r="D25" s="17">
        <f t="shared" si="0"/>
        <v>2.0636792452830188</v>
      </c>
      <c r="E25" s="42">
        <f t="shared" si="1"/>
        <v>100</v>
      </c>
      <c r="H25" s="107"/>
    </row>
    <row r="26" spans="1:8" ht="15" customHeight="1">
      <c r="A26" s="361">
        <v>2014</v>
      </c>
      <c r="B26" s="108" t="s">
        <v>148</v>
      </c>
      <c r="C26" s="35">
        <v>957</v>
      </c>
      <c r="D26" s="13">
        <f t="shared" si="0"/>
        <v>2.2570754716981134</v>
      </c>
      <c r="E26" s="27">
        <f t="shared" si="1"/>
        <v>109.37142857142857</v>
      </c>
    </row>
    <row r="27" spans="1:8" ht="15" customHeight="1">
      <c r="A27" s="362"/>
      <c r="B27" s="109" t="s">
        <v>12</v>
      </c>
      <c r="C27" s="89">
        <v>966</v>
      </c>
      <c r="D27" s="15">
        <f t="shared" si="0"/>
        <v>2.2783018867924527</v>
      </c>
      <c r="E27" s="30">
        <f t="shared" si="1"/>
        <v>110.4</v>
      </c>
      <c r="G27" s="105"/>
    </row>
    <row r="28" spans="1:8" ht="15" customHeight="1">
      <c r="A28" s="362"/>
      <c r="B28" s="109" t="s">
        <v>13</v>
      </c>
      <c r="C28" s="89">
        <v>902.5</v>
      </c>
      <c r="D28" s="15">
        <f t="shared" si="0"/>
        <v>2.1285377358490565</v>
      </c>
      <c r="E28" s="30">
        <f t="shared" si="1"/>
        <v>103.14285714285714</v>
      </c>
      <c r="G28" s="105"/>
    </row>
    <row r="29" spans="1:8" ht="15" customHeight="1">
      <c r="A29" s="362"/>
      <c r="B29" s="110" t="s">
        <v>14</v>
      </c>
      <c r="C29" s="98">
        <f>+(753+884+962+971)/4</f>
        <v>892.5</v>
      </c>
      <c r="D29" s="32">
        <f t="shared" si="0"/>
        <v>2.1049528301886791</v>
      </c>
      <c r="E29" s="33">
        <f>+C29/$C$23*100</f>
        <v>102</v>
      </c>
      <c r="G29" s="105"/>
    </row>
    <row r="30" spans="1:8" ht="15" customHeight="1">
      <c r="A30" s="362"/>
      <c r="B30" s="110" t="s">
        <v>15</v>
      </c>
      <c r="C30" s="98">
        <v>912</v>
      </c>
      <c r="D30" s="32">
        <f t="shared" si="0"/>
        <v>2.1509433962264151</v>
      </c>
      <c r="E30" s="33">
        <f t="shared" si="1"/>
        <v>104.22857142857143</v>
      </c>
    </row>
    <row r="31" spans="1:8" ht="15" customHeight="1">
      <c r="A31" s="362"/>
      <c r="B31" s="110" t="s">
        <v>16</v>
      </c>
      <c r="C31" s="98">
        <v>818.66666666666663</v>
      </c>
      <c r="D31" s="32">
        <f t="shared" si="0"/>
        <v>1.9308176100628931</v>
      </c>
      <c r="E31" s="33">
        <f t="shared" si="1"/>
        <v>93.561904761904756</v>
      </c>
    </row>
    <row r="32" spans="1:8" ht="15" customHeight="1">
      <c r="A32" s="362"/>
      <c r="B32" s="110" t="s">
        <v>17</v>
      </c>
      <c r="C32" s="98">
        <v>845.33333333333337</v>
      </c>
      <c r="D32" s="32">
        <f t="shared" si="0"/>
        <v>1.9937106918238994</v>
      </c>
      <c r="E32" s="33">
        <f t="shared" si="1"/>
        <v>96.609523809523807</v>
      </c>
    </row>
    <row r="33" spans="1:9" ht="15" customHeight="1">
      <c r="A33" s="362"/>
      <c r="B33" s="110" t="s">
        <v>18</v>
      </c>
      <c r="C33" s="98">
        <v>1000.25</v>
      </c>
      <c r="D33" s="32">
        <f t="shared" si="0"/>
        <v>2.3590801886792452</v>
      </c>
      <c r="E33" s="33">
        <f t="shared" si="1"/>
        <v>114.31428571428572</v>
      </c>
    </row>
    <row r="34" spans="1:9" ht="15" customHeight="1">
      <c r="A34" s="362"/>
      <c r="B34" s="110" t="s">
        <v>19</v>
      </c>
      <c r="C34" s="98">
        <v>1058</v>
      </c>
      <c r="D34" s="32">
        <f t="shared" si="0"/>
        <v>2.4952830188679247</v>
      </c>
      <c r="E34" s="33">
        <f t="shared" si="1"/>
        <v>120.91428571428571</v>
      </c>
    </row>
    <row r="35" spans="1:9" ht="15" customHeight="1">
      <c r="A35" s="362"/>
      <c r="B35" s="110" t="s">
        <v>20</v>
      </c>
      <c r="C35" s="98">
        <v>1057</v>
      </c>
      <c r="D35" s="32">
        <f t="shared" si="0"/>
        <v>2.4929245283018866</v>
      </c>
      <c r="E35" s="33">
        <f t="shared" si="1"/>
        <v>120.8</v>
      </c>
    </row>
    <row r="36" spans="1:9" ht="15" customHeight="1">
      <c r="A36" s="362"/>
      <c r="B36" s="110" t="s">
        <v>146</v>
      </c>
      <c r="C36" s="98">
        <v>1224</v>
      </c>
      <c r="D36" s="32">
        <f t="shared" si="0"/>
        <v>2.8867924528301887</v>
      </c>
      <c r="E36" s="33">
        <f t="shared" si="1"/>
        <v>139.88571428571427</v>
      </c>
    </row>
    <row r="37" spans="1:9" ht="15" customHeight="1" thickBot="1">
      <c r="A37" s="363"/>
      <c r="B37" s="111" t="s">
        <v>147</v>
      </c>
      <c r="C37" s="90">
        <v>1463</v>
      </c>
      <c r="D37" s="17">
        <f t="shared" si="0"/>
        <v>3.4504716981132075</v>
      </c>
      <c r="E37" s="42">
        <f t="shared" si="1"/>
        <v>167.2</v>
      </c>
    </row>
    <row r="38" spans="1:9" ht="15" customHeight="1">
      <c r="A38" s="364">
        <v>2015</v>
      </c>
      <c r="B38" s="108" t="s">
        <v>148</v>
      </c>
      <c r="C38" s="35">
        <v>1241</v>
      </c>
      <c r="D38" s="13">
        <f t="shared" si="0"/>
        <v>2.9268867924528301</v>
      </c>
      <c r="E38" s="27">
        <f t="shared" si="1"/>
        <v>141.82857142857145</v>
      </c>
    </row>
    <row r="39" spans="1:9" ht="15" customHeight="1">
      <c r="A39" s="365"/>
      <c r="B39" s="110" t="s">
        <v>12</v>
      </c>
      <c r="C39" s="98">
        <v>1329</v>
      </c>
      <c r="D39" s="32">
        <f t="shared" si="0"/>
        <v>3.1344339622641511</v>
      </c>
      <c r="E39" s="33">
        <f t="shared" si="1"/>
        <v>151.8857142857143</v>
      </c>
    </row>
    <row r="40" spans="1:9" ht="15" customHeight="1">
      <c r="A40" s="365"/>
      <c r="B40" s="109" t="s">
        <v>13</v>
      </c>
      <c r="C40" s="89">
        <v>1220</v>
      </c>
      <c r="D40" s="15">
        <f t="shared" si="0"/>
        <v>2.8773584905660377</v>
      </c>
      <c r="E40" s="30">
        <f t="shared" si="1"/>
        <v>139.42857142857144</v>
      </c>
    </row>
    <row r="41" spans="1:9" ht="15" customHeight="1">
      <c r="A41" s="365"/>
      <c r="B41" s="109" t="s">
        <v>14</v>
      </c>
      <c r="C41" s="89">
        <v>1220</v>
      </c>
      <c r="D41" s="15">
        <f t="shared" si="0"/>
        <v>2.8773584905660377</v>
      </c>
      <c r="E41" s="30">
        <f t="shared" si="1"/>
        <v>139.42857142857144</v>
      </c>
    </row>
    <row r="42" spans="1:9" ht="15" customHeight="1">
      <c r="A42" s="365"/>
      <c r="B42" s="109" t="s">
        <v>15</v>
      </c>
      <c r="C42" s="89">
        <v>1133</v>
      </c>
      <c r="D42" s="15">
        <f t="shared" si="0"/>
        <v>2.6721698113207548</v>
      </c>
      <c r="E42" s="30">
        <f t="shared" si="1"/>
        <v>129.48571428571429</v>
      </c>
    </row>
    <row r="43" spans="1:9" ht="15" customHeight="1">
      <c r="A43" s="365"/>
      <c r="B43" s="109" t="s">
        <v>16</v>
      </c>
      <c r="C43" s="89">
        <v>1264</v>
      </c>
      <c r="D43" s="15">
        <f t="shared" si="0"/>
        <v>2.9811320754716979</v>
      </c>
      <c r="E43" s="30">
        <f t="shared" si="1"/>
        <v>144.45714285714286</v>
      </c>
    </row>
    <row r="44" spans="1:9" ht="15" customHeight="1">
      <c r="A44" s="365"/>
      <c r="B44" s="109" t="s">
        <v>17</v>
      </c>
      <c r="C44" s="89">
        <v>1324</v>
      </c>
      <c r="D44" s="15">
        <f t="shared" si="0"/>
        <v>3.1226415094339623</v>
      </c>
      <c r="E44" s="30">
        <f t="shared" si="1"/>
        <v>151.31428571428572</v>
      </c>
    </row>
    <row r="45" spans="1:9" ht="15" customHeight="1">
      <c r="A45" s="365"/>
      <c r="B45" s="109" t="s">
        <v>18</v>
      </c>
      <c r="C45" s="89">
        <v>1518</v>
      </c>
      <c r="D45" s="15">
        <f t="shared" si="0"/>
        <v>3.5801886792452828</v>
      </c>
      <c r="E45" s="30">
        <f t="shared" si="1"/>
        <v>173.48571428571429</v>
      </c>
      <c r="G45" s="107"/>
      <c r="I45" s="107"/>
    </row>
    <row r="46" spans="1:9" ht="15" customHeight="1">
      <c r="A46" s="365"/>
      <c r="B46" s="131" t="s">
        <v>19</v>
      </c>
      <c r="C46" s="125">
        <v>1298</v>
      </c>
      <c r="D46" s="76">
        <f t="shared" si="0"/>
        <v>3.0613207547169812</v>
      </c>
      <c r="E46" s="126">
        <f t="shared" si="1"/>
        <v>148.34285714285713</v>
      </c>
    </row>
    <row r="47" spans="1:9" ht="15" customHeight="1">
      <c r="A47" s="365"/>
      <c r="B47" s="109" t="s">
        <v>20</v>
      </c>
      <c r="C47" s="129">
        <v>1310</v>
      </c>
      <c r="D47" s="15">
        <f t="shared" si="0"/>
        <v>3.0896226415094339</v>
      </c>
      <c r="E47" s="124">
        <f t="shared" si="1"/>
        <v>149.71428571428572</v>
      </c>
    </row>
    <row r="48" spans="1:9" ht="15" customHeight="1">
      <c r="A48" s="365"/>
      <c r="B48" s="109" t="s">
        <v>146</v>
      </c>
      <c r="C48" s="129">
        <v>1374</v>
      </c>
      <c r="D48" s="15">
        <f t="shared" si="0"/>
        <v>3.2405660377358489</v>
      </c>
      <c r="E48" s="124">
        <f t="shared" si="1"/>
        <v>157.02857142857144</v>
      </c>
    </row>
    <row r="49" spans="1:9" ht="15" customHeight="1" thickBot="1">
      <c r="A49" s="365"/>
      <c r="B49" s="111" t="s">
        <v>147</v>
      </c>
      <c r="C49" s="143">
        <v>1311</v>
      </c>
      <c r="D49" s="17">
        <f t="shared" si="0"/>
        <v>3.0919811320754715</v>
      </c>
      <c r="E49" s="141">
        <f t="shared" si="1"/>
        <v>149.82857142857142</v>
      </c>
      <c r="I49" s="107"/>
    </row>
    <row r="50" spans="1:9" ht="15" customHeight="1">
      <c r="A50" s="361">
        <v>2016</v>
      </c>
      <c r="B50" s="108" t="s">
        <v>148</v>
      </c>
      <c r="C50" s="156">
        <v>1361</v>
      </c>
      <c r="D50" s="13">
        <f t="shared" si="0"/>
        <v>3.2099056603773586</v>
      </c>
      <c r="E50" s="263">
        <f t="shared" si="1"/>
        <v>155.54285714285714</v>
      </c>
    </row>
    <row r="51" spans="1:9" ht="15" customHeight="1">
      <c r="A51" s="362"/>
      <c r="B51" s="109" t="s">
        <v>12</v>
      </c>
      <c r="C51" s="129">
        <v>1602</v>
      </c>
      <c r="D51" s="15">
        <f t="shared" si="0"/>
        <v>3.7783018867924527</v>
      </c>
      <c r="E51" s="124">
        <f t="shared" si="1"/>
        <v>183.08571428571429</v>
      </c>
    </row>
    <row r="52" spans="1:9" ht="15" customHeight="1">
      <c r="A52" s="362"/>
      <c r="B52" s="109" t="s">
        <v>13</v>
      </c>
      <c r="C52" s="129">
        <v>1602</v>
      </c>
      <c r="D52" s="15">
        <f t="shared" si="0"/>
        <v>3.7783018867924527</v>
      </c>
      <c r="E52" s="124">
        <f t="shared" si="1"/>
        <v>183.08571428571429</v>
      </c>
    </row>
    <row r="53" spans="1:9" ht="15" customHeight="1">
      <c r="A53" s="362"/>
      <c r="B53" s="109" t="s">
        <v>14</v>
      </c>
      <c r="C53" s="129">
        <v>1757</v>
      </c>
      <c r="D53" s="15">
        <f t="shared" si="0"/>
        <v>4.1438679245283021</v>
      </c>
      <c r="E53" s="124">
        <f t="shared" si="1"/>
        <v>200.8</v>
      </c>
    </row>
    <row r="54" spans="1:9" ht="15" customHeight="1">
      <c r="A54" s="362"/>
      <c r="B54" s="109" t="s">
        <v>15</v>
      </c>
      <c r="C54" s="129">
        <v>1757</v>
      </c>
      <c r="D54" s="15">
        <f t="shared" si="0"/>
        <v>4.1438679245283021</v>
      </c>
      <c r="E54" s="124">
        <f t="shared" si="1"/>
        <v>200.8</v>
      </c>
    </row>
    <row r="55" spans="1:9" ht="15" customHeight="1">
      <c r="A55" s="362"/>
      <c r="B55" s="109" t="s">
        <v>16</v>
      </c>
      <c r="C55" s="129">
        <v>1283</v>
      </c>
      <c r="D55" s="15">
        <f t="shared" si="0"/>
        <v>3.0259433962264151</v>
      </c>
      <c r="E55" s="124">
        <f t="shared" si="1"/>
        <v>146.62857142857143</v>
      </c>
    </row>
    <row r="56" spans="1:9" ht="15" customHeight="1">
      <c r="A56" s="362"/>
      <c r="B56" s="109" t="s">
        <v>17</v>
      </c>
      <c r="C56" s="129">
        <v>1820</v>
      </c>
      <c r="D56" s="15">
        <f t="shared" si="0"/>
        <v>4.2924528301886795</v>
      </c>
      <c r="E56" s="124">
        <f t="shared" si="1"/>
        <v>208</v>
      </c>
    </row>
    <row r="57" spans="1:9" ht="15" customHeight="1">
      <c r="A57" s="362"/>
      <c r="B57" s="109" t="s">
        <v>18</v>
      </c>
      <c r="C57" s="129">
        <v>1793</v>
      </c>
      <c r="D57" s="15">
        <f t="shared" si="0"/>
        <v>4.2287735849056602</v>
      </c>
      <c r="E57" s="124">
        <f t="shared" si="1"/>
        <v>204.91428571428568</v>
      </c>
    </row>
    <row r="58" spans="1:9" ht="15" customHeight="1">
      <c r="A58" s="362"/>
      <c r="B58" s="109" t="s">
        <v>19</v>
      </c>
      <c r="C58" s="129">
        <v>1793</v>
      </c>
      <c r="D58" s="15">
        <f t="shared" si="0"/>
        <v>4.2287735849056602</v>
      </c>
      <c r="E58" s="124">
        <f t="shared" si="1"/>
        <v>204.91428571428568</v>
      </c>
    </row>
    <row r="59" spans="1:9" ht="15" customHeight="1">
      <c r="A59" s="362"/>
      <c r="B59" s="109" t="s">
        <v>20</v>
      </c>
      <c r="C59" s="129">
        <v>2470</v>
      </c>
      <c r="D59" s="15">
        <f t="shared" si="0"/>
        <v>5.8254716981132075</v>
      </c>
      <c r="E59" s="124">
        <f t="shared" si="1"/>
        <v>282.28571428571428</v>
      </c>
    </row>
    <row r="60" spans="1:9" ht="15" customHeight="1">
      <c r="A60" s="362"/>
      <c r="B60" s="109" t="s">
        <v>146</v>
      </c>
      <c r="C60" s="129">
        <v>2705</v>
      </c>
      <c r="D60" s="15">
        <f t="shared" si="0"/>
        <v>6.3797169811320753</v>
      </c>
      <c r="E60" s="124">
        <f t="shared" si="1"/>
        <v>309.14285714285717</v>
      </c>
    </row>
    <row r="61" spans="1:9" ht="15" customHeight="1" thickBot="1">
      <c r="A61" s="362"/>
      <c r="B61" s="111" t="s">
        <v>147</v>
      </c>
      <c r="C61" s="143">
        <v>2984</v>
      </c>
      <c r="D61" s="17">
        <f t="shared" si="0"/>
        <v>7.0377358490566042</v>
      </c>
      <c r="E61" s="141">
        <f t="shared" si="1"/>
        <v>341.02857142857141</v>
      </c>
    </row>
    <row r="62" spans="1:9" ht="15" customHeight="1">
      <c r="A62" s="364">
        <v>2017</v>
      </c>
      <c r="B62" s="108" t="s">
        <v>148</v>
      </c>
      <c r="C62" s="269">
        <v>1839.25</v>
      </c>
      <c r="D62" s="76">
        <f t="shared" si="0"/>
        <v>4.3378537735849054</v>
      </c>
      <c r="E62" s="270">
        <f t="shared" si="1"/>
        <v>210.2</v>
      </c>
    </row>
    <row r="63" spans="1:9" ht="15" customHeight="1">
      <c r="A63" s="365"/>
      <c r="B63" s="131" t="s">
        <v>12</v>
      </c>
      <c r="C63" s="269">
        <v>3190</v>
      </c>
      <c r="D63" s="76">
        <f t="shared" si="0"/>
        <v>7.5235849056603774</v>
      </c>
      <c r="E63" s="270">
        <f t="shared" si="1"/>
        <v>364.57142857142861</v>
      </c>
    </row>
    <row r="64" spans="1:9" ht="15" customHeight="1">
      <c r="A64" s="365"/>
      <c r="B64" s="131" t="s">
        <v>13</v>
      </c>
      <c r="C64" s="269">
        <v>2184</v>
      </c>
      <c r="D64" s="76">
        <f t="shared" si="0"/>
        <v>5.1509433962264151</v>
      </c>
      <c r="E64" s="270">
        <f t="shared" si="1"/>
        <v>249.6</v>
      </c>
    </row>
    <row r="65" spans="1:5" ht="15" customHeight="1">
      <c r="A65" s="365"/>
      <c r="B65" s="131" t="s">
        <v>14</v>
      </c>
      <c r="C65" s="269">
        <v>2184</v>
      </c>
      <c r="D65" s="76">
        <f t="shared" si="0"/>
        <v>5.1509433962264151</v>
      </c>
      <c r="E65" s="270">
        <f t="shared" si="1"/>
        <v>249.6</v>
      </c>
    </row>
    <row r="66" spans="1:5" ht="15" customHeight="1">
      <c r="A66" s="365"/>
      <c r="B66" s="131" t="s">
        <v>15</v>
      </c>
      <c r="C66" s="269">
        <v>2184</v>
      </c>
      <c r="D66" s="76">
        <f t="shared" si="0"/>
        <v>5.1509433962264151</v>
      </c>
      <c r="E66" s="270">
        <f t="shared" si="1"/>
        <v>249.6</v>
      </c>
    </row>
    <row r="67" spans="1:5" ht="15" customHeight="1">
      <c r="A67" s="365"/>
      <c r="B67" s="131" t="s">
        <v>16</v>
      </c>
      <c r="C67" s="269">
        <v>2422</v>
      </c>
      <c r="D67" s="76">
        <f t="shared" si="0"/>
        <v>5.7122641509433958</v>
      </c>
      <c r="E67" s="270">
        <f t="shared" si="1"/>
        <v>276.79999999999995</v>
      </c>
    </row>
    <row r="68" spans="1:5" ht="15" customHeight="1">
      <c r="A68" s="365"/>
      <c r="B68" s="131" t="s">
        <v>17</v>
      </c>
      <c r="C68" s="269">
        <v>3147</v>
      </c>
      <c r="D68" s="76">
        <f t="shared" si="0"/>
        <v>7.4221698113207548</v>
      </c>
      <c r="E68" s="270">
        <f t="shared" si="1"/>
        <v>359.65714285714284</v>
      </c>
    </row>
    <row r="69" spans="1:5" ht="15" customHeight="1">
      <c r="A69" s="365"/>
      <c r="B69" s="131" t="s">
        <v>18</v>
      </c>
      <c r="C69" s="269">
        <v>3148</v>
      </c>
      <c r="D69" s="76">
        <f t="shared" si="0"/>
        <v>7.4245283018867925</v>
      </c>
      <c r="E69" s="270">
        <f t="shared" si="1"/>
        <v>359.7714285714286</v>
      </c>
    </row>
    <row r="70" spans="1:5" ht="15" customHeight="1">
      <c r="A70" s="365"/>
      <c r="B70" s="131" t="s">
        <v>19</v>
      </c>
      <c r="C70" s="269">
        <v>2563</v>
      </c>
      <c r="D70" s="76">
        <f t="shared" si="0"/>
        <v>6.0448113207547172</v>
      </c>
      <c r="E70" s="270">
        <f t="shared" si="1"/>
        <v>292.91428571428571</v>
      </c>
    </row>
    <row r="71" spans="1:5" ht="15" customHeight="1">
      <c r="A71" s="365"/>
      <c r="B71" s="131" t="s">
        <v>20</v>
      </c>
      <c r="C71" s="269">
        <v>2669</v>
      </c>
      <c r="D71" s="76">
        <f t="shared" si="0"/>
        <v>6.2948113207547172</v>
      </c>
      <c r="E71" s="270">
        <f t="shared" si="1"/>
        <v>305.02857142857141</v>
      </c>
    </row>
    <row r="72" spans="1:5" ht="15" customHeight="1">
      <c r="A72" s="365"/>
      <c r="B72" s="131" t="s">
        <v>146</v>
      </c>
      <c r="C72" s="269">
        <v>1657</v>
      </c>
      <c r="D72" s="76">
        <f t="shared" si="0"/>
        <v>3.9080188679245285</v>
      </c>
      <c r="E72" s="270">
        <f t="shared" si="1"/>
        <v>189.37142857142857</v>
      </c>
    </row>
    <row r="73" spans="1:5" ht="15" customHeight="1" thickBot="1">
      <c r="A73" s="365"/>
      <c r="B73" s="169" t="s">
        <v>147</v>
      </c>
      <c r="C73" s="312">
        <v>2467.5</v>
      </c>
      <c r="D73" s="17">
        <f t="shared" si="0"/>
        <v>5.819575471698113</v>
      </c>
      <c r="E73" s="141">
        <f t="shared" si="1"/>
        <v>282</v>
      </c>
    </row>
    <row r="74" spans="1:5" ht="15" customHeight="1">
      <c r="A74" s="364">
        <v>2018</v>
      </c>
      <c r="B74" s="108" t="s">
        <v>148</v>
      </c>
      <c r="C74" s="271">
        <v>1833</v>
      </c>
      <c r="D74" s="13">
        <f t="shared" si="0"/>
        <v>4.3231132075471699</v>
      </c>
      <c r="E74" s="263">
        <f t="shared" si="1"/>
        <v>209.48571428571427</v>
      </c>
    </row>
    <row r="75" spans="1:5" ht="15" customHeight="1">
      <c r="A75" s="365"/>
      <c r="B75" s="131" t="s">
        <v>12</v>
      </c>
      <c r="C75" s="269">
        <v>2161</v>
      </c>
      <c r="D75" s="76">
        <f t="shared" si="0"/>
        <v>5.0966981132075473</v>
      </c>
      <c r="E75" s="270">
        <f t="shared" si="1"/>
        <v>246.97142857142859</v>
      </c>
    </row>
    <row r="76" spans="1:5" ht="15" customHeight="1">
      <c r="A76" s="365"/>
      <c r="B76" s="131" t="s">
        <v>13</v>
      </c>
      <c r="C76" s="269">
        <v>2048</v>
      </c>
      <c r="D76" s="76">
        <f t="shared" si="0"/>
        <v>4.8301886792452828</v>
      </c>
      <c r="E76" s="270">
        <f t="shared" si="1"/>
        <v>234.05714285714288</v>
      </c>
    </row>
    <row r="77" spans="1:5" ht="15" customHeight="1">
      <c r="A77" s="365"/>
      <c r="B77" s="131" t="s">
        <v>14</v>
      </c>
      <c r="C77" s="269">
        <v>2633</v>
      </c>
      <c r="D77" s="76">
        <f t="shared" si="0"/>
        <v>6.2099056603773581</v>
      </c>
      <c r="E77" s="270">
        <f t="shared" si="1"/>
        <v>300.91428571428571</v>
      </c>
    </row>
    <row r="78" spans="1:5" ht="15" customHeight="1">
      <c r="A78" s="365"/>
      <c r="B78" s="131" t="s">
        <v>15</v>
      </c>
      <c r="C78" s="269">
        <v>1881</v>
      </c>
      <c r="D78" s="76">
        <f t="shared" si="0"/>
        <v>4.4363207547169807</v>
      </c>
      <c r="E78" s="270">
        <f t="shared" si="1"/>
        <v>214.97142857142859</v>
      </c>
    </row>
    <row r="79" spans="1:5" ht="15" customHeight="1">
      <c r="A79" s="365"/>
      <c r="B79" s="131" t="s">
        <v>16</v>
      </c>
      <c r="C79" s="269">
        <v>1850</v>
      </c>
      <c r="D79" s="76">
        <f t="shared" ref="D79:D98" si="2">+C79/$B$119</f>
        <v>4.3632075471698117</v>
      </c>
      <c r="E79" s="270">
        <f t="shared" si="1"/>
        <v>211.42857142857144</v>
      </c>
    </row>
    <row r="80" spans="1:5" ht="15" customHeight="1">
      <c r="A80" s="365"/>
      <c r="B80" s="131" t="s">
        <v>17</v>
      </c>
      <c r="C80" s="269">
        <v>3069</v>
      </c>
      <c r="D80" s="76">
        <f t="shared" si="2"/>
        <v>7.2382075471698117</v>
      </c>
      <c r="E80" s="270">
        <f t="shared" ref="E80:E98" si="3">+C80/$C$23*100</f>
        <v>350.74285714285713</v>
      </c>
    </row>
    <row r="81" spans="1:5" ht="15" customHeight="1">
      <c r="A81" s="365"/>
      <c r="B81" s="131" t="s">
        <v>18</v>
      </c>
      <c r="C81" s="269">
        <v>3139</v>
      </c>
      <c r="D81" s="76">
        <f t="shared" si="2"/>
        <v>7.4033018867924527</v>
      </c>
      <c r="E81" s="270">
        <f t="shared" si="3"/>
        <v>358.74285714285719</v>
      </c>
    </row>
    <row r="82" spans="1:5" ht="15" customHeight="1">
      <c r="A82" s="365"/>
      <c r="B82" s="131" t="s">
        <v>19</v>
      </c>
      <c r="C82" s="269">
        <v>4935</v>
      </c>
      <c r="D82" s="76">
        <f t="shared" si="2"/>
        <v>11.639150943396226</v>
      </c>
      <c r="E82" s="270">
        <f t="shared" si="3"/>
        <v>564</v>
      </c>
    </row>
    <row r="83" spans="1:5" ht="15" customHeight="1">
      <c r="A83" s="365"/>
      <c r="B83" s="131" t="s">
        <v>20</v>
      </c>
      <c r="C83" s="269">
        <v>2840</v>
      </c>
      <c r="D83" s="76">
        <f t="shared" si="2"/>
        <v>6.6981132075471699</v>
      </c>
      <c r="E83" s="270">
        <f t="shared" si="3"/>
        <v>324.57142857142856</v>
      </c>
    </row>
    <row r="84" spans="1:5" ht="15" customHeight="1">
      <c r="A84" s="365"/>
      <c r="B84" s="131" t="s">
        <v>146</v>
      </c>
      <c r="C84" s="269">
        <v>5674</v>
      </c>
      <c r="D84" s="76">
        <f t="shared" si="2"/>
        <v>13.382075471698114</v>
      </c>
      <c r="E84" s="270">
        <f t="shared" si="3"/>
        <v>648.45714285714291</v>
      </c>
    </row>
    <row r="85" spans="1:5" ht="15" customHeight="1" thickBot="1">
      <c r="A85" s="365"/>
      <c r="B85" s="169" t="s">
        <v>147</v>
      </c>
      <c r="C85" s="162">
        <v>8967</v>
      </c>
      <c r="D85" s="165">
        <f t="shared" si="2"/>
        <v>21.148584905660378</v>
      </c>
      <c r="E85" s="114">
        <f t="shared" si="3"/>
        <v>1024.8</v>
      </c>
    </row>
    <row r="86" spans="1:5" ht="15" customHeight="1">
      <c r="A86" s="364">
        <v>2019</v>
      </c>
      <c r="B86" s="108" t="s">
        <v>148</v>
      </c>
      <c r="C86" s="271">
        <v>6643</v>
      </c>
      <c r="D86" s="13">
        <f t="shared" si="2"/>
        <v>15.66745283018868</v>
      </c>
      <c r="E86" s="27">
        <f t="shared" si="3"/>
        <v>759.19999999999993</v>
      </c>
    </row>
    <row r="87" spans="1:5" ht="15" customHeight="1">
      <c r="A87" s="365"/>
      <c r="B87" s="131" t="s">
        <v>12</v>
      </c>
      <c r="C87" s="269">
        <v>9448</v>
      </c>
      <c r="D87" s="76">
        <f t="shared" si="2"/>
        <v>22.283018867924529</v>
      </c>
      <c r="E87" s="126">
        <f t="shared" si="3"/>
        <v>1079.7714285714285</v>
      </c>
    </row>
    <row r="88" spans="1:5" ht="15" customHeight="1">
      <c r="A88" s="365"/>
      <c r="B88" s="131" t="s">
        <v>13</v>
      </c>
      <c r="C88" s="269">
        <v>3320</v>
      </c>
      <c r="D88" s="76">
        <f t="shared" si="2"/>
        <v>7.8301886792452828</v>
      </c>
      <c r="E88" s="126">
        <f t="shared" si="3"/>
        <v>379.42857142857144</v>
      </c>
    </row>
    <row r="89" spans="1:5" ht="15" customHeight="1">
      <c r="A89" s="365"/>
      <c r="B89" s="131" t="s">
        <v>14</v>
      </c>
      <c r="C89" s="269">
        <v>4385</v>
      </c>
      <c r="D89" s="76">
        <f t="shared" si="2"/>
        <v>10.341981132075471</v>
      </c>
      <c r="E89" s="126">
        <f t="shared" si="3"/>
        <v>501.14285714285717</v>
      </c>
    </row>
    <row r="90" spans="1:5" ht="15" customHeight="1">
      <c r="A90" s="365"/>
      <c r="B90" s="131" t="s">
        <v>15</v>
      </c>
      <c r="C90" s="269">
        <v>3713</v>
      </c>
      <c r="D90" s="76">
        <f t="shared" si="2"/>
        <v>8.7570754716981138</v>
      </c>
      <c r="E90" s="126">
        <f t="shared" si="3"/>
        <v>424.34285714285716</v>
      </c>
    </row>
    <row r="91" spans="1:5" ht="15" customHeight="1">
      <c r="A91" s="365"/>
      <c r="B91" s="131" t="s">
        <v>16</v>
      </c>
      <c r="C91" s="269">
        <v>4714</v>
      </c>
      <c r="D91" s="76">
        <f t="shared" si="2"/>
        <v>11.117924528301886</v>
      </c>
      <c r="E91" s="126">
        <f t="shared" si="3"/>
        <v>538.74285714285713</v>
      </c>
    </row>
    <row r="92" spans="1:5" ht="15" customHeight="1">
      <c r="A92" s="365"/>
      <c r="B92" s="131" t="s">
        <v>17</v>
      </c>
      <c r="C92" s="269">
        <v>3888</v>
      </c>
      <c r="D92" s="76">
        <f t="shared" si="2"/>
        <v>9.1698113207547163</v>
      </c>
      <c r="E92" s="126">
        <f t="shared" si="3"/>
        <v>444.3428571428571</v>
      </c>
    </row>
    <row r="93" spans="1:5" ht="15" customHeight="1">
      <c r="A93" s="365"/>
      <c r="B93" s="131" t="s">
        <v>18</v>
      </c>
      <c r="C93" s="269">
        <v>4113</v>
      </c>
      <c r="D93" s="76">
        <f t="shared" si="2"/>
        <v>9.7004716981132084</v>
      </c>
      <c r="E93" s="126">
        <f t="shared" si="3"/>
        <v>470.05714285714282</v>
      </c>
    </row>
    <row r="94" spans="1:5" ht="15" customHeight="1">
      <c r="A94" s="365"/>
      <c r="B94" s="131" t="s">
        <v>19</v>
      </c>
      <c r="C94" s="269">
        <v>4612</v>
      </c>
      <c r="D94" s="76">
        <f t="shared" si="2"/>
        <v>10.877358490566039</v>
      </c>
      <c r="E94" s="126">
        <f t="shared" si="3"/>
        <v>527.08571428571429</v>
      </c>
    </row>
    <row r="95" spans="1:5" ht="15" customHeight="1">
      <c r="A95" s="365"/>
      <c r="B95" s="131" t="s">
        <v>20</v>
      </c>
      <c r="C95" s="269">
        <v>4612</v>
      </c>
      <c r="D95" s="76">
        <f t="shared" si="2"/>
        <v>10.877358490566039</v>
      </c>
      <c r="E95" s="126">
        <f t="shared" si="3"/>
        <v>527.08571428571429</v>
      </c>
    </row>
    <row r="96" spans="1:5" ht="15" customHeight="1">
      <c r="A96" s="365"/>
      <c r="B96" s="131" t="s">
        <v>146</v>
      </c>
      <c r="C96" s="269">
        <v>11416</v>
      </c>
      <c r="D96" s="76">
        <f t="shared" si="2"/>
        <v>26.924528301886792</v>
      </c>
      <c r="E96" s="126">
        <f t="shared" si="3"/>
        <v>1304.6857142857143</v>
      </c>
    </row>
    <row r="97" spans="1:5" ht="15" customHeight="1" thickBot="1">
      <c r="A97" s="372"/>
      <c r="B97" s="169" t="s">
        <v>147</v>
      </c>
      <c r="C97" s="162">
        <v>10860</v>
      </c>
      <c r="D97" s="165">
        <f t="shared" si="2"/>
        <v>25.613207547169811</v>
      </c>
      <c r="E97" s="168">
        <f t="shared" si="3"/>
        <v>1241.1428571428571</v>
      </c>
    </row>
    <row r="98" spans="1:5" ht="15" customHeight="1">
      <c r="A98" s="364">
        <v>2020</v>
      </c>
      <c r="B98" s="108" t="s">
        <v>148</v>
      </c>
      <c r="C98" s="271">
        <v>6739</v>
      </c>
      <c r="D98" s="13">
        <f t="shared" si="2"/>
        <v>15.893867924528301</v>
      </c>
      <c r="E98" s="27">
        <f t="shared" si="3"/>
        <v>770.17142857142858</v>
      </c>
    </row>
    <row r="99" spans="1:5" ht="15" customHeight="1">
      <c r="A99" s="365"/>
      <c r="B99" s="131" t="s">
        <v>12</v>
      </c>
      <c r="C99" s="8" t="s">
        <v>150</v>
      </c>
      <c r="D99" s="76" t="s">
        <v>150</v>
      </c>
      <c r="E99" s="126" t="s">
        <v>150</v>
      </c>
    </row>
    <row r="100" spans="1:5" ht="15" customHeight="1">
      <c r="A100" s="365"/>
      <c r="B100" s="131" t="s">
        <v>13</v>
      </c>
      <c r="C100" s="269" t="s">
        <v>150</v>
      </c>
      <c r="D100" s="76" t="s">
        <v>150</v>
      </c>
      <c r="E100" s="126" t="s">
        <v>150</v>
      </c>
    </row>
    <row r="101" spans="1:5" ht="15" customHeight="1">
      <c r="A101" s="365"/>
      <c r="B101" s="131" t="s">
        <v>14</v>
      </c>
      <c r="C101" s="269" t="s">
        <v>150</v>
      </c>
      <c r="D101" s="76" t="s">
        <v>150</v>
      </c>
      <c r="E101" s="126" t="s">
        <v>150</v>
      </c>
    </row>
    <row r="102" spans="1:5" ht="15" customHeight="1">
      <c r="A102" s="365"/>
      <c r="B102" s="131" t="s">
        <v>15</v>
      </c>
      <c r="C102" s="269" t="s">
        <v>150</v>
      </c>
      <c r="D102" s="76" t="s">
        <v>150</v>
      </c>
      <c r="E102" s="126" t="s">
        <v>150</v>
      </c>
    </row>
    <row r="103" spans="1:5" ht="15" customHeight="1">
      <c r="A103" s="365"/>
      <c r="B103" s="131" t="s">
        <v>16</v>
      </c>
      <c r="C103" s="269" t="s">
        <v>150</v>
      </c>
      <c r="D103" s="76" t="s">
        <v>150</v>
      </c>
      <c r="E103" s="126" t="s">
        <v>150</v>
      </c>
    </row>
    <row r="104" spans="1:5" ht="15" customHeight="1">
      <c r="A104" s="365"/>
      <c r="B104" s="131" t="s">
        <v>17</v>
      </c>
      <c r="C104" s="269" t="s">
        <v>150</v>
      </c>
      <c r="D104" s="76" t="s">
        <v>150</v>
      </c>
      <c r="E104" s="126" t="s">
        <v>150</v>
      </c>
    </row>
    <row r="105" spans="1:5" ht="15" customHeight="1">
      <c r="A105" s="365"/>
      <c r="B105" s="131" t="s">
        <v>18</v>
      </c>
      <c r="C105" s="269" t="s">
        <v>150</v>
      </c>
      <c r="D105" s="76" t="s">
        <v>150</v>
      </c>
      <c r="E105" s="126" t="s">
        <v>150</v>
      </c>
    </row>
    <row r="106" spans="1:5" ht="15" customHeight="1">
      <c r="A106" s="365"/>
      <c r="B106" s="131" t="s">
        <v>19</v>
      </c>
      <c r="C106" s="269" t="s">
        <v>150</v>
      </c>
      <c r="D106" s="76" t="s">
        <v>150</v>
      </c>
      <c r="E106" s="126" t="s">
        <v>150</v>
      </c>
    </row>
    <row r="107" spans="1:5">
      <c r="A107" s="365"/>
      <c r="B107" s="131" t="s">
        <v>20</v>
      </c>
      <c r="C107" s="269" t="s">
        <v>150</v>
      </c>
      <c r="D107" s="76" t="s">
        <v>150</v>
      </c>
      <c r="E107" s="126" t="s">
        <v>150</v>
      </c>
    </row>
    <row r="108" spans="1:5">
      <c r="A108" s="365"/>
      <c r="B108" s="131" t="s">
        <v>146</v>
      </c>
      <c r="C108" s="269" t="s">
        <v>150</v>
      </c>
      <c r="D108" s="76" t="s">
        <v>150</v>
      </c>
      <c r="E108" s="126" t="s">
        <v>150</v>
      </c>
    </row>
    <row r="109" spans="1:5" ht="15" thickBot="1">
      <c r="A109" s="365"/>
      <c r="B109" s="169" t="s">
        <v>147</v>
      </c>
      <c r="C109" s="162" t="s">
        <v>150</v>
      </c>
      <c r="D109" s="165" t="s">
        <v>150</v>
      </c>
      <c r="E109" s="168" t="s">
        <v>150</v>
      </c>
    </row>
    <row r="110" spans="1:5">
      <c r="A110" s="364">
        <v>2021</v>
      </c>
      <c r="B110" s="131" t="s">
        <v>148</v>
      </c>
      <c r="C110" s="269" t="s">
        <v>150</v>
      </c>
      <c r="D110" s="76" t="s">
        <v>150</v>
      </c>
      <c r="E110" s="126" t="s">
        <v>150</v>
      </c>
    </row>
    <row r="111" spans="1:5">
      <c r="A111" s="365"/>
      <c r="B111" s="131" t="s">
        <v>12</v>
      </c>
      <c r="C111" s="269" t="s">
        <v>150</v>
      </c>
      <c r="D111" s="76" t="s">
        <v>150</v>
      </c>
      <c r="E111" s="126" t="s">
        <v>150</v>
      </c>
    </row>
    <row r="112" spans="1:5">
      <c r="A112" s="365"/>
      <c r="B112" s="131" t="s">
        <v>13</v>
      </c>
      <c r="C112" s="269" t="s">
        <v>150</v>
      </c>
      <c r="D112" s="76" t="s">
        <v>150</v>
      </c>
      <c r="E112" s="126" t="s">
        <v>150</v>
      </c>
    </row>
    <row r="113" spans="1:7">
      <c r="A113" s="365"/>
      <c r="B113" s="131" t="s">
        <v>14</v>
      </c>
      <c r="C113" s="269" t="s">
        <v>150</v>
      </c>
      <c r="D113" s="76" t="s">
        <v>150</v>
      </c>
      <c r="E113" s="126" t="s">
        <v>150</v>
      </c>
    </row>
    <row r="114" spans="1:7">
      <c r="A114" s="365"/>
      <c r="B114" s="131" t="s">
        <v>15</v>
      </c>
      <c r="C114" s="269" t="s">
        <v>150</v>
      </c>
      <c r="D114" s="76" t="s">
        <v>150</v>
      </c>
      <c r="E114" s="126" t="s">
        <v>150</v>
      </c>
    </row>
    <row r="115" spans="1:7">
      <c r="A115" s="365"/>
      <c r="B115" s="131" t="s">
        <v>16</v>
      </c>
      <c r="C115" s="269" t="s">
        <v>150</v>
      </c>
      <c r="D115" s="76" t="s">
        <v>150</v>
      </c>
      <c r="E115" s="126" t="s">
        <v>150</v>
      </c>
    </row>
    <row r="116" spans="1:7">
      <c r="A116" s="365"/>
      <c r="B116" s="131" t="s">
        <v>17</v>
      </c>
      <c r="C116" s="269" t="s">
        <v>150</v>
      </c>
      <c r="D116" s="76" t="s">
        <v>150</v>
      </c>
      <c r="E116" s="126" t="s">
        <v>150</v>
      </c>
    </row>
    <row r="117" spans="1:7">
      <c r="A117" s="365"/>
      <c r="B117" s="131" t="s">
        <v>18</v>
      </c>
      <c r="C117" s="269" t="s">
        <v>150</v>
      </c>
      <c r="D117" s="76" t="s">
        <v>150</v>
      </c>
      <c r="E117" s="126" t="s">
        <v>150</v>
      </c>
    </row>
    <row r="118" spans="1:7" ht="15" thickBot="1">
      <c r="A118" s="372"/>
      <c r="B118" s="169" t="s">
        <v>19</v>
      </c>
      <c r="C118" s="162">
        <v>11537</v>
      </c>
      <c r="D118" s="165">
        <f t="shared" ref="D118" si="4">+C118/$B$119</f>
        <v>27.209905660377359</v>
      </c>
      <c r="E118" s="168">
        <f t="shared" ref="E118" si="5">+C118/$C$23*100</f>
        <v>1318.5142857142857</v>
      </c>
    </row>
    <row r="119" spans="1:7">
      <c r="A119" s="155" t="s">
        <v>219</v>
      </c>
      <c r="B119" s="19">
        <v>424</v>
      </c>
    </row>
    <row r="120" spans="1:7">
      <c r="A120" s="2"/>
      <c r="B120" s="74"/>
    </row>
    <row r="121" spans="1:7">
      <c r="A121" s="5" t="s">
        <v>73</v>
      </c>
    </row>
    <row r="122" spans="1:7">
      <c r="A122" s="6" t="s">
        <v>74</v>
      </c>
    </row>
    <row r="123" spans="1:7">
      <c r="A123" s="6" t="s">
        <v>75</v>
      </c>
    </row>
    <row r="124" spans="1:7" ht="18.600000000000001">
      <c r="F124" s="121"/>
    </row>
    <row r="125" spans="1:7" ht="18.600000000000001">
      <c r="A125" s="118" t="s">
        <v>21</v>
      </c>
      <c r="C125" s="121"/>
      <c r="E125" s="107"/>
      <c r="F125" s="107"/>
      <c r="G125" s="121"/>
    </row>
    <row r="126" spans="1:7" ht="18.600000000000001">
      <c r="C126" s="107"/>
      <c r="D126" s="121"/>
      <c r="E126" s="107"/>
      <c r="F126" s="107"/>
      <c r="G126" s="107"/>
    </row>
    <row r="127" spans="1:7">
      <c r="A127" s="452" t="s">
        <v>257</v>
      </c>
    </row>
    <row r="128" spans="1:7">
      <c r="A128" s="453" t="s">
        <v>258</v>
      </c>
    </row>
  </sheetData>
  <mergeCells count="13">
    <mergeCell ref="A98:A109"/>
    <mergeCell ref="A86:A97"/>
    <mergeCell ref="A74:A85"/>
    <mergeCell ref="A62:A73"/>
    <mergeCell ref="A110:A118"/>
    <mergeCell ref="C12:E12"/>
    <mergeCell ref="C13:E13"/>
    <mergeCell ref="A15:A25"/>
    <mergeCell ref="A26:A37"/>
    <mergeCell ref="A50:A61"/>
    <mergeCell ref="A38:A49"/>
    <mergeCell ref="A12:A14"/>
    <mergeCell ref="B12:B14"/>
  </mergeCells>
  <hyperlinks>
    <hyperlink ref="A125" location="Índice!A1" display="Volver al Índice" xr:uid="{00000000-0004-0000-1000-000000000000}"/>
    <hyperlink ref="A128" r:id="rId1" xr:uid="{98379C6D-C8DC-4565-9A31-905BA2AE2AC6}"/>
  </hyperlinks>
  <pageMargins left="0.75" right="0.75" top="1" bottom="1" header="0" footer="0"/>
  <pageSetup paperSize="9" orientation="portrait" r:id="rId2"/>
  <headerFooter alignWithMargins="0"/>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K128"/>
  <sheetViews>
    <sheetView showGridLines="0" zoomScale="80" zoomScaleNormal="80" workbookViewId="0"/>
  </sheetViews>
  <sheetFormatPr baseColWidth="10" defaultColWidth="22.6640625" defaultRowHeight="14.4"/>
  <cols>
    <col min="1" max="1" width="27.6640625" customWidth="1"/>
    <col min="5" max="5" width="30.33203125" bestFit="1" customWidth="1"/>
    <col min="8" max="8" width="30.33203125" bestFit="1" customWidth="1"/>
    <col min="11" max="11" width="30.33203125" bestFit="1" customWidth="1"/>
  </cols>
  <sheetData>
    <row r="1" spans="1:11">
      <c r="A1" s="3" t="s">
        <v>0</v>
      </c>
      <c r="B1" s="2"/>
      <c r="C1" s="2"/>
      <c r="D1" s="2"/>
      <c r="E1" s="2"/>
      <c r="F1" s="2"/>
      <c r="G1" s="2"/>
      <c r="H1" s="2"/>
    </row>
    <row r="2" spans="1:11">
      <c r="A2" s="3" t="s">
        <v>1</v>
      </c>
      <c r="B2" s="2"/>
      <c r="C2" s="2"/>
      <c r="D2" s="2"/>
      <c r="E2" s="2"/>
      <c r="F2" s="2"/>
      <c r="G2" s="2"/>
      <c r="H2" s="2"/>
    </row>
    <row r="3" spans="1:11">
      <c r="A3" s="3" t="s">
        <v>2</v>
      </c>
      <c r="B3" s="2"/>
      <c r="C3" s="2"/>
      <c r="D3" s="2"/>
      <c r="E3" s="2"/>
      <c r="F3" s="2"/>
      <c r="G3" s="2"/>
      <c r="H3" s="2"/>
    </row>
    <row r="4" spans="1:11">
      <c r="A4" s="3" t="s">
        <v>3</v>
      </c>
      <c r="B4" s="2" t="s">
        <v>4</v>
      </c>
      <c r="C4" s="2"/>
      <c r="D4" s="2"/>
      <c r="E4" s="2"/>
      <c r="F4" s="2"/>
      <c r="G4" s="2"/>
      <c r="H4" s="2"/>
    </row>
    <row r="5" spans="1:11">
      <c r="A5" s="3" t="s">
        <v>6</v>
      </c>
      <c r="B5" s="2" t="s">
        <v>103</v>
      </c>
      <c r="C5" s="2"/>
      <c r="D5" s="2"/>
      <c r="E5" s="2"/>
      <c r="F5" s="2"/>
      <c r="G5" s="2"/>
      <c r="H5" s="2"/>
    </row>
    <row r="6" spans="1:11">
      <c r="A6" s="3" t="s">
        <v>5</v>
      </c>
      <c r="B6" s="2" t="s">
        <v>104</v>
      </c>
      <c r="C6" s="2"/>
      <c r="D6" s="2"/>
      <c r="E6" s="2"/>
      <c r="F6" s="2"/>
      <c r="G6" s="2"/>
      <c r="H6" s="2"/>
    </row>
    <row r="7" spans="1:11">
      <c r="A7" s="3" t="s">
        <v>7</v>
      </c>
      <c r="B7" s="2" t="s">
        <v>89</v>
      </c>
      <c r="C7" s="2"/>
      <c r="D7" s="2"/>
      <c r="E7" s="2"/>
      <c r="F7" s="2"/>
      <c r="G7" s="2"/>
      <c r="H7" s="2"/>
    </row>
    <row r="8" spans="1:11">
      <c r="A8" s="3" t="s">
        <v>8</v>
      </c>
      <c r="B8" s="314" t="str">
        <f>+'[3]BA-BAHIA BLANCA'!B8</f>
        <v>septiembre 2021</v>
      </c>
      <c r="C8" s="2"/>
      <c r="D8" s="2"/>
      <c r="E8" s="2"/>
      <c r="F8" s="2"/>
      <c r="G8" s="2"/>
      <c r="H8" s="2"/>
    </row>
    <row r="9" spans="1:11">
      <c r="A9" s="3" t="s">
        <v>9</v>
      </c>
      <c r="B9" s="314" t="str">
        <f>+'[3]BA-BAHIA BLANCA'!B9</f>
        <v>septiembre 2021</v>
      </c>
      <c r="C9" s="2"/>
      <c r="D9" s="2"/>
      <c r="E9" s="2"/>
      <c r="F9" s="2"/>
      <c r="G9" s="2"/>
      <c r="H9" s="2"/>
    </row>
    <row r="10" spans="1:11">
      <c r="A10" s="2"/>
      <c r="B10" s="2"/>
      <c r="C10" s="2"/>
      <c r="D10" s="2"/>
      <c r="E10" s="2"/>
      <c r="F10" s="2"/>
      <c r="G10" s="2"/>
      <c r="H10" s="2"/>
    </row>
    <row r="11" spans="1:11" ht="15" thickBot="1">
      <c r="A11" s="2"/>
      <c r="B11" s="2"/>
      <c r="C11" s="2"/>
      <c r="D11" s="2"/>
      <c r="E11" s="2"/>
      <c r="F11" s="2"/>
      <c r="G11" s="2"/>
      <c r="H11" s="2"/>
    </row>
    <row r="12" spans="1:11" ht="15" thickBot="1">
      <c r="A12" s="366" t="s">
        <v>10</v>
      </c>
      <c r="B12" s="369" t="s">
        <v>11</v>
      </c>
      <c r="C12" s="355" t="s">
        <v>96</v>
      </c>
      <c r="D12" s="356"/>
      <c r="E12" s="356"/>
      <c r="F12" s="356"/>
      <c r="G12" s="356"/>
      <c r="H12" s="356"/>
      <c r="I12" s="356"/>
      <c r="J12" s="356"/>
      <c r="K12" s="357"/>
    </row>
    <row r="13" spans="1:11">
      <c r="A13" s="367"/>
      <c r="B13" s="370"/>
      <c r="C13" s="422" t="s">
        <v>97</v>
      </c>
      <c r="D13" s="414"/>
      <c r="E13" s="409"/>
      <c r="F13" s="422" t="s">
        <v>92</v>
      </c>
      <c r="G13" s="414"/>
      <c r="H13" s="409"/>
      <c r="I13" s="373" t="s">
        <v>100</v>
      </c>
      <c r="J13" s="359"/>
      <c r="K13" s="360"/>
    </row>
    <row r="14" spans="1:11" ht="15" customHeight="1" thickBot="1">
      <c r="A14" s="368"/>
      <c r="B14" s="371"/>
      <c r="C14" s="10" t="s">
        <v>70</v>
      </c>
      <c r="D14" s="11" t="s">
        <v>71</v>
      </c>
      <c r="E14" s="12" t="s">
        <v>72</v>
      </c>
      <c r="F14" s="10" t="s">
        <v>70</v>
      </c>
      <c r="G14" s="11" t="s">
        <v>71</v>
      </c>
      <c r="H14" s="12" t="s">
        <v>72</v>
      </c>
      <c r="I14" s="46" t="s">
        <v>70</v>
      </c>
      <c r="J14" s="11" t="s">
        <v>71</v>
      </c>
      <c r="K14" s="12" t="s">
        <v>72</v>
      </c>
    </row>
    <row r="15" spans="1:11">
      <c r="A15" s="374">
        <v>2013</v>
      </c>
      <c r="B15" s="34" t="s">
        <v>12</v>
      </c>
      <c r="C15" s="35">
        <v>216</v>
      </c>
      <c r="D15" s="13">
        <f t="shared" ref="D15:D78" si="0">C15/$B$119</f>
        <v>0.50943396226415094</v>
      </c>
      <c r="E15" s="27">
        <f>C15/$C$23*100</f>
        <v>100</v>
      </c>
      <c r="F15" s="35">
        <v>242</v>
      </c>
      <c r="G15" s="13">
        <f t="shared" ref="G15:G78" si="1">F15/$B$119</f>
        <v>0.57075471698113212</v>
      </c>
      <c r="H15" s="27">
        <f>F15/$F$23*100</f>
        <v>100</v>
      </c>
      <c r="I15" s="26">
        <v>271</v>
      </c>
      <c r="J15" s="13">
        <f t="shared" ref="J15:J78" si="2">I15/$B$119</f>
        <v>0.63915094339622647</v>
      </c>
      <c r="K15" s="27">
        <f>I15/$I$23*100</f>
        <v>100</v>
      </c>
    </row>
    <row r="16" spans="1:11">
      <c r="A16" s="375"/>
      <c r="B16" s="37" t="s">
        <v>13</v>
      </c>
      <c r="C16" s="38">
        <v>216</v>
      </c>
      <c r="D16" s="15">
        <f t="shared" si="0"/>
        <v>0.50943396226415094</v>
      </c>
      <c r="E16" s="30">
        <f t="shared" ref="E16:E33" si="3">C16/$C$23*100</f>
        <v>100</v>
      </c>
      <c r="F16" s="38">
        <v>242</v>
      </c>
      <c r="G16" s="15">
        <f t="shared" si="1"/>
        <v>0.57075471698113212</v>
      </c>
      <c r="H16" s="30">
        <f t="shared" ref="H16:H79" si="4">F16/$F$23*100</f>
        <v>100</v>
      </c>
      <c r="I16" s="29">
        <v>271</v>
      </c>
      <c r="J16" s="15">
        <f t="shared" si="2"/>
        <v>0.63915094339622647</v>
      </c>
      <c r="K16" s="30">
        <f t="shared" ref="K16:K79" si="5">I16/$I$23*100</f>
        <v>100</v>
      </c>
    </row>
    <row r="17" spans="1:11">
      <c r="A17" s="375"/>
      <c r="B17" s="37" t="s">
        <v>14</v>
      </c>
      <c r="C17" s="38">
        <v>216</v>
      </c>
      <c r="D17" s="15">
        <f t="shared" si="0"/>
        <v>0.50943396226415094</v>
      </c>
      <c r="E17" s="30">
        <f t="shared" si="3"/>
        <v>100</v>
      </c>
      <c r="F17" s="38">
        <v>242</v>
      </c>
      <c r="G17" s="15">
        <f t="shared" si="1"/>
        <v>0.57075471698113212</v>
      </c>
      <c r="H17" s="30">
        <f t="shared" si="4"/>
        <v>100</v>
      </c>
      <c r="I17" s="29">
        <v>271</v>
      </c>
      <c r="J17" s="15">
        <f t="shared" si="2"/>
        <v>0.63915094339622647</v>
      </c>
      <c r="K17" s="39">
        <f t="shared" si="5"/>
        <v>100</v>
      </c>
    </row>
    <row r="18" spans="1:11">
      <c r="A18" s="375"/>
      <c r="B18" s="37" t="s">
        <v>15</v>
      </c>
      <c r="C18" s="38">
        <v>216</v>
      </c>
      <c r="D18" s="15">
        <f t="shared" si="0"/>
        <v>0.50943396226415094</v>
      </c>
      <c r="E18" s="30">
        <f t="shared" si="3"/>
        <v>100</v>
      </c>
      <c r="F18" s="38">
        <v>242</v>
      </c>
      <c r="G18" s="15">
        <f t="shared" si="1"/>
        <v>0.57075471698113212</v>
      </c>
      <c r="H18" s="30">
        <f t="shared" si="4"/>
        <v>100</v>
      </c>
      <c r="I18" s="29">
        <v>271</v>
      </c>
      <c r="J18" s="15">
        <f t="shared" si="2"/>
        <v>0.63915094339622647</v>
      </c>
      <c r="K18" s="39">
        <f t="shared" si="5"/>
        <v>100</v>
      </c>
    </row>
    <row r="19" spans="1:11">
      <c r="A19" s="375"/>
      <c r="B19" s="37" t="s">
        <v>16</v>
      </c>
      <c r="C19" s="38">
        <v>216</v>
      </c>
      <c r="D19" s="15">
        <f t="shared" si="0"/>
        <v>0.50943396226415094</v>
      </c>
      <c r="E19" s="30">
        <f t="shared" si="3"/>
        <v>100</v>
      </c>
      <c r="F19" s="38">
        <v>242</v>
      </c>
      <c r="G19" s="15">
        <f t="shared" si="1"/>
        <v>0.57075471698113212</v>
      </c>
      <c r="H19" s="39">
        <f t="shared" si="4"/>
        <v>100</v>
      </c>
      <c r="I19" s="29">
        <v>271</v>
      </c>
      <c r="J19" s="15">
        <f t="shared" si="2"/>
        <v>0.63915094339622647</v>
      </c>
      <c r="K19" s="39">
        <f t="shared" si="5"/>
        <v>100</v>
      </c>
    </row>
    <row r="20" spans="1:11">
      <c r="A20" s="375"/>
      <c r="B20" s="37" t="s">
        <v>17</v>
      </c>
      <c r="C20" s="38">
        <v>216</v>
      </c>
      <c r="D20" s="15">
        <f t="shared" si="0"/>
        <v>0.50943396226415094</v>
      </c>
      <c r="E20" s="30">
        <f t="shared" si="3"/>
        <v>100</v>
      </c>
      <c r="F20" s="38">
        <v>242</v>
      </c>
      <c r="G20" s="15">
        <f t="shared" si="1"/>
        <v>0.57075471698113212</v>
      </c>
      <c r="H20" s="39">
        <f t="shared" si="4"/>
        <v>100</v>
      </c>
      <c r="I20" s="29">
        <v>271</v>
      </c>
      <c r="J20" s="15">
        <f t="shared" si="2"/>
        <v>0.63915094339622647</v>
      </c>
      <c r="K20" s="39">
        <f t="shared" si="5"/>
        <v>100</v>
      </c>
    </row>
    <row r="21" spans="1:11">
      <c r="A21" s="375"/>
      <c r="B21" s="37" t="s">
        <v>18</v>
      </c>
      <c r="C21" s="38">
        <v>216</v>
      </c>
      <c r="D21" s="15">
        <f t="shared" si="0"/>
        <v>0.50943396226415094</v>
      </c>
      <c r="E21" s="30">
        <f t="shared" si="3"/>
        <v>100</v>
      </c>
      <c r="F21" s="38">
        <v>242</v>
      </c>
      <c r="G21" s="15">
        <f t="shared" si="1"/>
        <v>0.57075471698113212</v>
      </c>
      <c r="H21" s="39">
        <f t="shared" si="4"/>
        <v>100</v>
      </c>
      <c r="I21" s="29">
        <v>271</v>
      </c>
      <c r="J21" s="15">
        <f t="shared" si="2"/>
        <v>0.63915094339622647</v>
      </c>
      <c r="K21" s="39">
        <f t="shared" si="5"/>
        <v>100</v>
      </c>
    </row>
    <row r="22" spans="1:11">
      <c r="A22" s="375"/>
      <c r="B22" s="37" t="s">
        <v>19</v>
      </c>
      <c r="C22" s="38">
        <v>216</v>
      </c>
      <c r="D22" s="15">
        <f t="shared" si="0"/>
        <v>0.50943396226415094</v>
      </c>
      <c r="E22" s="30">
        <f t="shared" si="3"/>
        <v>100</v>
      </c>
      <c r="F22" s="38">
        <v>242</v>
      </c>
      <c r="G22" s="15">
        <f t="shared" si="1"/>
        <v>0.57075471698113212</v>
      </c>
      <c r="H22" s="39">
        <f t="shared" si="4"/>
        <v>100</v>
      </c>
      <c r="I22" s="29">
        <v>271</v>
      </c>
      <c r="J22" s="15">
        <f t="shared" si="2"/>
        <v>0.63915094339622647</v>
      </c>
      <c r="K22" s="39">
        <f t="shared" si="5"/>
        <v>100</v>
      </c>
    </row>
    <row r="23" spans="1:11">
      <c r="A23" s="375"/>
      <c r="B23" s="37" t="s">
        <v>20</v>
      </c>
      <c r="C23" s="38">
        <v>216</v>
      </c>
      <c r="D23" s="15">
        <f t="shared" si="0"/>
        <v>0.50943396226415094</v>
      </c>
      <c r="E23" s="30">
        <f t="shared" si="3"/>
        <v>100</v>
      </c>
      <c r="F23" s="38">
        <v>242</v>
      </c>
      <c r="G23" s="15">
        <f t="shared" si="1"/>
        <v>0.57075471698113212</v>
      </c>
      <c r="H23" s="39">
        <f t="shared" si="4"/>
        <v>100</v>
      </c>
      <c r="I23" s="29">
        <v>271</v>
      </c>
      <c r="J23" s="15">
        <f t="shared" si="2"/>
        <v>0.63915094339622647</v>
      </c>
      <c r="K23" s="39">
        <f t="shared" si="5"/>
        <v>100</v>
      </c>
    </row>
    <row r="24" spans="1:11">
      <c r="A24" s="375"/>
      <c r="B24" s="37" t="s">
        <v>146</v>
      </c>
      <c r="C24" s="38">
        <v>216</v>
      </c>
      <c r="D24" s="15">
        <f t="shared" si="0"/>
        <v>0.50943396226415094</v>
      </c>
      <c r="E24" s="30">
        <f t="shared" si="3"/>
        <v>100</v>
      </c>
      <c r="F24" s="38">
        <v>242</v>
      </c>
      <c r="G24" s="15">
        <f t="shared" si="1"/>
        <v>0.57075471698113212</v>
      </c>
      <c r="H24" s="39">
        <f t="shared" si="4"/>
        <v>100</v>
      </c>
      <c r="I24" s="29">
        <v>271</v>
      </c>
      <c r="J24" s="15">
        <f t="shared" si="2"/>
        <v>0.63915094339622647</v>
      </c>
      <c r="K24" s="39">
        <f t="shared" si="5"/>
        <v>100</v>
      </c>
    </row>
    <row r="25" spans="1:11" ht="15" thickBot="1">
      <c r="A25" s="376"/>
      <c r="B25" s="63" t="s">
        <v>147</v>
      </c>
      <c r="C25" s="64">
        <v>216</v>
      </c>
      <c r="D25" s="32">
        <f t="shared" si="0"/>
        <v>0.50943396226415094</v>
      </c>
      <c r="E25" s="33">
        <f t="shared" si="3"/>
        <v>100</v>
      </c>
      <c r="F25" s="64">
        <v>242</v>
      </c>
      <c r="G25" s="32">
        <f t="shared" si="1"/>
        <v>0.57075471698113212</v>
      </c>
      <c r="H25" s="65">
        <f t="shared" si="4"/>
        <v>100</v>
      </c>
      <c r="I25" s="69">
        <v>271</v>
      </c>
      <c r="J25" s="32">
        <f t="shared" si="2"/>
        <v>0.63915094339622647</v>
      </c>
      <c r="K25" s="65">
        <f t="shared" si="5"/>
        <v>100</v>
      </c>
    </row>
    <row r="26" spans="1:11">
      <c r="A26" s="361">
        <v>2014</v>
      </c>
      <c r="B26" s="136" t="s">
        <v>148</v>
      </c>
      <c r="C26" s="35">
        <v>239</v>
      </c>
      <c r="D26" s="13">
        <f t="shared" si="0"/>
        <v>0.56367924528301883</v>
      </c>
      <c r="E26" s="27">
        <f t="shared" si="3"/>
        <v>110.64814814814814</v>
      </c>
      <c r="F26" s="35">
        <v>267</v>
      </c>
      <c r="G26" s="13">
        <f t="shared" si="1"/>
        <v>0.62971698113207553</v>
      </c>
      <c r="H26" s="27">
        <f t="shared" si="4"/>
        <v>110.3305785123967</v>
      </c>
      <c r="I26" s="26">
        <v>301</v>
      </c>
      <c r="J26" s="13">
        <f t="shared" si="2"/>
        <v>0.70990566037735847</v>
      </c>
      <c r="K26" s="27">
        <f t="shared" si="5"/>
        <v>111.07011070110701</v>
      </c>
    </row>
    <row r="27" spans="1:11">
      <c r="A27" s="362"/>
      <c r="B27" s="137" t="s">
        <v>12</v>
      </c>
      <c r="C27" s="38">
        <v>261</v>
      </c>
      <c r="D27" s="15">
        <f t="shared" si="0"/>
        <v>0.61556603773584906</v>
      </c>
      <c r="E27" s="30">
        <f t="shared" si="3"/>
        <v>120.83333333333333</v>
      </c>
      <c r="F27" s="38">
        <v>297</v>
      </c>
      <c r="G27" s="15">
        <f t="shared" si="1"/>
        <v>0.70047169811320753</v>
      </c>
      <c r="H27" s="30">
        <f t="shared" si="4"/>
        <v>122.72727272727273</v>
      </c>
      <c r="I27" s="29">
        <v>333</v>
      </c>
      <c r="J27" s="15">
        <f t="shared" si="2"/>
        <v>0.785377358490566</v>
      </c>
      <c r="K27" s="30">
        <f t="shared" si="5"/>
        <v>122.87822878228782</v>
      </c>
    </row>
    <row r="28" spans="1:11">
      <c r="A28" s="362"/>
      <c r="B28" s="137" t="s">
        <v>13</v>
      </c>
      <c r="C28" s="38">
        <v>267</v>
      </c>
      <c r="D28" s="15">
        <f t="shared" si="0"/>
        <v>0.62971698113207553</v>
      </c>
      <c r="E28" s="30">
        <f t="shared" si="3"/>
        <v>123.61111111111111</v>
      </c>
      <c r="F28" s="38">
        <v>297</v>
      </c>
      <c r="G28" s="15">
        <f t="shared" si="1"/>
        <v>0.70047169811320753</v>
      </c>
      <c r="H28" s="30">
        <f t="shared" si="4"/>
        <v>122.72727272727273</v>
      </c>
      <c r="I28" s="29">
        <v>333</v>
      </c>
      <c r="J28" s="15">
        <f t="shared" si="2"/>
        <v>0.785377358490566</v>
      </c>
      <c r="K28" s="30">
        <f t="shared" si="5"/>
        <v>122.87822878228782</v>
      </c>
    </row>
    <row r="29" spans="1:11">
      <c r="A29" s="362"/>
      <c r="B29" s="138" t="s">
        <v>14</v>
      </c>
      <c r="C29" s="64">
        <v>267</v>
      </c>
      <c r="D29" s="32">
        <f t="shared" si="0"/>
        <v>0.62971698113207553</v>
      </c>
      <c r="E29" s="33">
        <f>C29/$C$23*100</f>
        <v>123.61111111111111</v>
      </c>
      <c r="F29" s="64">
        <v>297</v>
      </c>
      <c r="G29" s="32">
        <f t="shared" si="1"/>
        <v>0.70047169811320753</v>
      </c>
      <c r="H29" s="33">
        <f>F29/$F$23*100</f>
        <v>122.72727272727273</v>
      </c>
      <c r="I29" s="69">
        <v>333</v>
      </c>
      <c r="J29" s="32">
        <f t="shared" si="2"/>
        <v>0.785377358490566</v>
      </c>
      <c r="K29" s="33">
        <f>I29/$I$23*100</f>
        <v>122.87822878228782</v>
      </c>
    </row>
    <row r="30" spans="1:11">
      <c r="A30" s="362"/>
      <c r="B30" s="138" t="s">
        <v>15</v>
      </c>
      <c r="C30" s="64">
        <v>267</v>
      </c>
      <c r="D30" s="32">
        <f t="shared" si="0"/>
        <v>0.62971698113207553</v>
      </c>
      <c r="E30" s="33">
        <f t="shared" si="3"/>
        <v>123.61111111111111</v>
      </c>
      <c r="F30" s="64">
        <v>297</v>
      </c>
      <c r="G30" s="32">
        <f t="shared" si="1"/>
        <v>0.70047169811320753</v>
      </c>
      <c r="H30" s="33">
        <f t="shared" si="4"/>
        <v>122.72727272727273</v>
      </c>
      <c r="I30" s="69">
        <v>333</v>
      </c>
      <c r="J30" s="32">
        <f t="shared" si="2"/>
        <v>0.785377358490566</v>
      </c>
      <c r="K30" s="33">
        <f t="shared" si="5"/>
        <v>122.87822878228782</v>
      </c>
    </row>
    <row r="31" spans="1:11">
      <c r="A31" s="362"/>
      <c r="B31" s="138" t="s">
        <v>16</v>
      </c>
      <c r="C31" s="64">
        <v>267</v>
      </c>
      <c r="D31" s="32">
        <f t="shared" si="0"/>
        <v>0.62971698113207553</v>
      </c>
      <c r="E31" s="33">
        <f t="shared" si="3"/>
        <v>123.61111111111111</v>
      </c>
      <c r="F31" s="64">
        <v>297</v>
      </c>
      <c r="G31" s="32">
        <f t="shared" si="1"/>
        <v>0.70047169811320753</v>
      </c>
      <c r="H31" s="33">
        <f t="shared" si="4"/>
        <v>122.72727272727273</v>
      </c>
      <c r="I31" s="69">
        <v>333</v>
      </c>
      <c r="J31" s="32">
        <f t="shared" si="2"/>
        <v>0.785377358490566</v>
      </c>
      <c r="K31" s="33">
        <f t="shared" si="5"/>
        <v>122.87822878228782</v>
      </c>
    </row>
    <row r="32" spans="1:11" ht="16.5" customHeight="1">
      <c r="A32" s="362"/>
      <c r="B32" s="138" t="s">
        <v>17</v>
      </c>
      <c r="C32" s="64">
        <v>267</v>
      </c>
      <c r="D32" s="32">
        <f t="shared" si="0"/>
        <v>0.62971698113207553</v>
      </c>
      <c r="E32" s="33">
        <f t="shared" si="3"/>
        <v>123.61111111111111</v>
      </c>
      <c r="F32" s="64">
        <v>297</v>
      </c>
      <c r="G32" s="32">
        <f t="shared" si="1"/>
        <v>0.70047169811320753</v>
      </c>
      <c r="H32" s="33">
        <f t="shared" si="4"/>
        <v>122.72727272727273</v>
      </c>
      <c r="I32" s="69">
        <v>333</v>
      </c>
      <c r="J32" s="32">
        <f t="shared" si="2"/>
        <v>0.785377358490566</v>
      </c>
      <c r="K32" s="33">
        <f t="shared" si="5"/>
        <v>122.87822878228782</v>
      </c>
    </row>
    <row r="33" spans="1:11" ht="16.5" customHeight="1">
      <c r="A33" s="362"/>
      <c r="B33" s="138" t="s">
        <v>18</v>
      </c>
      <c r="C33" s="64">
        <v>270</v>
      </c>
      <c r="D33" s="32">
        <f t="shared" si="0"/>
        <v>0.6367924528301887</v>
      </c>
      <c r="E33" s="33">
        <f t="shared" si="3"/>
        <v>125</v>
      </c>
      <c r="F33" s="64">
        <v>326</v>
      </c>
      <c r="G33" s="32">
        <f t="shared" si="1"/>
        <v>0.76886792452830188</v>
      </c>
      <c r="H33" s="33">
        <f t="shared" si="4"/>
        <v>134.71074380165288</v>
      </c>
      <c r="I33" s="69">
        <v>377</v>
      </c>
      <c r="J33" s="32">
        <f t="shared" si="2"/>
        <v>0.88915094339622647</v>
      </c>
      <c r="K33" s="33">
        <f t="shared" si="5"/>
        <v>139.11439114391143</v>
      </c>
    </row>
    <row r="34" spans="1:11" ht="16.5" customHeight="1">
      <c r="A34" s="362"/>
      <c r="B34" s="138" t="s">
        <v>19</v>
      </c>
      <c r="C34" s="64">
        <v>286</v>
      </c>
      <c r="D34" s="32">
        <f t="shared" si="0"/>
        <v>0.67452830188679247</v>
      </c>
      <c r="E34" s="33">
        <f>C34/$C$23*100</f>
        <v>132.40740740740742</v>
      </c>
      <c r="F34" s="64">
        <v>326</v>
      </c>
      <c r="G34" s="32">
        <f t="shared" si="1"/>
        <v>0.76886792452830188</v>
      </c>
      <c r="H34" s="33">
        <f t="shared" si="4"/>
        <v>134.71074380165288</v>
      </c>
      <c r="I34" s="69">
        <v>377</v>
      </c>
      <c r="J34" s="32">
        <f t="shared" si="2"/>
        <v>0.88915094339622647</v>
      </c>
      <c r="K34" s="33">
        <f t="shared" si="5"/>
        <v>139.11439114391143</v>
      </c>
    </row>
    <row r="35" spans="1:11" ht="15.75" customHeight="1">
      <c r="A35" s="362"/>
      <c r="B35" s="138" t="s">
        <v>20</v>
      </c>
      <c r="C35" s="64">
        <v>286</v>
      </c>
      <c r="D35" s="32">
        <f t="shared" si="0"/>
        <v>0.67452830188679247</v>
      </c>
      <c r="E35" s="33">
        <f t="shared" ref="E35:E98" si="6">C35/C$23*100</f>
        <v>132.40740740740742</v>
      </c>
      <c r="F35" s="64">
        <v>326</v>
      </c>
      <c r="G35" s="32">
        <f t="shared" si="1"/>
        <v>0.76886792452830188</v>
      </c>
      <c r="H35" s="33">
        <f t="shared" si="4"/>
        <v>134.71074380165288</v>
      </c>
      <c r="I35" s="69">
        <v>377</v>
      </c>
      <c r="J35" s="32">
        <f t="shared" si="2"/>
        <v>0.88915094339622647</v>
      </c>
      <c r="K35" s="33">
        <f t="shared" si="5"/>
        <v>139.11439114391143</v>
      </c>
    </row>
    <row r="36" spans="1:11" ht="15.75" customHeight="1">
      <c r="A36" s="362"/>
      <c r="B36" s="37" t="s">
        <v>146</v>
      </c>
      <c r="C36" s="64">
        <v>286</v>
      </c>
      <c r="D36" s="32">
        <f t="shared" si="0"/>
        <v>0.67452830188679247</v>
      </c>
      <c r="E36" s="33">
        <f t="shared" si="6"/>
        <v>132.40740740740742</v>
      </c>
      <c r="F36" s="64">
        <v>326</v>
      </c>
      <c r="G36" s="32">
        <f t="shared" si="1"/>
        <v>0.76886792452830188</v>
      </c>
      <c r="H36" s="33">
        <f t="shared" si="4"/>
        <v>134.71074380165288</v>
      </c>
      <c r="I36" s="69">
        <v>377</v>
      </c>
      <c r="J36" s="32">
        <f t="shared" si="2"/>
        <v>0.88915094339622647</v>
      </c>
      <c r="K36" s="33">
        <f t="shared" si="5"/>
        <v>139.11439114391143</v>
      </c>
    </row>
    <row r="37" spans="1:11" ht="15.75" customHeight="1" thickBot="1">
      <c r="A37" s="363"/>
      <c r="B37" s="139" t="s">
        <v>147</v>
      </c>
      <c r="C37" s="41">
        <v>339</v>
      </c>
      <c r="D37" s="17">
        <f t="shared" si="0"/>
        <v>0.79952830188679247</v>
      </c>
      <c r="E37" s="42">
        <f t="shared" si="6"/>
        <v>156.94444444444443</v>
      </c>
      <c r="F37" s="41">
        <v>387</v>
      </c>
      <c r="G37" s="17">
        <f t="shared" si="1"/>
        <v>0.91273584905660377</v>
      </c>
      <c r="H37" s="42">
        <f t="shared" si="4"/>
        <v>159.91735537190081</v>
      </c>
      <c r="I37" s="43">
        <v>448</v>
      </c>
      <c r="J37" s="17">
        <f t="shared" si="2"/>
        <v>1.0566037735849056</v>
      </c>
      <c r="K37" s="42">
        <f t="shared" si="5"/>
        <v>165.31365313653137</v>
      </c>
    </row>
    <row r="38" spans="1:11">
      <c r="A38" s="364">
        <v>2015</v>
      </c>
      <c r="B38" s="136" t="s">
        <v>148</v>
      </c>
      <c r="C38" s="35">
        <v>339</v>
      </c>
      <c r="D38" s="13">
        <f t="shared" si="0"/>
        <v>0.79952830188679247</v>
      </c>
      <c r="E38" s="142">
        <f t="shared" si="6"/>
        <v>156.94444444444443</v>
      </c>
      <c r="F38" s="35">
        <v>387</v>
      </c>
      <c r="G38" s="13">
        <f t="shared" si="1"/>
        <v>0.91273584905660377</v>
      </c>
      <c r="H38" s="27">
        <f t="shared" si="4"/>
        <v>159.91735537190081</v>
      </c>
      <c r="I38" s="26">
        <v>448</v>
      </c>
      <c r="J38" s="13">
        <f t="shared" si="2"/>
        <v>1.0566037735849056</v>
      </c>
      <c r="K38" s="27">
        <f t="shared" si="5"/>
        <v>165.31365313653137</v>
      </c>
    </row>
    <row r="39" spans="1:11" ht="15.75" customHeight="1">
      <c r="A39" s="365"/>
      <c r="B39" s="137" t="s">
        <v>12</v>
      </c>
      <c r="C39" s="64">
        <v>339</v>
      </c>
      <c r="D39" s="32">
        <f t="shared" si="0"/>
        <v>0.79952830188679247</v>
      </c>
      <c r="E39" s="33">
        <f t="shared" si="6"/>
        <v>156.94444444444443</v>
      </c>
      <c r="F39" s="64">
        <v>387</v>
      </c>
      <c r="G39" s="32">
        <f t="shared" si="1"/>
        <v>0.91273584905660377</v>
      </c>
      <c r="H39" s="33">
        <f t="shared" si="4"/>
        <v>159.91735537190081</v>
      </c>
      <c r="I39" s="69">
        <v>448</v>
      </c>
      <c r="J39" s="32">
        <f t="shared" si="2"/>
        <v>1.0566037735849056</v>
      </c>
      <c r="K39" s="33">
        <f t="shared" si="5"/>
        <v>165.31365313653137</v>
      </c>
    </row>
    <row r="40" spans="1:11" ht="15.75" customHeight="1">
      <c r="A40" s="365"/>
      <c r="B40" s="137" t="s">
        <v>13</v>
      </c>
      <c r="C40" s="64">
        <v>339</v>
      </c>
      <c r="D40" s="32">
        <f t="shared" si="0"/>
        <v>0.79952830188679247</v>
      </c>
      <c r="E40" s="33">
        <f t="shared" si="6"/>
        <v>156.94444444444443</v>
      </c>
      <c r="F40" s="64">
        <v>387</v>
      </c>
      <c r="G40" s="32">
        <f t="shared" si="1"/>
        <v>0.91273584905660377</v>
      </c>
      <c r="H40" s="33">
        <f t="shared" si="4"/>
        <v>159.91735537190081</v>
      </c>
      <c r="I40" s="69">
        <v>448</v>
      </c>
      <c r="J40" s="32">
        <f t="shared" si="2"/>
        <v>1.0566037735849056</v>
      </c>
      <c r="K40" s="33">
        <f t="shared" si="5"/>
        <v>165.31365313653137</v>
      </c>
    </row>
    <row r="41" spans="1:11" ht="16.5" customHeight="1">
      <c r="A41" s="365"/>
      <c r="B41" s="137" t="s">
        <v>14</v>
      </c>
      <c r="C41" s="64">
        <v>339</v>
      </c>
      <c r="D41" s="32">
        <f t="shared" si="0"/>
        <v>0.79952830188679247</v>
      </c>
      <c r="E41" s="33">
        <f t="shared" si="6"/>
        <v>156.94444444444443</v>
      </c>
      <c r="F41" s="64">
        <v>387</v>
      </c>
      <c r="G41" s="32">
        <f t="shared" si="1"/>
        <v>0.91273584905660377</v>
      </c>
      <c r="H41" s="33">
        <f t="shared" si="4"/>
        <v>159.91735537190081</v>
      </c>
      <c r="I41" s="69">
        <v>448</v>
      </c>
      <c r="J41" s="32">
        <f t="shared" si="2"/>
        <v>1.0566037735849056</v>
      </c>
      <c r="K41" s="33">
        <f t="shared" si="5"/>
        <v>165.31365313653137</v>
      </c>
    </row>
    <row r="42" spans="1:11" ht="16.5" customHeight="1">
      <c r="A42" s="365"/>
      <c r="B42" s="137" t="s">
        <v>15</v>
      </c>
      <c r="C42" s="38">
        <v>339</v>
      </c>
      <c r="D42" s="15">
        <f t="shared" si="0"/>
        <v>0.79952830188679247</v>
      </c>
      <c r="E42" s="30">
        <f t="shared" si="6"/>
        <v>156.94444444444443</v>
      </c>
      <c r="F42" s="38">
        <v>387</v>
      </c>
      <c r="G42" s="15">
        <f t="shared" si="1"/>
        <v>0.91273584905660377</v>
      </c>
      <c r="H42" s="30">
        <f t="shared" si="4"/>
        <v>159.91735537190081</v>
      </c>
      <c r="I42" s="29">
        <v>448</v>
      </c>
      <c r="J42" s="15">
        <f t="shared" si="2"/>
        <v>1.0566037735849056</v>
      </c>
      <c r="K42" s="30">
        <f t="shared" si="5"/>
        <v>165.31365313653137</v>
      </c>
    </row>
    <row r="43" spans="1:11" ht="16.5" customHeight="1">
      <c r="A43" s="365"/>
      <c r="B43" s="137" t="s">
        <v>16</v>
      </c>
      <c r="C43" s="38">
        <v>339</v>
      </c>
      <c r="D43" s="48">
        <f t="shared" si="0"/>
        <v>0.79952830188679247</v>
      </c>
      <c r="E43" s="124">
        <f t="shared" si="6"/>
        <v>156.94444444444443</v>
      </c>
      <c r="F43" s="38">
        <v>387</v>
      </c>
      <c r="G43" s="15">
        <f t="shared" si="1"/>
        <v>0.91273584905660377</v>
      </c>
      <c r="H43" s="30">
        <f t="shared" si="4"/>
        <v>159.91735537190081</v>
      </c>
      <c r="I43" s="29">
        <v>448</v>
      </c>
      <c r="J43" s="15">
        <f t="shared" si="2"/>
        <v>1.0566037735849056</v>
      </c>
      <c r="K43" s="30">
        <f t="shared" si="5"/>
        <v>165.31365313653137</v>
      </c>
    </row>
    <row r="44" spans="1:11" ht="16.5" customHeight="1">
      <c r="A44" s="365"/>
      <c r="B44" s="137" t="s">
        <v>17</v>
      </c>
      <c r="C44" s="38">
        <v>354</v>
      </c>
      <c r="D44" s="48">
        <f t="shared" si="0"/>
        <v>0.83490566037735847</v>
      </c>
      <c r="E44" s="124">
        <f t="shared" si="6"/>
        <v>163.88888888888889</v>
      </c>
      <c r="F44" s="38">
        <v>404</v>
      </c>
      <c r="G44" s="15">
        <f t="shared" si="1"/>
        <v>0.95283018867924529</v>
      </c>
      <c r="H44" s="30">
        <f t="shared" si="4"/>
        <v>166.94214876033058</v>
      </c>
      <c r="I44" s="29">
        <v>467</v>
      </c>
      <c r="J44" s="15">
        <f t="shared" si="2"/>
        <v>1.1014150943396226</v>
      </c>
      <c r="K44" s="30">
        <f t="shared" si="5"/>
        <v>172.32472324723247</v>
      </c>
    </row>
    <row r="45" spans="1:11" ht="16.5" customHeight="1">
      <c r="A45" s="365"/>
      <c r="B45" s="137" t="s">
        <v>18</v>
      </c>
      <c r="C45" s="64">
        <v>354</v>
      </c>
      <c r="D45" s="32">
        <f t="shared" si="0"/>
        <v>0.83490566037735847</v>
      </c>
      <c r="E45" s="33">
        <f t="shared" si="6"/>
        <v>163.88888888888889</v>
      </c>
      <c r="F45" s="64">
        <v>404</v>
      </c>
      <c r="G45" s="32">
        <f t="shared" si="1"/>
        <v>0.95283018867924529</v>
      </c>
      <c r="H45" s="33">
        <f t="shared" si="4"/>
        <v>166.94214876033058</v>
      </c>
      <c r="I45" s="69">
        <v>467</v>
      </c>
      <c r="J45" s="32">
        <f t="shared" si="2"/>
        <v>1.1014150943396226</v>
      </c>
      <c r="K45" s="33">
        <f t="shared" si="5"/>
        <v>172.32472324723247</v>
      </c>
    </row>
    <row r="46" spans="1:11" ht="16.5" customHeight="1">
      <c r="A46" s="365"/>
      <c r="B46" s="137" t="s">
        <v>19</v>
      </c>
      <c r="C46" s="38">
        <v>394</v>
      </c>
      <c r="D46" s="15">
        <f t="shared" si="0"/>
        <v>0.92924528301886788</v>
      </c>
      <c r="E46" s="30">
        <f t="shared" si="6"/>
        <v>182.40740740740742</v>
      </c>
      <c r="F46" s="38">
        <v>449</v>
      </c>
      <c r="G46" s="15">
        <f t="shared" si="1"/>
        <v>1.0589622641509433</v>
      </c>
      <c r="H46" s="30">
        <f t="shared" si="4"/>
        <v>185.53719008264463</v>
      </c>
      <c r="I46" s="29">
        <v>520</v>
      </c>
      <c r="J46" s="15">
        <f t="shared" si="2"/>
        <v>1.2264150943396226</v>
      </c>
      <c r="K46" s="30">
        <f t="shared" si="5"/>
        <v>191.8819188191882</v>
      </c>
    </row>
    <row r="47" spans="1:11" ht="16.5" customHeight="1">
      <c r="A47" s="365"/>
      <c r="B47" s="137" t="s">
        <v>20</v>
      </c>
      <c r="C47" s="38">
        <v>394</v>
      </c>
      <c r="D47" s="48">
        <f t="shared" si="0"/>
        <v>0.92924528301886788</v>
      </c>
      <c r="E47" s="124">
        <f t="shared" si="6"/>
        <v>182.40740740740742</v>
      </c>
      <c r="F47" s="38">
        <v>449</v>
      </c>
      <c r="G47" s="15">
        <f t="shared" si="1"/>
        <v>1.0589622641509433</v>
      </c>
      <c r="H47" s="30">
        <f t="shared" si="4"/>
        <v>185.53719008264463</v>
      </c>
      <c r="I47" s="29">
        <v>520</v>
      </c>
      <c r="J47" s="15">
        <f t="shared" si="2"/>
        <v>1.2264150943396226</v>
      </c>
      <c r="K47" s="30">
        <f t="shared" si="5"/>
        <v>191.8819188191882</v>
      </c>
    </row>
    <row r="48" spans="1:11" ht="16.5" customHeight="1">
      <c r="A48" s="365"/>
      <c r="B48" s="137" t="s">
        <v>146</v>
      </c>
      <c r="C48" s="38">
        <v>355</v>
      </c>
      <c r="D48" s="48">
        <f t="shared" si="0"/>
        <v>0.83726415094339623</v>
      </c>
      <c r="E48" s="124">
        <f t="shared" si="6"/>
        <v>164.35185185185185</v>
      </c>
      <c r="F48" s="38">
        <v>404</v>
      </c>
      <c r="G48" s="15">
        <f t="shared" si="1"/>
        <v>0.95283018867924529</v>
      </c>
      <c r="H48" s="30">
        <f t="shared" si="4"/>
        <v>166.94214876033058</v>
      </c>
      <c r="I48" s="29">
        <v>468</v>
      </c>
      <c r="J48" s="15">
        <f t="shared" si="2"/>
        <v>1.1037735849056605</v>
      </c>
      <c r="K48" s="30">
        <f t="shared" si="5"/>
        <v>172.69372693726936</v>
      </c>
    </row>
    <row r="49" spans="1:11" ht="16.5" customHeight="1" thickBot="1">
      <c r="A49" s="365"/>
      <c r="B49" s="140" t="s">
        <v>147</v>
      </c>
      <c r="C49" s="41">
        <v>394</v>
      </c>
      <c r="D49" s="59">
        <f t="shared" si="0"/>
        <v>0.92924528301886788</v>
      </c>
      <c r="E49" s="141">
        <f t="shared" si="6"/>
        <v>182.40740740740742</v>
      </c>
      <c r="F49" s="41">
        <v>449</v>
      </c>
      <c r="G49" s="17">
        <f t="shared" si="1"/>
        <v>1.0589622641509433</v>
      </c>
      <c r="H49" s="42">
        <f t="shared" si="4"/>
        <v>185.53719008264463</v>
      </c>
      <c r="I49" s="43">
        <v>520</v>
      </c>
      <c r="J49" s="17">
        <f t="shared" si="2"/>
        <v>1.2264150943396226</v>
      </c>
      <c r="K49" s="42">
        <f t="shared" si="5"/>
        <v>191.8819188191882</v>
      </c>
    </row>
    <row r="50" spans="1:11">
      <c r="A50" s="361">
        <v>2016</v>
      </c>
      <c r="B50" s="83" t="s">
        <v>148</v>
      </c>
      <c r="C50" s="35">
        <v>460</v>
      </c>
      <c r="D50" s="13">
        <f t="shared" si="0"/>
        <v>1.0849056603773586</v>
      </c>
      <c r="E50" s="27">
        <f t="shared" si="6"/>
        <v>212.96296296296299</v>
      </c>
      <c r="F50" s="35">
        <v>524</v>
      </c>
      <c r="G50" s="13">
        <f t="shared" si="1"/>
        <v>1.2358490566037736</v>
      </c>
      <c r="H50" s="27">
        <f t="shared" si="4"/>
        <v>216.52892561983469</v>
      </c>
      <c r="I50" s="26">
        <v>607</v>
      </c>
      <c r="J50" s="13">
        <f t="shared" si="2"/>
        <v>1.4316037735849056</v>
      </c>
      <c r="K50" s="27">
        <f t="shared" si="5"/>
        <v>223.98523985239854</v>
      </c>
    </row>
    <row r="51" spans="1:11">
      <c r="A51" s="362"/>
      <c r="B51" s="134" t="s">
        <v>12</v>
      </c>
      <c r="C51" s="38">
        <v>460</v>
      </c>
      <c r="D51" s="15">
        <f t="shared" si="0"/>
        <v>1.0849056603773586</v>
      </c>
      <c r="E51" s="30">
        <f t="shared" si="6"/>
        <v>212.96296296296299</v>
      </c>
      <c r="F51" s="38">
        <v>524</v>
      </c>
      <c r="G51" s="15">
        <f t="shared" si="1"/>
        <v>1.2358490566037736</v>
      </c>
      <c r="H51" s="30">
        <f t="shared" si="4"/>
        <v>216.52892561983469</v>
      </c>
      <c r="I51" s="29">
        <v>607</v>
      </c>
      <c r="J51" s="15">
        <f t="shared" si="2"/>
        <v>1.4316037735849056</v>
      </c>
      <c r="K51" s="30">
        <f t="shared" si="5"/>
        <v>223.98523985239854</v>
      </c>
    </row>
    <row r="52" spans="1:11">
      <c r="A52" s="362"/>
      <c r="B52" s="134" t="s">
        <v>13</v>
      </c>
      <c r="C52" s="38">
        <v>460</v>
      </c>
      <c r="D52" s="15">
        <f t="shared" si="0"/>
        <v>1.0849056603773586</v>
      </c>
      <c r="E52" s="30">
        <f t="shared" si="6"/>
        <v>212.96296296296299</v>
      </c>
      <c r="F52" s="38">
        <v>524</v>
      </c>
      <c r="G52" s="15">
        <f t="shared" si="1"/>
        <v>1.2358490566037736</v>
      </c>
      <c r="H52" s="30">
        <f t="shared" si="4"/>
        <v>216.52892561983469</v>
      </c>
      <c r="I52" s="29">
        <v>607</v>
      </c>
      <c r="J52" s="15">
        <f t="shared" si="2"/>
        <v>1.4316037735849056</v>
      </c>
      <c r="K52" s="30">
        <f t="shared" si="5"/>
        <v>223.98523985239854</v>
      </c>
    </row>
    <row r="53" spans="1:11">
      <c r="A53" s="362"/>
      <c r="B53" s="134" t="s">
        <v>14</v>
      </c>
      <c r="C53" s="38">
        <v>460</v>
      </c>
      <c r="D53" s="15">
        <f t="shared" si="0"/>
        <v>1.0849056603773586</v>
      </c>
      <c r="E53" s="30">
        <f t="shared" si="6"/>
        <v>212.96296296296299</v>
      </c>
      <c r="F53" s="38">
        <v>524</v>
      </c>
      <c r="G53" s="15">
        <f t="shared" si="1"/>
        <v>1.2358490566037736</v>
      </c>
      <c r="H53" s="30">
        <f t="shared" si="4"/>
        <v>216.52892561983469</v>
      </c>
      <c r="I53" s="29">
        <v>607</v>
      </c>
      <c r="J53" s="15">
        <f t="shared" si="2"/>
        <v>1.4316037735849056</v>
      </c>
      <c r="K53" s="30">
        <f t="shared" si="5"/>
        <v>223.98523985239854</v>
      </c>
    </row>
    <row r="54" spans="1:11">
      <c r="A54" s="362"/>
      <c r="B54" s="134" t="s">
        <v>15</v>
      </c>
      <c r="C54" s="38">
        <v>460</v>
      </c>
      <c r="D54" s="15">
        <f t="shared" si="0"/>
        <v>1.0849056603773586</v>
      </c>
      <c r="E54" s="30">
        <f t="shared" si="6"/>
        <v>212.96296296296299</v>
      </c>
      <c r="F54" s="38">
        <v>524</v>
      </c>
      <c r="G54" s="15">
        <f t="shared" si="1"/>
        <v>1.2358490566037736</v>
      </c>
      <c r="H54" s="30">
        <f t="shared" si="4"/>
        <v>216.52892561983469</v>
      </c>
      <c r="I54" s="29">
        <v>607</v>
      </c>
      <c r="J54" s="15">
        <f t="shared" si="2"/>
        <v>1.4316037735849056</v>
      </c>
      <c r="K54" s="30">
        <f t="shared" si="5"/>
        <v>223.98523985239854</v>
      </c>
    </row>
    <row r="55" spans="1:11">
      <c r="A55" s="362"/>
      <c r="B55" s="93" t="s">
        <v>16</v>
      </c>
      <c r="C55" s="38">
        <v>460</v>
      </c>
      <c r="D55" s="15">
        <f t="shared" si="0"/>
        <v>1.0849056603773586</v>
      </c>
      <c r="E55" s="30">
        <f t="shared" si="6"/>
        <v>212.96296296296299</v>
      </c>
      <c r="F55" s="38">
        <v>524</v>
      </c>
      <c r="G55" s="15">
        <f t="shared" si="1"/>
        <v>1.2358490566037736</v>
      </c>
      <c r="H55" s="30">
        <f t="shared" si="4"/>
        <v>216.52892561983469</v>
      </c>
      <c r="I55" s="38">
        <v>607</v>
      </c>
      <c r="J55" s="15">
        <f t="shared" si="2"/>
        <v>1.4316037735849056</v>
      </c>
      <c r="K55" s="30">
        <f t="shared" si="5"/>
        <v>223.98523985239854</v>
      </c>
    </row>
    <row r="56" spans="1:11">
      <c r="A56" s="362"/>
      <c r="B56" s="93" t="s">
        <v>17</v>
      </c>
      <c r="C56" s="38">
        <v>460</v>
      </c>
      <c r="D56" s="15">
        <f t="shared" si="0"/>
        <v>1.0849056603773586</v>
      </c>
      <c r="E56" s="30">
        <f t="shared" si="6"/>
        <v>212.96296296296299</v>
      </c>
      <c r="F56" s="38">
        <v>524</v>
      </c>
      <c r="G56" s="15">
        <f t="shared" si="1"/>
        <v>1.2358490566037736</v>
      </c>
      <c r="H56" s="30">
        <f t="shared" si="4"/>
        <v>216.52892561983469</v>
      </c>
      <c r="I56" s="38">
        <v>607</v>
      </c>
      <c r="J56" s="15">
        <f t="shared" si="2"/>
        <v>1.4316037735849056</v>
      </c>
      <c r="K56" s="30">
        <f t="shared" si="5"/>
        <v>223.98523985239854</v>
      </c>
    </row>
    <row r="57" spans="1:11">
      <c r="A57" s="362"/>
      <c r="B57" s="93" t="s">
        <v>18</v>
      </c>
      <c r="C57" s="38">
        <v>460</v>
      </c>
      <c r="D57" s="15">
        <f t="shared" si="0"/>
        <v>1.0849056603773586</v>
      </c>
      <c r="E57" s="30">
        <f t="shared" si="6"/>
        <v>212.96296296296299</v>
      </c>
      <c r="F57" s="38">
        <v>524</v>
      </c>
      <c r="G57" s="15">
        <f t="shared" si="1"/>
        <v>1.2358490566037736</v>
      </c>
      <c r="H57" s="30">
        <f t="shared" si="4"/>
        <v>216.52892561983469</v>
      </c>
      <c r="I57" s="38">
        <v>607</v>
      </c>
      <c r="J57" s="15">
        <f t="shared" si="2"/>
        <v>1.4316037735849056</v>
      </c>
      <c r="K57" s="30">
        <f t="shared" si="5"/>
        <v>223.98523985239854</v>
      </c>
    </row>
    <row r="58" spans="1:11">
      <c r="A58" s="362"/>
      <c r="B58" s="93" t="s">
        <v>19</v>
      </c>
      <c r="C58" s="38">
        <v>528</v>
      </c>
      <c r="D58" s="15">
        <f t="shared" si="0"/>
        <v>1.2452830188679245</v>
      </c>
      <c r="E58" s="30">
        <f t="shared" si="6"/>
        <v>244.44444444444446</v>
      </c>
      <c r="F58" s="38">
        <v>602</v>
      </c>
      <c r="G58" s="15">
        <f t="shared" si="1"/>
        <v>1.4198113207547169</v>
      </c>
      <c r="H58" s="30">
        <f t="shared" si="4"/>
        <v>248.7603305785124</v>
      </c>
      <c r="I58" s="38">
        <v>697</v>
      </c>
      <c r="J58" s="15">
        <f t="shared" si="2"/>
        <v>1.6438679245283019</v>
      </c>
      <c r="K58" s="30">
        <f t="shared" si="5"/>
        <v>257.19557195571957</v>
      </c>
    </row>
    <row r="59" spans="1:11">
      <c r="A59" s="362"/>
      <c r="B59" s="93" t="s">
        <v>20</v>
      </c>
      <c r="C59" s="38">
        <v>528</v>
      </c>
      <c r="D59" s="15">
        <f t="shared" si="0"/>
        <v>1.2452830188679245</v>
      </c>
      <c r="E59" s="30">
        <f t="shared" si="6"/>
        <v>244.44444444444446</v>
      </c>
      <c r="F59" s="38">
        <v>602</v>
      </c>
      <c r="G59" s="15">
        <f t="shared" si="1"/>
        <v>1.4198113207547169</v>
      </c>
      <c r="H59" s="30">
        <f t="shared" si="4"/>
        <v>248.7603305785124</v>
      </c>
      <c r="I59" s="38">
        <v>697</v>
      </c>
      <c r="J59" s="15">
        <f t="shared" si="2"/>
        <v>1.6438679245283019</v>
      </c>
      <c r="K59" s="30">
        <f t="shared" si="5"/>
        <v>257.19557195571957</v>
      </c>
    </row>
    <row r="60" spans="1:11">
      <c r="A60" s="362"/>
      <c r="B60" s="93" t="s">
        <v>146</v>
      </c>
      <c r="C60" s="38">
        <v>528</v>
      </c>
      <c r="D60" s="15">
        <f t="shared" si="0"/>
        <v>1.2452830188679245</v>
      </c>
      <c r="E60" s="30">
        <f t="shared" si="6"/>
        <v>244.44444444444446</v>
      </c>
      <c r="F60" s="38">
        <v>602</v>
      </c>
      <c r="G60" s="15">
        <f t="shared" si="1"/>
        <v>1.4198113207547169</v>
      </c>
      <c r="H60" s="30">
        <f t="shared" si="4"/>
        <v>248.7603305785124</v>
      </c>
      <c r="I60" s="38">
        <v>697</v>
      </c>
      <c r="J60" s="15">
        <f t="shared" si="2"/>
        <v>1.6438679245283019</v>
      </c>
      <c r="K60" s="30">
        <f t="shared" si="5"/>
        <v>257.19557195571957</v>
      </c>
    </row>
    <row r="61" spans="1:11" ht="15" thickBot="1">
      <c r="A61" s="362"/>
      <c r="B61" s="100" t="s">
        <v>147</v>
      </c>
      <c r="C61" s="41">
        <v>554</v>
      </c>
      <c r="D61" s="17">
        <f t="shared" si="0"/>
        <v>1.3066037735849056</v>
      </c>
      <c r="E61" s="42">
        <f t="shared" si="6"/>
        <v>256.48148148148147</v>
      </c>
      <c r="F61" s="41">
        <v>631</v>
      </c>
      <c r="G61" s="17">
        <f t="shared" si="1"/>
        <v>1.4882075471698113</v>
      </c>
      <c r="H61" s="42">
        <f t="shared" si="4"/>
        <v>260.74380165289256</v>
      </c>
      <c r="I61" s="41">
        <v>731</v>
      </c>
      <c r="J61" s="17">
        <f t="shared" si="2"/>
        <v>1.7240566037735849</v>
      </c>
      <c r="K61" s="42">
        <f t="shared" si="5"/>
        <v>269.7416974169742</v>
      </c>
    </row>
    <row r="62" spans="1:11">
      <c r="A62" s="364">
        <v>2017</v>
      </c>
      <c r="B62" s="83" t="s">
        <v>148</v>
      </c>
      <c r="C62" s="35">
        <v>554</v>
      </c>
      <c r="D62" s="13">
        <f t="shared" si="0"/>
        <v>1.3066037735849056</v>
      </c>
      <c r="E62" s="27">
        <f t="shared" si="6"/>
        <v>256.48148148148147</v>
      </c>
      <c r="F62" s="35">
        <v>631</v>
      </c>
      <c r="G62" s="13">
        <f t="shared" si="1"/>
        <v>1.4882075471698113</v>
      </c>
      <c r="H62" s="27">
        <f t="shared" si="4"/>
        <v>260.74380165289256</v>
      </c>
      <c r="I62" s="35">
        <v>731</v>
      </c>
      <c r="J62" s="13">
        <f t="shared" si="2"/>
        <v>1.7240566037735849</v>
      </c>
      <c r="K62" s="27">
        <f t="shared" si="5"/>
        <v>269.7416974169742</v>
      </c>
    </row>
    <row r="63" spans="1:11">
      <c r="A63" s="365"/>
      <c r="B63" s="134" t="s">
        <v>12</v>
      </c>
      <c r="C63" s="135">
        <v>537</v>
      </c>
      <c r="D63" s="76">
        <f t="shared" si="0"/>
        <v>1.2665094339622642</v>
      </c>
      <c r="E63" s="126">
        <f t="shared" si="6"/>
        <v>248.61111111111111</v>
      </c>
      <c r="F63" s="135">
        <v>631</v>
      </c>
      <c r="G63" s="76">
        <f t="shared" si="1"/>
        <v>1.4882075471698113</v>
      </c>
      <c r="H63" s="126">
        <f t="shared" si="4"/>
        <v>260.74380165289256</v>
      </c>
      <c r="I63" s="135">
        <v>731</v>
      </c>
      <c r="J63" s="76">
        <f t="shared" si="2"/>
        <v>1.7240566037735849</v>
      </c>
      <c r="K63" s="126">
        <f t="shared" si="5"/>
        <v>269.7416974169742</v>
      </c>
    </row>
    <row r="64" spans="1:11">
      <c r="A64" s="365"/>
      <c r="B64" s="134" t="s">
        <v>13</v>
      </c>
      <c r="C64" s="135">
        <v>554</v>
      </c>
      <c r="D64" s="76">
        <f t="shared" si="0"/>
        <v>1.3066037735849056</v>
      </c>
      <c r="E64" s="126">
        <f t="shared" si="6"/>
        <v>256.48148148148147</v>
      </c>
      <c r="F64" s="135">
        <v>631</v>
      </c>
      <c r="G64" s="76">
        <f t="shared" si="1"/>
        <v>1.4882075471698113</v>
      </c>
      <c r="H64" s="126">
        <f t="shared" si="4"/>
        <v>260.74380165289256</v>
      </c>
      <c r="I64" s="135">
        <v>731</v>
      </c>
      <c r="J64" s="76">
        <f t="shared" si="2"/>
        <v>1.7240566037735849</v>
      </c>
      <c r="K64" s="126">
        <f t="shared" si="5"/>
        <v>269.7416974169742</v>
      </c>
    </row>
    <row r="65" spans="1:11">
      <c r="A65" s="365"/>
      <c r="B65" s="134" t="s">
        <v>14</v>
      </c>
      <c r="C65" s="135">
        <v>554</v>
      </c>
      <c r="D65" s="76">
        <f t="shared" si="0"/>
        <v>1.3066037735849056</v>
      </c>
      <c r="E65" s="126">
        <f t="shared" si="6"/>
        <v>256.48148148148147</v>
      </c>
      <c r="F65" s="135">
        <v>631</v>
      </c>
      <c r="G65" s="76">
        <f t="shared" si="1"/>
        <v>1.4882075471698113</v>
      </c>
      <c r="H65" s="126">
        <f t="shared" si="4"/>
        <v>260.74380165289256</v>
      </c>
      <c r="I65" s="135">
        <v>731</v>
      </c>
      <c r="J65" s="76">
        <f t="shared" si="2"/>
        <v>1.7240566037735849</v>
      </c>
      <c r="K65" s="126">
        <f t="shared" si="5"/>
        <v>269.7416974169742</v>
      </c>
    </row>
    <row r="66" spans="1:11">
      <c r="A66" s="365"/>
      <c r="B66" s="134" t="s">
        <v>15</v>
      </c>
      <c r="C66" s="135">
        <v>554</v>
      </c>
      <c r="D66" s="76">
        <f t="shared" si="0"/>
        <v>1.3066037735849056</v>
      </c>
      <c r="E66" s="126">
        <f t="shared" si="6"/>
        <v>256.48148148148147</v>
      </c>
      <c r="F66" s="135">
        <v>631</v>
      </c>
      <c r="G66" s="76">
        <f t="shared" si="1"/>
        <v>1.4882075471698113</v>
      </c>
      <c r="H66" s="126">
        <f t="shared" si="4"/>
        <v>260.74380165289256</v>
      </c>
      <c r="I66" s="135">
        <v>731</v>
      </c>
      <c r="J66" s="76">
        <f t="shared" si="2"/>
        <v>1.7240566037735849</v>
      </c>
      <c r="K66" s="126">
        <f t="shared" si="5"/>
        <v>269.7416974169742</v>
      </c>
    </row>
    <row r="67" spans="1:11">
      <c r="A67" s="365"/>
      <c r="B67" s="134" t="s">
        <v>16</v>
      </c>
      <c r="C67" s="135">
        <v>554</v>
      </c>
      <c r="D67" s="76">
        <f t="shared" si="0"/>
        <v>1.3066037735849056</v>
      </c>
      <c r="E67" s="126">
        <f t="shared" si="6"/>
        <v>256.48148148148147</v>
      </c>
      <c r="F67" s="135">
        <v>631</v>
      </c>
      <c r="G67" s="76">
        <f t="shared" si="1"/>
        <v>1.4882075471698113</v>
      </c>
      <c r="H67" s="126">
        <f t="shared" si="4"/>
        <v>260.74380165289256</v>
      </c>
      <c r="I67" s="135">
        <v>731</v>
      </c>
      <c r="J67" s="76">
        <f t="shared" si="2"/>
        <v>1.7240566037735849</v>
      </c>
      <c r="K67" s="126">
        <f t="shared" si="5"/>
        <v>269.7416974169742</v>
      </c>
    </row>
    <row r="68" spans="1:11">
      <c r="A68" s="365"/>
      <c r="B68" s="134" t="s">
        <v>17</v>
      </c>
      <c r="C68" s="135">
        <v>554</v>
      </c>
      <c r="D68" s="76">
        <f t="shared" si="0"/>
        <v>1.3066037735849056</v>
      </c>
      <c r="E68" s="126">
        <f t="shared" si="6"/>
        <v>256.48148148148147</v>
      </c>
      <c r="F68" s="135">
        <v>631</v>
      </c>
      <c r="G68" s="76">
        <f t="shared" si="1"/>
        <v>1.4882075471698113</v>
      </c>
      <c r="H68" s="126">
        <f t="shared" si="4"/>
        <v>260.74380165289256</v>
      </c>
      <c r="I68" s="135">
        <v>731</v>
      </c>
      <c r="J68" s="76">
        <f t="shared" si="2"/>
        <v>1.7240566037735849</v>
      </c>
      <c r="K68" s="126">
        <f t="shared" si="5"/>
        <v>269.7416974169742</v>
      </c>
    </row>
    <row r="69" spans="1:11">
      <c r="A69" s="365"/>
      <c r="B69" s="134" t="s">
        <v>18</v>
      </c>
      <c r="C69" s="135">
        <v>554</v>
      </c>
      <c r="D69" s="76">
        <f t="shared" si="0"/>
        <v>1.3066037735849056</v>
      </c>
      <c r="E69" s="126">
        <f t="shared" si="6"/>
        <v>256.48148148148147</v>
      </c>
      <c r="F69" s="135">
        <v>631</v>
      </c>
      <c r="G69" s="76">
        <f t="shared" si="1"/>
        <v>1.4882075471698113</v>
      </c>
      <c r="H69" s="126">
        <f t="shared" si="4"/>
        <v>260.74380165289256</v>
      </c>
      <c r="I69" s="135">
        <v>731</v>
      </c>
      <c r="J69" s="76">
        <f t="shared" si="2"/>
        <v>1.7240566037735849</v>
      </c>
      <c r="K69" s="126">
        <f t="shared" si="5"/>
        <v>269.7416974169742</v>
      </c>
    </row>
    <row r="70" spans="1:11">
      <c r="A70" s="365"/>
      <c r="B70" s="134" t="s">
        <v>19</v>
      </c>
      <c r="C70" s="135">
        <v>554</v>
      </c>
      <c r="D70" s="76">
        <f t="shared" si="0"/>
        <v>1.3066037735849056</v>
      </c>
      <c r="E70" s="126">
        <f t="shared" si="6"/>
        <v>256.48148148148147</v>
      </c>
      <c r="F70" s="135">
        <v>631</v>
      </c>
      <c r="G70" s="76">
        <f t="shared" si="1"/>
        <v>1.4882075471698113</v>
      </c>
      <c r="H70" s="126">
        <f t="shared" si="4"/>
        <v>260.74380165289256</v>
      </c>
      <c r="I70" s="135">
        <v>731</v>
      </c>
      <c r="J70" s="76">
        <f t="shared" si="2"/>
        <v>1.7240566037735849</v>
      </c>
      <c r="K70" s="126">
        <f t="shared" si="5"/>
        <v>269.7416974169742</v>
      </c>
    </row>
    <row r="71" spans="1:11">
      <c r="A71" s="365"/>
      <c r="B71" s="134" t="s">
        <v>20</v>
      </c>
      <c r="C71" s="135">
        <v>605</v>
      </c>
      <c r="D71" s="76">
        <f t="shared" si="0"/>
        <v>1.4268867924528301</v>
      </c>
      <c r="E71" s="126">
        <f t="shared" si="6"/>
        <v>280.09259259259261</v>
      </c>
      <c r="F71" s="135">
        <v>685</v>
      </c>
      <c r="G71" s="76">
        <f t="shared" si="1"/>
        <v>1.6155660377358489</v>
      </c>
      <c r="H71" s="126">
        <f t="shared" si="4"/>
        <v>283.05785123966939</v>
      </c>
      <c r="I71" s="135">
        <v>795</v>
      </c>
      <c r="J71" s="76">
        <f t="shared" si="2"/>
        <v>1.875</v>
      </c>
      <c r="K71" s="126">
        <f t="shared" si="5"/>
        <v>293.35793357933579</v>
      </c>
    </row>
    <row r="72" spans="1:11">
      <c r="A72" s="365"/>
      <c r="B72" s="134" t="s">
        <v>146</v>
      </c>
      <c r="C72" s="135">
        <v>605</v>
      </c>
      <c r="D72" s="76">
        <f t="shared" si="0"/>
        <v>1.4268867924528301</v>
      </c>
      <c r="E72" s="126">
        <f t="shared" si="6"/>
        <v>280.09259259259261</v>
      </c>
      <c r="F72" s="135">
        <v>685</v>
      </c>
      <c r="G72" s="76">
        <f t="shared" si="1"/>
        <v>1.6155660377358489</v>
      </c>
      <c r="H72" s="126">
        <f t="shared" si="4"/>
        <v>283.05785123966939</v>
      </c>
      <c r="I72" s="135">
        <v>795</v>
      </c>
      <c r="J72" s="76">
        <f t="shared" si="2"/>
        <v>1.875</v>
      </c>
      <c r="K72" s="126">
        <f t="shared" si="5"/>
        <v>293.35793357933579</v>
      </c>
    </row>
    <row r="73" spans="1:11" ht="15" thickBot="1">
      <c r="A73" s="365"/>
      <c r="B73" s="31" t="s">
        <v>147</v>
      </c>
      <c r="C73" s="41">
        <v>605</v>
      </c>
      <c r="D73" s="17">
        <f t="shared" si="0"/>
        <v>1.4268867924528301</v>
      </c>
      <c r="E73" s="42">
        <f t="shared" si="6"/>
        <v>280.09259259259261</v>
      </c>
      <c r="F73" s="41">
        <v>685</v>
      </c>
      <c r="G73" s="17">
        <f t="shared" si="1"/>
        <v>1.6155660377358489</v>
      </c>
      <c r="H73" s="42">
        <f t="shared" si="4"/>
        <v>283.05785123966939</v>
      </c>
      <c r="I73" s="41">
        <v>795</v>
      </c>
      <c r="J73" s="17">
        <f t="shared" si="2"/>
        <v>1.875</v>
      </c>
      <c r="K73" s="42">
        <f t="shared" si="5"/>
        <v>293.35793357933579</v>
      </c>
    </row>
    <row r="74" spans="1:11">
      <c r="A74" s="364">
        <v>2018</v>
      </c>
      <c r="B74" s="83" t="s">
        <v>148</v>
      </c>
      <c r="C74" s="35">
        <v>665</v>
      </c>
      <c r="D74" s="13">
        <f t="shared" si="0"/>
        <v>1.5683962264150944</v>
      </c>
      <c r="E74" s="27">
        <f t="shared" si="6"/>
        <v>307.87037037037038</v>
      </c>
      <c r="F74" s="35">
        <v>755</v>
      </c>
      <c r="G74" s="13">
        <f t="shared" si="1"/>
        <v>1.7806603773584906</v>
      </c>
      <c r="H74" s="27">
        <f t="shared" si="4"/>
        <v>311.98347107438013</v>
      </c>
      <c r="I74" s="35">
        <v>875</v>
      </c>
      <c r="J74" s="13">
        <f t="shared" si="2"/>
        <v>2.0636792452830188</v>
      </c>
      <c r="K74" s="27">
        <f t="shared" si="5"/>
        <v>322.87822878228781</v>
      </c>
    </row>
    <row r="75" spans="1:11">
      <c r="A75" s="365"/>
      <c r="B75" s="134" t="s">
        <v>12</v>
      </c>
      <c r="C75" s="135">
        <v>665</v>
      </c>
      <c r="D75" s="76">
        <f t="shared" si="0"/>
        <v>1.5683962264150944</v>
      </c>
      <c r="E75" s="126">
        <f t="shared" si="6"/>
        <v>307.87037037037038</v>
      </c>
      <c r="F75" s="135">
        <v>755</v>
      </c>
      <c r="G75" s="76">
        <f t="shared" si="1"/>
        <v>1.7806603773584906</v>
      </c>
      <c r="H75" s="126">
        <f t="shared" si="4"/>
        <v>311.98347107438013</v>
      </c>
      <c r="I75" s="135">
        <v>875</v>
      </c>
      <c r="J75" s="76">
        <f t="shared" si="2"/>
        <v>2.0636792452830188</v>
      </c>
      <c r="K75" s="126">
        <f t="shared" si="5"/>
        <v>322.87822878228781</v>
      </c>
    </row>
    <row r="76" spans="1:11">
      <c r="A76" s="365"/>
      <c r="B76" s="134" t="s">
        <v>13</v>
      </c>
      <c r="C76" s="135">
        <v>665</v>
      </c>
      <c r="D76" s="76">
        <f t="shared" si="0"/>
        <v>1.5683962264150944</v>
      </c>
      <c r="E76" s="126">
        <f t="shared" si="6"/>
        <v>307.87037037037038</v>
      </c>
      <c r="F76" s="135">
        <v>755</v>
      </c>
      <c r="G76" s="76">
        <f t="shared" si="1"/>
        <v>1.7806603773584906</v>
      </c>
      <c r="H76" s="126">
        <f t="shared" si="4"/>
        <v>311.98347107438013</v>
      </c>
      <c r="I76" s="135">
        <v>875</v>
      </c>
      <c r="J76" s="76">
        <f t="shared" si="2"/>
        <v>2.0636792452830188</v>
      </c>
      <c r="K76" s="126">
        <f t="shared" si="5"/>
        <v>322.87822878228781</v>
      </c>
    </row>
    <row r="77" spans="1:11">
      <c r="A77" s="365"/>
      <c r="B77" s="134" t="s">
        <v>14</v>
      </c>
      <c r="C77" s="135">
        <v>703</v>
      </c>
      <c r="D77" s="76">
        <f t="shared" si="0"/>
        <v>1.6580188679245282</v>
      </c>
      <c r="E77" s="126">
        <f t="shared" si="6"/>
        <v>325.46296296296299</v>
      </c>
      <c r="F77" s="135">
        <v>830</v>
      </c>
      <c r="G77" s="76">
        <f t="shared" si="1"/>
        <v>1.9575471698113207</v>
      </c>
      <c r="H77" s="126">
        <f t="shared" si="4"/>
        <v>342.97520661157023</v>
      </c>
      <c r="I77" s="135">
        <v>960</v>
      </c>
      <c r="J77" s="76">
        <f t="shared" si="2"/>
        <v>2.2641509433962264</v>
      </c>
      <c r="K77" s="126">
        <f t="shared" si="5"/>
        <v>354.24354243542433</v>
      </c>
    </row>
    <row r="78" spans="1:11">
      <c r="A78" s="365"/>
      <c r="B78" s="134" t="s">
        <v>15</v>
      </c>
      <c r="C78" s="135">
        <v>709</v>
      </c>
      <c r="D78" s="76">
        <f t="shared" si="0"/>
        <v>1.6721698113207548</v>
      </c>
      <c r="E78" s="126">
        <f t="shared" si="6"/>
        <v>328.24074074074076</v>
      </c>
      <c r="F78" s="135">
        <v>830</v>
      </c>
      <c r="G78" s="76">
        <f t="shared" si="1"/>
        <v>1.9575471698113207</v>
      </c>
      <c r="H78" s="126">
        <f t="shared" si="4"/>
        <v>342.97520661157023</v>
      </c>
      <c r="I78" s="135">
        <v>960</v>
      </c>
      <c r="J78" s="76">
        <f t="shared" si="2"/>
        <v>2.2641509433962264</v>
      </c>
      <c r="K78" s="126">
        <f t="shared" si="5"/>
        <v>354.24354243542433</v>
      </c>
    </row>
    <row r="79" spans="1:11">
      <c r="A79" s="365"/>
      <c r="B79" s="134" t="s">
        <v>16</v>
      </c>
      <c r="C79" s="135">
        <v>730</v>
      </c>
      <c r="D79" s="76">
        <f t="shared" ref="D79:D100" si="7">C79/$B$119</f>
        <v>1.7216981132075471</v>
      </c>
      <c r="E79" s="126">
        <f t="shared" si="6"/>
        <v>337.96296296296299</v>
      </c>
      <c r="F79" s="135">
        <v>830</v>
      </c>
      <c r="G79" s="76">
        <f t="shared" ref="G79:G100" si="8">F79/$B$119</f>
        <v>1.9575471698113207</v>
      </c>
      <c r="H79" s="126">
        <f t="shared" si="4"/>
        <v>342.97520661157023</v>
      </c>
      <c r="I79" s="135">
        <v>960</v>
      </c>
      <c r="J79" s="76">
        <f t="shared" ref="J79:J100" si="9">I79/$B$119</f>
        <v>2.2641509433962264</v>
      </c>
      <c r="K79" s="126">
        <f t="shared" si="5"/>
        <v>354.24354243542433</v>
      </c>
    </row>
    <row r="80" spans="1:11">
      <c r="A80" s="365"/>
      <c r="B80" s="134" t="s">
        <v>17</v>
      </c>
      <c r="C80" s="135">
        <v>694</v>
      </c>
      <c r="D80" s="76">
        <f t="shared" si="7"/>
        <v>1.6367924528301887</v>
      </c>
      <c r="E80" s="126">
        <f t="shared" si="6"/>
        <v>321.2962962962963</v>
      </c>
      <c r="F80" s="135">
        <v>830</v>
      </c>
      <c r="G80" s="76">
        <f t="shared" si="8"/>
        <v>1.9575471698113207</v>
      </c>
      <c r="H80" s="126">
        <f t="shared" ref="H80:H100" si="10">F80/$F$23*100</f>
        <v>342.97520661157023</v>
      </c>
      <c r="I80" s="135">
        <v>960</v>
      </c>
      <c r="J80" s="76">
        <f t="shared" si="9"/>
        <v>2.2641509433962264</v>
      </c>
      <c r="K80" s="126">
        <f t="shared" ref="K80:K100" si="11">I80/$I$23*100</f>
        <v>354.24354243542433</v>
      </c>
    </row>
    <row r="81" spans="1:11">
      <c r="A81" s="365"/>
      <c r="B81" s="134" t="s">
        <v>18</v>
      </c>
      <c r="C81" s="135">
        <v>730</v>
      </c>
      <c r="D81" s="76">
        <f t="shared" si="7"/>
        <v>1.7216981132075471</v>
      </c>
      <c r="E81" s="126">
        <f t="shared" si="6"/>
        <v>337.96296296296299</v>
      </c>
      <c r="F81" s="135">
        <v>830</v>
      </c>
      <c r="G81" s="76">
        <f t="shared" si="8"/>
        <v>1.9575471698113207</v>
      </c>
      <c r="H81" s="126">
        <f t="shared" si="10"/>
        <v>342.97520661157023</v>
      </c>
      <c r="I81" s="135">
        <v>960</v>
      </c>
      <c r="J81" s="76">
        <f t="shared" si="9"/>
        <v>2.2641509433962264</v>
      </c>
      <c r="K81" s="126">
        <f t="shared" si="11"/>
        <v>354.24354243542433</v>
      </c>
    </row>
    <row r="82" spans="1:11">
      <c r="A82" s="365"/>
      <c r="B82" s="134" t="s">
        <v>19</v>
      </c>
      <c r="C82" s="135">
        <v>730</v>
      </c>
      <c r="D82" s="76">
        <f t="shared" si="7"/>
        <v>1.7216981132075471</v>
      </c>
      <c r="E82" s="126">
        <f t="shared" si="6"/>
        <v>337.96296296296299</v>
      </c>
      <c r="F82" s="135">
        <v>830</v>
      </c>
      <c r="G82" s="76">
        <f t="shared" si="8"/>
        <v>1.9575471698113207</v>
      </c>
      <c r="H82" s="126">
        <f t="shared" si="10"/>
        <v>342.97520661157023</v>
      </c>
      <c r="I82" s="135">
        <v>960</v>
      </c>
      <c r="J82" s="76">
        <f t="shared" si="9"/>
        <v>2.2641509433962264</v>
      </c>
      <c r="K82" s="126">
        <f t="shared" si="11"/>
        <v>354.24354243542433</v>
      </c>
    </row>
    <row r="83" spans="1:11">
      <c r="A83" s="365"/>
      <c r="B83" s="134" t="s">
        <v>20</v>
      </c>
      <c r="C83" s="135">
        <v>602</v>
      </c>
      <c r="D83" s="76">
        <f t="shared" si="7"/>
        <v>1.4198113207547169</v>
      </c>
      <c r="E83" s="126">
        <f t="shared" si="6"/>
        <v>278.7037037037037</v>
      </c>
      <c r="F83" s="135">
        <v>657</v>
      </c>
      <c r="G83" s="76">
        <f t="shared" si="8"/>
        <v>1.5495283018867925</v>
      </c>
      <c r="H83" s="126">
        <f t="shared" si="10"/>
        <v>271.48760330578511</v>
      </c>
      <c r="I83" s="135">
        <v>986</v>
      </c>
      <c r="J83" s="76">
        <f t="shared" si="9"/>
        <v>2.3254716981132075</v>
      </c>
      <c r="K83" s="126">
        <f t="shared" si="11"/>
        <v>363.83763837638378</v>
      </c>
    </row>
    <row r="84" spans="1:11">
      <c r="A84" s="365"/>
      <c r="B84" s="134" t="s">
        <v>146</v>
      </c>
      <c r="C84" s="135">
        <v>805</v>
      </c>
      <c r="D84" s="76">
        <f t="shared" si="7"/>
        <v>1.8985849056603774</v>
      </c>
      <c r="E84" s="126">
        <f t="shared" si="6"/>
        <v>372.68518518518516</v>
      </c>
      <c r="F84" s="135">
        <v>915</v>
      </c>
      <c r="G84" s="76">
        <f t="shared" si="8"/>
        <v>2.1580188679245285</v>
      </c>
      <c r="H84" s="126">
        <f t="shared" si="10"/>
        <v>378.09917355371903</v>
      </c>
      <c r="I84" s="135">
        <v>1008</v>
      </c>
      <c r="J84" s="76">
        <f t="shared" si="9"/>
        <v>2.3773584905660377</v>
      </c>
      <c r="K84" s="126">
        <f t="shared" si="11"/>
        <v>371.95571955719555</v>
      </c>
    </row>
    <row r="85" spans="1:11" ht="15" thickBot="1">
      <c r="A85" s="365"/>
      <c r="B85" s="112" t="s">
        <v>147</v>
      </c>
      <c r="C85" s="320">
        <v>805</v>
      </c>
      <c r="D85" s="165">
        <f t="shared" si="7"/>
        <v>1.8985849056603774</v>
      </c>
      <c r="E85" s="168">
        <f t="shared" si="6"/>
        <v>372.68518518518516</v>
      </c>
      <c r="F85" s="320">
        <v>915</v>
      </c>
      <c r="G85" s="165">
        <f t="shared" si="8"/>
        <v>2.1580188679245285</v>
      </c>
      <c r="H85" s="168">
        <f t="shared" si="10"/>
        <v>378.09917355371903</v>
      </c>
      <c r="I85" s="320">
        <v>1008</v>
      </c>
      <c r="J85" s="165">
        <f t="shared" si="9"/>
        <v>2.3773584905660377</v>
      </c>
      <c r="K85" s="168">
        <f t="shared" si="11"/>
        <v>371.95571955719555</v>
      </c>
    </row>
    <row r="86" spans="1:11">
      <c r="A86" s="364">
        <v>2019</v>
      </c>
      <c r="B86" s="83" t="s">
        <v>148</v>
      </c>
      <c r="C86" s="35">
        <v>883</v>
      </c>
      <c r="D86" s="13">
        <f t="shared" si="7"/>
        <v>2.0825471698113209</v>
      </c>
      <c r="E86" s="27">
        <f t="shared" si="6"/>
        <v>408.7962962962963</v>
      </c>
      <c r="F86" s="35">
        <v>1105</v>
      </c>
      <c r="G86" s="13">
        <f t="shared" si="8"/>
        <v>2.6061320754716979</v>
      </c>
      <c r="H86" s="27">
        <f t="shared" si="10"/>
        <v>456.61157024793386</v>
      </c>
      <c r="I86" s="35">
        <v>1275</v>
      </c>
      <c r="J86" s="13">
        <f t="shared" si="9"/>
        <v>3.0070754716981134</v>
      </c>
      <c r="K86" s="27">
        <f t="shared" si="11"/>
        <v>470.47970479704793</v>
      </c>
    </row>
    <row r="87" spans="1:11">
      <c r="A87" s="365"/>
      <c r="B87" s="134" t="s">
        <v>12</v>
      </c>
      <c r="C87" s="135">
        <v>857</v>
      </c>
      <c r="D87" s="76">
        <f t="shared" si="7"/>
        <v>2.0212264150943398</v>
      </c>
      <c r="E87" s="126">
        <f t="shared" si="6"/>
        <v>396.75925925925924</v>
      </c>
      <c r="F87" s="135">
        <v>1105</v>
      </c>
      <c r="G87" s="76">
        <f t="shared" si="8"/>
        <v>2.6061320754716979</v>
      </c>
      <c r="H87" s="126">
        <f t="shared" si="10"/>
        <v>456.61157024793386</v>
      </c>
      <c r="I87" s="135">
        <v>1275</v>
      </c>
      <c r="J87" s="76">
        <f t="shared" si="9"/>
        <v>3.0070754716981134</v>
      </c>
      <c r="K87" s="126">
        <f t="shared" si="11"/>
        <v>470.47970479704793</v>
      </c>
    </row>
    <row r="88" spans="1:11">
      <c r="A88" s="365"/>
      <c r="B88" s="134" t="s">
        <v>13</v>
      </c>
      <c r="C88" s="135">
        <v>857</v>
      </c>
      <c r="D88" s="76">
        <f t="shared" si="7"/>
        <v>2.0212264150943398</v>
      </c>
      <c r="E88" s="126">
        <f t="shared" si="6"/>
        <v>396.75925925925924</v>
      </c>
      <c r="F88" s="135">
        <v>1105</v>
      </c>
      <c r="G88" s="76">
        <f t="shared" si="8"/>
        <v>2.6061320754716979</v>
      </c>
      <c r="H88" s="126">
        <f t="shared" si="10"/>
        <v>456.61157024793386</v>
      </c>
      <c r="I88" s="135">
        <v>1275</v>
      </c>
      <c r="J88" s="76">
        <f t="shared" si="9"/>
        <v>3.0070754716981134</v>
      </c>
      <c r="K88" s="126">
        <f t="shared" si="11"/>
        <v>470.47970479704793</v>
      </c>
    </row>
    <row r="89" spans="1:11">
      <c r="A89" s="365"/>
      <c r="B89" s="134" t="s">
        <v>14</v>
      </c>
      <c r="C89" s="135">
        <v>799</v>
      </c>
      <c r="D89" s="76">
        <f t="shared" si="7"/>
        <v>1.8844339622641511</v>
      </c>
      <c r="E89" s="126">
        <f t="shared" si="6"/>
        <v>369.90740740740739</v>
      </c>
      <c r="F89" s="135">
        <v>1010</v>
      </c>
      <c r="G89" s="76">
        <f t="shared" si="8"/>
        <v>2.3820754716981134</v>
      </c>
      <c r="H89" s="126">
        <f t="shared" si="10"/>
        <v>417.35537190082647</v>
      </c>
      <c r="I89" s="135">
        <v>1162</v>
      </c>
      <c r="J89" s="76">
        <f t="shared" si="9"/>
        <v>2.7405660377358489</v>
      </c>
      <c r="K89" s="126">
        <f t="shared" si="11"/>
        <v>428.78228782287823</v>
      </c>
    </row>
    <row r="90" spans="1:11">
      <c r="A90" s="365"/>
      <c r="B90" s="134" t="s">
        <v>15</v>
      </c>
      <c r="C90" s="135">
        <v>975</v>
      </c>
      <c r="D90" s="76">
        <f t="shared" si="7"/>
        <v>2.2995283018867925</v>
      </c>
      <c r="E90" s="126">
        <f t="shared" si="6"/>
        <v>451.38888888888891</v>
      </c>
      <c r="F90" s="135">
        <v>1105</v>
      </c>
      <c r="G90" s="76">
        <f t="shared" si="8"/>
        <v>2.6061320754716979</v>
      </c>
      <c r="H90" s="126">
        <f t="shared" si="10"/>
        <v>456.61157024793386</v>
      </c>
      <c r="I90" s="135">
        <v>1275</v>
      </c>
      <c r="J90" s="76">
        <f t="shared" si="9"/>
        <v>3.0070754716981134</v>
      </c>
      <c r="K90" s="126">
        <f t="shared" si="11"/>
        <v>470.47970479704793</v>
      </c>
    </row>
    <row r="91" spans="1:11">
      <c r="A91" s="365"/>
      <c r="B91" s="134" t="s">
        <v>16</v>
      </c>
      <c r="C91" s="135">
        <v>975</v>
      </c>
      <c r="D91" s="76">
        <f t="shared" si="7"/>
        <v>2.2995283018867925</v>
      </c>
      <c r="E91" s="126">
        <f t="shared" si="6"/>
        <v>451.38888888888891</v>
      </c>
      <c r="F91" s="135">
        <v>1105</v>
      </c>
      <c r="G91" s="76">
        <f t="shared" si="8"/>
        <v>2.6061320754716979</v>
      </c>
      <c r="H91" s="126">
        <f t="shared" si="10"/>
        <v>456.61157024793386</v>
      </c>
      <c r="I91" s="135">
        <v>1275</v>
      </c>
      <c r="J91" s="76">
        <f t="shared" si="9"/>
        <v>3.0070754716981134</v>
      </c>
      <c r="K91" s="126">
        <f t="shared" si="11"/>
        <v>470.47970479704793</v>
      </c>
    </row>
    <row r="92" spans="1:11">
      <c r="A92" s="365"/>
      <c r="B92" s="134" t="s">
        <v>17</v>
      </c>
      <c r="C92" s="135">
        <v>975</v>
      </c>
      <c r="D92" s="76">
        <f t="shared" si="7"/>
        <v>2.2995283018867925</v>
      </c>
      <c r="E92" s="126">
        <f t="shared" si="6"/>
        <v>451.38888888888891</v>
      </c>
      <c r="F92" s="135">
        <v>1105</v>
      </c>
      <c r="G92" s="76">
        <f t="shared" si="8"/>
        <v>2.6061320754716979</v>
      </c>
      <c r="H92" s="126">
        <f t="shared" si="10"/>
        <v>456.61157024793386</v>
      </c>
      <c r="I92" s="135">
        <v>1275</v>
      </c>
      <c r="J92" s="76">
        <f t="shared" si="9"/>
        <v>3.0070754716981134</v>
      </c>
      <c r="K92" s="126">
        <f t="shared" si="11"/>
        <v>470.47970479704793</v>
      </c>
    </row>
    <row r="93" spans="1:11">
      <c r="A93" s="365"/>
      <c r="B93" s="134" t="s">
        <v>18</v>
      </c>
      <c r="C93" s="135">
        <v>1142</v>
      </c>
      <c r="D93" s="76">
        <f t="shared" si="7"/>
        <v>2.6933962264150941</v>
      </c>
      <c r="E93" s="126">
        <f t="shared" si="6"/>
        <v>528.7037037037037</v>
      </c>
      <c r="F93" s="135">
        <v>1355</v>
      </c>
      <c r="G93" s="76">
        <f t="shared" si="8"/>
        <v>3.1957547169811322</v>
      </c>
      <c r="H93" s="126">
        <f t="shared" si="10"/>
        <v>559.91735537190084</v>
      </c>
      <c r="I93" s="135">
        <v>1540</v>
      </c>
      <c r="J93" s="76">
        <f t="shared" si="9"/>
        <v>3.6320754716981134</v>
      </c>
      <c r="K93" s="126">
        <f t="shared" si="11"/>
        <v>568.26568265682658</v>
      </c>
    </row>
    <row r="94" spans="1:11">
      <c r="A94" s="365"/>
      <c r="B94" s="134" t="s">
        <v>19</v>
      </c>
      <c r="C94" s="135">
        <v>1142</v>
      </c>
      <c r="D94" s="76">
        <f t="shared" si="7"/>
        <v>2.6933962264150941</v>
      </c>
      <c r="E94" s="126">
        <f t="shared" si="6"/>
        <v>528.7037037037037</v>
      </c>
      <c r="F94" s="135">
        <v>1355</v>
      </c>
      <c r="G94" s="76">
        <f t="shared" si="8"/>
        <v>3.1957547169811322</v>
      </c>
      <c r="H94" s="126">
        <f t="shared" si="10"/>
        <v>559.91735537190084</v>
      </c>
      <c r="I94" s="135">
        <v>1540</v>
      </c>
      <c r="J94" s="76">
        <f t="shared" si="9"/>
        <v>3.6320754716981134</v>
      </c>
      <c r="K94" s="126">
        <f t="shared" si="11"/>
        <v>568.26568265682658</v>
      </c>
    </row>
    <row r="95" spans="1:11">
      <c r="A95" s="365"/>
      <c r="B95" s="134" t="s">
        <v>20</v>
      </c>
      <c r="C95" s="135">
        <v>1142</v>
      </c>
      <c r="D95" s="76">
        <f t="shared" si="7"/>
        <v>2.6933962264150941</v>
      </c>
      <c r="E95" s="126">
        <f t="shared" si="6"/>
        <v>528.7037037037037</v>
      </c>
      <c r="F95" s="135">
        <v>1355</v>
      </c>
      <c r="G95" s="76">
        <f t="shared" si="8"/>
        <v>3.1957547169811322</v>
      </c>
      <c r="H95" s="126">
        <f t="shared" si="10"/>
        <v>559.91735537190084</v>
      </c>
      <c r="I95" s="135">
        <v>1540</v>
      </c>
      <c r="J95" s="76">
        <f t="shared" si="9"/>
        <v>3.6320754716981134</v>
      </c>
      <c r="K95" s="126">
        <f t="shared" si="11"/>
        <v>568.26568265682658</v>
      </c>
    </row>
    <row r="96" spans="1:11">
      <c r="A96" s="365"/>
      <c r="B96" s="134" t="s">
        <v>146</v>
      </c>
      <c r="C96" s="135">
        <v>1570</v>
      </c>
      <c r="D96" s="76">
        <f t="shared" si="7"/>
        <v>3.7028301886792452</v>
      </c>
      <c r="E96" s="126">
        <f t="shared" si="6"/>
        <v>726.85185185185185</v>
      </c>
      <c r="F96" s="135">
        <v>1760</v>
      </c>
      <c r="G96" s="76">
        <f t="shared" si="8"/>
        <v>4.1509433962264151</v>
      </c>
      <c r="H96" s="126">
        <f t="shared" si="10"/>
        <v>727.27272727272725</v>
      </c>
      <c r="I96" s="135">
        <v>2050</v>
      </c>
      <c r="J96" s="76">
        <f t="shared" si="9"/>
        <v>4.8349056603773581</v>
      </c>
      <c r="K96" s="126">
        <f t="shared" si="11"/>
        <v>756.45756457564573</v>
      </c>
    </row>
    <row r="97" spans="1:11" ht="15" thickBot="1">
      <c r="A97" s="365"/>
      <c r="B97" s="112" t="s">
        <v>147</v>
      </c>
      <c r="C97" s="320">
        <v>1570</v>
      </c>
      <c r="D97" s="165">
        <f t="shared" si="7"/>
        <v>3.7028301886792452</v>
      </c>
      <c r="E97" s="168">
        <f t="shared" si="6"/>
        <v>726.85185185185185</v>
      </c>
      <c r="F97" s="320">
        <v>1760</v>
      </c>
      <c r="G97" s="165">
        <f t="shared" si="8"/>
        <v>4.1509433962264151</v>
      </c>
      <c r="H97" s="168">
        <f t="shared" si="10"/>
        <v>727.27272727272725</v>
      </c>
      <c r="I97" s="320">
        <v>2050</v>
      </c>
      <c r="J97" s="165">
        <f t="shared" si="9"/>
        <v>4.8349056603773581</v>
      </c>
      <c r="K97" s="168">
        <f t="shared" si="11"/>
        <v>756.45756457564573</v>
      </c>
    </row>
    <row r="98" spans="1:11">
      <c r="A98" s="364">
        <v>2020</v>
      </c>
      <c r="B98" s="83" t="s">
        <v>148</v>
      </c>
      <c r="C98" s="35">
        <v>1730</v>
      </c>
      <c r="D98" s="13">
        <f t="shared" si="7"/>
        <v>4.0801886792452828</v>
      </c>
      <c r="E98" s="27">
        <f t="shared" si="6"/>
        <v>800.92592592592598</v>
      </c>
      <c r="F98" s="35">
        <v>1930</v>
      </c>
      <c r="G98" s="13">
        <f t="shared" si="8"/>
        <v>4.5518867924528301</v>
      </c>
      <c r="H98" s="27">
        <f t="shared" si="10"/>
        <v>797.52066115702473</v>
      </c>
      <c r="I98" s="35">
        <v>2250</v>
      </c>
      <c r="J98" s="13">
        <f t="shared" si="9"/>
        <v>5.3066037735849054</v>
      </c>
      <c r="K98" s="27">
        <f t="shared" si="11"/>
        <v>830.25830258302585</v>
      </c>
    </row>
    <row r="99" spans="1:11">
      <c r="A99" s="365"/>
      <c r="B99" s="134" t="s">
        <v>12</v>
      </c>
      <c r="C99" s="135">
        <v>1900</v>
      </c>
      <c r="D99" s="76">
        <f t="shared" si="7"/>
        <v>4.4811320754716979</v>
      </c>
      <c r="E99" s="126">
        <f t="shared" ref="E99:E100" si="12">C99/C$23*100</f>
        <v>879.62962962962956</v>
      </c>
      <c r="F99" s="135">
        <v>2120</v>
      </c>
      <c r="G99" s="76">
        <f t="shared" si="8"/>
        <v>5</v>
      </c>
      <c r="H99" s="126">
        <f t="shared" si="10"/>
        <v>876.03305785123973</v>
      </c>
      <c r="I99" s="135">
        <v>2420</v>
      </c>
      <c r="J99" s="76">
        <f t="shared" si="9"/>
        <v>5.7075471698113205</v>
      </c>
      <c r="K99" s="126">
        <f t="shared" si="11"/>
        <v>892.98892988929902</v>
      </c>
    </row>
    <row r="100" spans="1:11">
      <c r="A100" s="365"/>
      <c r="B100" s="134" t="s">
        <v>13</v>
      </c>
      <c r="C100" s="135">
        <v>1900</v>
      </c>
      <c r="D100" s="76">
        <f t="shared" si="7"/>
        <v>4.4811320754716979</v>
      </c>
      <c r="E100" s="126">
        <f t="shared" si="12"/>
        <v>879.62962962962956</v>
      </c>
      <c r="F100" s="135">
        <v>2120</v>
      </c>
      <c r="G100" s="76">
        <f t="shared" si="8"/>
        <v>5</v>
      </c>
      <c r="H100" s="126">
        <f t="shared" si="10"/>
        <v>876.03305785123973</v>
      </c>
      <c r="I100" s="135">
        <v>2420</v>
      </c>
      <c r="J100" s="76">
        <f t="shared" si="9"/>
        <v>5.7075471698113205</v>
      </c>
      <c r="K100" s="126">
        <f t="shared" si="11"/>
        <v>892.98892988929902</v>
      </c>
    </row>
    <row r="101" spans="1:11">
      <c r="A101" s="365"/>
      <c r="B101" s="134" t="s">
        <v>14</v>
      </c>
      <c r="C101" s="8" t="s">
        <v>150</v>
      </c>
      <c r="D101" s="76" t="s">
        <v>150</v>
      </c>
      <c r="E101" s="126" t="s">
        <v>150</v>
      </c>
      <c r="F101" s="135" t="s">
        <v>150</v>
      </c>
      <c r="G101" s="76" t="s">
        <v>150</v>
      </c>
      <c r="H101" s="126" t="s">
        <v>150</v>
      </c>
      <c r="I101" s="135" t="s">
        <v>150</v>
      </c>
      <c r="J101" s="76" t="s">
        <v>150</v>
      </c>
      <c r="K101" s="126" t="s">
        <v>150</v>
      </c>
    </row>
    <row r="102" spans="1:11">
      <c r="A102" s="365"/>
      <c r="B102" s="134" t="s">
        <v>15</v>
      </c>
      <c r="C102" s="135" t="s">
        <v>150</v>
      </c>
      <c r="D102" s="76" t="s">
        <v>150</v>
      </c>
      <c r="E102" s="126" t="s">
        <v>150</v>
      </c>
      <c r="F102" s="135" t="s">
        <v>150</v>
      </c>
      <c r="G102" s="76" t="s">
        <v>150</v>
      </c>
      <c r="H102" s="126" t="s">
        <v>150</v>
      </c>
      <c r="I102" s="135" t="s">
        <v>150</v>
      </c>
      <c r="J102" s="76" t="s">
        <v>150</v>
      </c>
      <c r="K102" s="126" t="s">
        <v>150</v>
      </c>
    </row>
    <row r="103" spans="1:11">
      <c r="A103" s="365"/>
      <c r="B103" s="134" t="s">
        <v>16</v>
      </c>
      <c r="C103" s="135" t="s">
        <v>150</v>
      </c>
      <c r="D103" s="76" t="s">
        <v>150</v>
      </c>
      <c r="E103" s="126" t="s">
        <v>150</v>
      </c>
      <c r="F103" s="135" t="s">
        <v>150</v>
      </c>
      <c r="G103" s="76" t="s">
        <v>150</v>
      </c>
      <c r="H103" s="126" t="s">
        <v>150</v>
      </c>
      <c r="I103" s="135" t="s">
        <v>150</v>
      </c>
      <c r="J103" s="76" t="s">
        <v>150</v>
      </c>
      <c r="K103" s="126" t="s">
        <v>150</v>
      </c>
    </row>
    <row r="104" spans="1:11">
      <c r="A104" s="365"/>
      <c r="B104" s="134" t="s">
        <v>17</v>
      </c>
      <c r="C104" s="135" t="s">
        <v>150</v>
      </c>
      <c r="D104" s="76" t="s">
        <v>150</v>
      </c>
      <c r="E104" s="126" t="s">
        <v>150</v>
      </c>
      <c r="F104" s="135" t="s">
        <v>150</v>
      </c>
      <c r="G104" s="76" t="s">
        <v>150</v>
      </c>
      <c r="H104" s="126" t="s">
        <v>150</v>
      </c>
      <c r="I104" s="135" t="s">
        <v>150</v>
      </c>
      <c r="J104" s="76" t="s">
        <v>150</v>
      </c>
      <c r="K104" s="126" t="s">
        <v>150</v>
      </c>
    </row>
    <row r="105" spans="1:11">
      <c r="A105" s="365"/>
      <c r="B105" s="134" t="s">
        <v>18</v>
      </c>
      <c r="C105" s="135" t="s">
        <v>150</v>
      </c>
      <c r="D105" s="76" t="s">
        <v>150</v>
      </c>
      <c r="E105" s="126" t="s">
        <v>150</v>
      </c>
      <c r="F105" s="135" t="s">
        <v>150</v>
      </c>
      <c r="G105" s="76" t="s">
        <v>150</v>
      </c>
      <c r="H105" s="126" t="s">
        <v>150</v>
      </c>
      <c r="I105" s="135" t="s">
        <v>150</v>
      </c>
      <c r="J105" s="76" t="s">
        <v>150</v>
      </c>
      <c r="K105" s="126" t="s">
        <v>150</v>
      </c>
    </row>
    <row r="106" spans="1:11">
      <c r="A106" s="365"/>
      <c r="B106" s="134" t="s">
        <v>19</v>
      </c>
      <c r="C106" s="135" t="s">
        <v>150</v>
      </c>
      <c r="D106" s="76" t="s">
        <v>150</v>
      </c>
      <c r="E106" s="126" t="s">
        <v>150</v>
      </c>
      <c r="F106" s="135" t="s">
        <v>150</v>
      </c>
      <c r="G106" s="76" t="s">
        <v>150</v>
      </c>
      <c r="H106" s="126" t="s">
        <v>150</v>
      </c>
      <c r="I106" s="135" t="s">
        <v>150</v>
      </c>
      <c r="J106" s="76" t="s">
        <v>150</v>
      </c>
      <c r="K106" s="126" t="s">
        <v>150</v>
      </c>
    </row>
    <row r="107" spans="1:11">
      <c r="A107" s="365"/>
      <c r="B107" s="134" t="s">
        <v>20</v>
      </c>
      <c r="C107" s="135" t="s">
        <v>150</v>
      </c>
      <c r="D107" s="76" t="s">
        <v>150</v>
      </c>
      <c r="E107" s="126" t="s">
        <v>150</v>
      </c>
      <c r="F107" s="135" t="s">
        <v>150</v>
      </c>
      <c r="G107" s="76" t="s">
        <v>150</v>
      </c>
      <c r="H107" s="126" t="s">
        <v>150</v>
      </c>
      <c r="I107" s="135" t="s">
        <v>150</v>
      </c>
      <c r="J107" s="76" t="s">
        <v>150</v>
      </c>
      <c r="K107" s="126" t="s">
        <v>150</v>
      </c>
    </row>
    <row r="108" spans="1:11">
      <c r="A108" s="365"/>
      <c r="B108" s="134" t="s">
        <v>146</v>
      </c>
      <c r="C108" s="135" t="s">
        <v>150</v>
      </c>
      <c r="D108" s="76" t="s">
        <v>150</v>
      </c>
      <c r="E108" s="126" t="s">
        <v>150</v>
      </c>
      <c r="F108" s="135" t="s">
        <v>150</v>
      </c>
      <c r="G108" s="76" t="s">
        <v>150</v>
      </c>
      <c r="H108" s="126" t="s">
        <v>150</v>
      </c>
      <c r="I108" s="135" t="s">
        <v>150</v>
      </c>
      <c r="J108" s="76" t="s">
        <v>150</v>
      </c>
      <c r="K108" s="126" t="s">
        <v>150</v>
      </c>
    </row>
    <row r="109" spans="1:11" ht="15" thickBot="1">
      <c r="A109" s="365"/>
      <c r="B109" s="112" t="s">
        <v>147</v>
      </c>
      <c r="C109" s="320" t="s">
        <v>150</v>
      </c>
      <c r="D109" s="165" t="s">
        <v>150</v>
      </c>
      <c r="E109" s="168" t="s">
        <v>150</v>
      </c>
      <c r="F109" s="320" t="s">
        <v>150</v>
      </c>
      <c r="G109" s="165" t="s">
        <v>150</v>
      </c>
      <c r="H109" s="168" t="s">
        <v>150</v>
      </c>
      <c r="I109" s="320" t="s">
        <v>150</v>
      </c>
      <c r="J109" s="165" t="s">
        <v>150</v>
      </c>
      <c r="K109" s="168" t="s">
        <v>150</v>
      </c>
    </row>
    <row r="110" spans="1:11">
      <c r="A110" s="364">
        <v>2021</v>
      </c>
      <c r="B110" s="134" t="s">
        <v>148</v>
      </c>
      <c r="C110" s="135" t="s">
        <v>150</v>
      </c>
      <c r="D110" s="76" t="s">
        <v>150</v>
      </c>
      <c r="E110" s="126" t="s">
        <v>150</v>
      </c>
      <c r="F110" s="135" t="s">
        <v>150</v>
      </c>
      <c r="G110" s="76" t="s">
        <v>150</v>
      </c>
      <c r="H110" s="126" t="s">
        <v>150</v>
      </c>
      <c r="I110" s="135" t="s">
        <v>150</v>
      </c>
      <c r="J110" s="76" t="s">
        <v>150</v>
      </c>
      <c r="K110" s="126" t="s">
        <v>150</v>
      </c>
    </row>
    <row r="111" spans="1:11">
      <c r="A111" s="365"/>
      <c r="B111" s="134" t="s">
        <v>12</v>
      </c>
      <c r="C111" s="135" t="s">
        <v>150</v>
      </c>
      <c r="D111" s="76" t="s">
        <v>150</v>
      </c>
      <c r="E111" s="126" t="s">
        <v>150</v>
      </c>
      <c r="F111" s="135" t="s">
        <v>150</v>
      </c>
      <c r="G111" s="76" t="s">
        <v>150</v>
      </c>
      <c r="H111" s="126" t="s">
        <v>150</v>
      </c>
      <c r="I111" s="135" t="s">
        <v>150</v>
      </c>
      <c r="J111" s="76" t="s">
        <v>150</v>
      </c>
      <c r="K111" s="126" t="s">
        <v>150</v>
      </c>
    </row>
    <row r="112" spans="1:11">
      <c r="A112" s="365"/>
      <c r="B112" s="134" t="s">
        <v>13</v>
      </c>
      <c r="C112" s="135" t="s">
        <v>150</v>
      </c>
      <c r="D112" s="76" t="s">
        <v>150</v>
      </c>
      <c r="E112" s="126" t="s">
        <v>150</v>
      </c>
      <c r="F112" s="135" t="s">
        <v>150</v>
      </c>
      <c r="G112" s="76" t="s">
        <v>150</v>
      </c>
      <c r="H112" s="126" t="s">
        <v>150</v>
      </c>
      <c r="I112" s="135" t="s">
        <v>150</v>
      </c>
      <c r="J112" s="76" t="s">
        <v>150</v>
      </c>
      <c r="K112" s="126" t="s">
        <v>150</v>
      </c>
    </row>
    <row r="113" spans="1:11">
      <c r="A113" s="365"/>
      <c r="B113" s="134" t="s">
        <v>14</v>
      </c>
      <c r="C113" s="135" t="s">
        <v>150</v>
      </c>
      <c r="D113" s="76" t="s">
        <v>150</v>
      </c>
      <c r="E113" s="126" t="s">
        <v>150</v>
      </c>
      <c r="F113" s="135" t="s">
        <v>150</v>
      </c>
      <c r="G113" s="76" t="s">
        <v>150</v>
      </c>
      <c r="H113" s="126" t="s">
        <v>150</v>
      </c>
      <c r="I113" s="135" t="s">
        <v>150</v>
      </c>
      <c r="J113" s="76" t="s">
        <v>150</v>
      </c>
      <c r="K113" s="126" t="s">
        <v>150</v>
      </c>
    </row>
    <row r="114" spans="1:11">
      <c r="A114" s="365"/>
      <c r="B114" s="134" t="s">
        <v>15</v>
      </c>
      <c r="C114" s="135" t="s">
        <v>150</v>
      </c>
      <c r="D114" s="76" t="s">
        <v>150</v>
      </c>
      <c r="E114" s="126" t="s">
        <v>150</v>
      </c>
      <c r="F114" s="135" t="s">
        <v>150</v>
      </c>
      <c r="G114" s="76" t="s">
        <v>150</v>
      </c>
      <c r="H114" s="126" t="s">
        <v>150</v>
      </c>
      <c r="I114" s="135" t="s">
        <v>150</v>
      </c>
      <c r="J114" s="76" t="s">
        <v>150</v>
      </c>
      <c r="K114" s="126" t="s">
        <v>150</v>
      </c>
    </row>
    <row r="115" spans="1:11">
      <c r="A115" s="365"/>
      <c r="B115" s="134" t="s">
        <v>16</v>
      </c>
      <c r="C115" s="135">
        <v>2630</v>
      </c>
      <c r="D115" s="76">
        <f t="shared" ref="D115:D118" si="13">C115/$B$119</f>
        <v>6.2028301886792452</v>
      </c>
      <c r="E115" s="126">
        <f t="shared" ref="E115:E118" si="14">C115/C$23*100</f>
        <v>1217.5925925925926</v>
      </c>
      <c r="F115" s="135">
        <v>2940</v>
      </c>
      <c r="G115" s="76">
        <f t="shared" ref="G115:G118" si="15">F115/$B$119</f>
        <v>6.9339622641509431</v>
      </c>
      <c r="H115" s="126">
        <f t="shared" ref="H115:H118" si="16">F115/$F$23*100</f>
        <v>1214.8760330578514</v>
      </c>
      <c r="I115" s="135">
        <v>3400</v>
      </c>
      <c r="J115" s="76">
        <f t="shared" ref="J115:J118" si="17">I115/$B$119</f>
        <v>8.0188679245283012</v>
      </c>
      <c r="K115" s="126">
        <f t="shared" ref="K115:K118" si="18">I115/$I$23*100</f>
        <v>1254.6125461254612</v>
      </c>
    </row>
    <row r="116" spans="1:11">
      <c r="A116" s="365"/>
      <c r="B116" s="134" t="s">
        <v>17</v>
      </c>
      <c r="C116" s="135">
        <v>2630</v>
      </c>
      <c r="D116" s="76">
        <f t="shared" si="13"/>
        <v>6.2028301886792452</v>
      </c>
      <c r="E116" s="126">
        <f t="shared" si="14"/>
        <v>1217.5925925925926</v>
      </c>
      <c r="F116" s="135">
        <v>2940</v>
      </c>
      <c r="G116" s="76">
        <f t="shared" si="15"/>
        <v>6.9339622641509431</v>
      </c>
      <c r="H116" s="126">
        <f t="shared" si="16"/>
        <v>1214.8760330578514</v>
      </c>
      <c r="I116" s="135">
        <v>3400</v>
      </c>
      <c r="J116" s="76">
        <f t="shared" si="17"/>
        <v>8.0188679245283012</v>
      </c>
      <c r="K116" s="126">
        <f t="shared" si="18"/>
        <v>1254.6125461254612</v>
      </c>
    </row>
    <row r="117" spans="1:11">
      <c r="A117" s="365"/>
      <c r="B117" s="134" t="s">
        <v>18</v>
      </c>
      <c r="C117" s="135">
        <v>2630</v>
      </c>
      <c r="D117" s="76">
        <f t="shared" si="13"/>
        <v>6.2028301886792452</v>
      </c>
      <c r="E117" s="126">
        <f t="shared" si="14"/>
        <v>1217.5925925925926</v>
      </c>
      <c r="F117" s="135">
        <v>2940</v>
      </c>
      <c r="G117" s="76">
        <f t="shared" si="15"/>
        <v>6.9339622641509431</v>
      </c>
      <c r="H117" s="126">
        <f t="shared" si="16"/>
        <v>1214.8760330578514</v>
      </c>
      <c r="I117" s="135">
        <v>3400</v>
      </c>
      <c r="J117" s="76">
        <f t="shared" si="17"/>
        <v>8.0188679245283012</v>
      </c>
      <c r="K117" s="126">
        <f t="shared" si="18"/>
        <v>1254.6125461254612</v>
      </c>
    </row>
    <row r="118" spans="1:11" ht="15" thickBot="1">
      <c r="A118" s="372"/>
      <c r="B118" s="100" t="s">
        <v>19</v>
      </c>
      <c r="C118" s="41">
        <v>2630</v>
      </c>
      <c r="D118" s="17">
        <f t="shared" si="13"/>
        <v>6.2028301886792452</v>
      </c>
      <c r="E118" s="42">
        <f t="shared" si="14"/>
        <v>1217.5925925925926</v>
      </c>
      <c r="F118" s="41">
        <v>2940</v>
      </c>
      <c r="G118" s="17">
        <f t="shared" si="15"/>
        <v>6.9339622641509431</v>
      </c>
      <c r="H118" s="42">
        <f t="shared" si="16"/>
        <v>1214.8760330578514</v>
      </c>
      <c r="I118" s="41">
        <v>3400</v>
      </c>
      <c r="J118" s="17">
        <f t="shared" si="17"/>
        <v>8.0188679245283012</v>
      </c>
      <c r="K118" s="42">
        <f t="shared" si="18"/>
        <v>1254.6125461254612</v>
      </c>
    </row>
    <row r="119" spans="1:11">
      <c r="A119" s="71" t="s">
        <v>36</v>
      </c>
      <c r="B119" s="19">
        <v>424</v>
      </c>
    </row>
    <row r="120" spans="1:11" ht="12.75" customHeight="1">
      <c r="A120" s="9"/>
    </row>
    <row r="121" spans="1:11">
      <c r="A121" t="s">
        <v>93</v>
      </c>
    </row>
    <row r="122" spans="1:11">
      <c r="A122" s="6" t="s">
        <v>74</v>
      </c>
    </row>
    <row r="123" spans="1:11">
      <c r="A123" s="6" t="s">
        <v>75</v>
      </c>
    </row>
    <row r="125" spans="1:11">
      <c r="A125" s="118" t="s">
        <v>21</v>
      </c>
    </row>
    <row r="127" spans="1:11">
      <c r="A127" s="452" t="s">
        <v>259</v>
      </c>
    </row>
    <row r="128" spans="1:11">
      <c r="A128" s="453" t="s">
        <v>260</v>
      </c>
    </row>
  </sheetData>
  <mergeCells count="15">
    <mergeCell ref="A98:A109"/>
    <mergeCell ref="A86:A97"/>
    <mergeCell ref="A74:A85"/>
    <mergeCell ref="A62:A73"/>
    <mergeCell ref="A110:A118"/>
    <mergeCell ref="A50:A61"/>
    <mergeCell ref="C12:K12"/>
    <mergeCell ref="C13:E13"/>
    <mergeCell ref="F13:H13"/>
    <mergeCell ref="I13:K13"/>
    <mergeCell ref="A38:A49"/>
    <mergeCell ref="A26:A37"/>
    <mergeCell ref="A15:A25"/>
    <mergeCell ref="A12:A14"/>
    <mergeCell ref="B12:B14"/>
  </mergeCells>
  <hyperlinks>
    <hyperlink ref="A125" location="Índice!A1" display="Volver al Índice" xr:uid="{00000000-0004-0000-1100-000000000000}"/>
    <hyperlink ref="A128" r:id="rId1" xr:uid="{AB21AB3B-B26C-4626-B094-F3807F1330C6}"/>
  </hyperlinks>
  <pageMargins left="0.75" right="0.75" top="1" bottom="1" header="0" footer="0"/>
  <pageSetup paperSize="9" orientation="portrait" r:id="rId2"/>
  <headerFooter alignWithMargins="0"/>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K104"/>
  <sheetViews>
    <sheetView zoomScale="80" zoomScaleNormal="80" workbookViewId="0"/>
  </sheetViews>
  <sheetFormatPr baseColWidth="10" defaultColWidth="9.109375" defaultRowHeight="14.4"/>
  <cols>
    <col min="1" max="1" width="27.6640625" style="173" customWidth="1"/>
    <col min="2" max="2" width="24.6640625" style="173" customWidth="1"/>
    <col min="3" max="11" width="21.88671875" style="173" customWidth="1"/>
    <col min="12" max="16384" width="9.109375" style="173"/>
  </cols>
  <sheetData>
    <row r="1" spans="1:11">
      <c r="A1" s="171" t="s">
        <v>0</v>
      </c>
      <c r="B1" s="172"/>
      <c r="C1" s="172"/>
    </row>
    <row r="2" spans="1:11">
      <c r="A2" s="171" t="s">
        <v>1</v>
      </c>
      <c r="B2" s="172"/>
      <c r="C2" s="172"/>
    </row>
    <row r="3" spans="1:11">
      <c r="A3" s="171" t="s">
        <v>2</v>
      </c>
      <c r="B3" s="172"/>
      <c r="C3" s="172"/>
    </row>
    <row r="4" spans="1:11">
      <c r="A4" s="171" t="s">
        <v>3</v>
      </c>
      <c r="B4" s="172" t="s">
        <v>4</v>
      </c>
      <c r="C4" s="172"/>
    </row>
    <row r="5" spans="1:11">
      <c r="A5" s="171" t="s">
        <v>6</v>
      </c>
      <c r="B5" s="172" t="s">
        <v>196</v>
      </c>
    </row>
    <row r="6" spans="1:11">
      <c r="A6" s="171" t="s">
        <v>5</v>
      </c>
      <c r="B6" s="172" t="s">
        <v>197</v>
      </c>
    </row>
    <row r="7" spans="1:11">
      <c r="A7" s="171" t="s">
        <v>7</v>
      </c>
      <c r="B7" s="172" t="s">
        <v>217</v>
      </c>
      <c r="C7" s="172"/>
    </row>
    <row r="8" spans="1:11">
      <c r="A8" s="171" t="s">
        <v>8</v>
      </c>
      <c r="B8" s="174" t="str">
        <f>'[1]BA-BAHIA BLANCA (P)'!B8</f>
        <v>septiembre 2021</v>
      </c>
      <c r="C8" s="172"/>
    </row>
    <row r="9" spans="1:11">
      <c r="A9" s="171" t="s">
        <v>9</v>
      </c>
      <c r="B9" s="174" t="str">
        <f>'[1]BA-BAHIA BLANCA (P)'!B9</f>
        <v>septiembre 2021</v>
      </c>
      <c r="C9" s="172"/>
    </row>
    <row r="10" spans="1:11">
      <c r="A10" s="172"/>
      <c r="B10" s="172"/>
      <c r="C10" s="172"/>
    </row>
    <row r="11" spans="1:11" ht="15" thickBot="1">
      <c r="A11" s="172"/>
      <c r="B11" s="172"/>
      <c r="C11" s="172"/>
    </row>
    <row r="12" spans="1:11">
      <c r="A12" s="388" t="s">
        <v>10</v>
      </c>
      <c r="B12" s="383" t="s">
        <v>11</v>
      </c>
      <c r="C12" s="377" t="s">
        <v>68</v>
      </c>
      <c r="D12" s="378"/>
      <c r="E12" s="379"/>
      <c r="F12" s="391" t="s">
        <v>68</v>
      </c>
      <c r="G12" s="378"/>
      <c r="H12" s="379"/>
      <c r="I12" s="391" t="s">
        <v>68</v>
      </c>
      <c r="J12" s="378"/>
      <c r="K12" s="379"/>
    </row>
    <row r="13" spans="1:11">
      <c r="A13" s="389"/>
      <c r="B13" s="384"/>
      <c r="C13" s="380" t="s">
        <v>165</v>
      </c>
      <c r="D13" s="381"/>
      <c r="E13" s="382"/>
      <c r="F13" s="392" t="s">
        <v>166</v>
      </c>
      <c r="G13" s="381"/>
      <c r="H13" s="382"/>
      <c r="I13" s="392" t="s">
        <v>174</v>
      </c>
      <c r="J13" s="381"/>
      <c r="K13" s="382"/>
    </row>
    <row r="14" spans="1:11" ht="15" thickBot="1">
      <c r="A14" s="390"/>
      <c r="B14" s="385"/>
      <c r="C14" s="175" t="s">
        <v>70</v>
      </c>
      <c r="D14" s="176" t="s">
        <v>71</v>
      </c>
      <c r="E14" s="177" t="s">
        <v>173</v>
      </c>
      <c r="F14" s="205" t="s">
        <v>70</v>
      </c>
      <c r="G14" s="176" t="s">
        <v>71</v>
      </c>
      <c r="H14" s="177" t="s">
        <v>173</v>
      </c>
      <c r="I14" s="205" t="s">
        <v>70</v>
      </c>
      <c r="J14" s="176" t="s">
        <v>71</v>
      </c>
      <c r="K14" s="177" t="s">
        <v>173</v>
      </c>
    </row>
    <row r="15" spans="1:11">
      <c r="A15" s="386">
        <v>2015</v>
      </c>
      <c r="B15" s="292" t="s">
        <v>15</v>
      </c>
      <c r="C15" s="178">
        <v>200</v>
      </c>
      <c r="D15" s="179">
        <f t="shared" ref="D15:D24" si="0">+C15/B$92</f>
        <v>0.5</v>
      </c>
      <c r="E15" s="180">
        <f>+D15/D$15*100</f>
        <v>100</v>
      </c>
      <c r="F15" s="178">
        <v>240</v>
      </c>
      <c r="G15" s="179">
        <f t="shared" ref="G15:G24" si="1">+F15/B$92</f>
        <v>0.6</v>
      </c>
      <c r="H15" s="180">
        <f>+G15/G$15*100</f>
        <v>100</v>
      </c>
      <c r="I15" s="178">
        <v>250</v>
      </c>
      <c r="J15" s="179">
        <f>+I15/B$92</f>
        <v>0.625</v>
      </c>
      <c r="K15" s="180">
        <f>+J15/J$15*100</f>
        <v>100</v>
      </c>
    </row>
    <row r="16" spans="1:11">
      <c r="A16" s="387"/>
      <c r="B16" s="293" t="s">
        <v>16</v>
      </c>
      <c r="C16" s="182">
        <v>200</v>
      </c>
      <c r="D16" s="183">
        <f t="shared" si="0"/>
        <v>0.5</v>
      </c>
      <c r="E16" s="184">
        <f t="shared" ref="E16:E24" si="2">+D16/D$15*100</f>
        <v>100</v>
      </c>
      <c r="F16" s="182">
        <v>240</v>
      </c>
      <c r="G16" s="183">
        <f t="shared" si="1"/>
        <v>0.6</v>
      </c>
      <c r="H16" s="184">
        <f t="shared" ref="H16:H24" si="3">+G16/G$15*100</f>
        <v>100</v>
      </c>
      <c r="I16" s="182">
        <v>250</v>
      </c>
      <c r="J16" s="183">
        <f>+I16/B$92</f>
        <v>0.625</v>
      </c>
      <c r="K16" s="184">
        <f t="shared" ref="K16:K18" si="4">+J16/J$15*100</f>
        <v>100</v>
      </c>
    </row>
    <row r="17" spans="1:11">
      <c r="A17" s="387"/>
      <c r="B17" s="294" t="s">
        <v>17</v>
      </c>
      <c r="C17" s="182">
        <v>200</v>
      </c>
      <c r="D17" s="183">
        <f t="shared" si="0"/>
        <v>0.5</v>
      </c>
      <c r="E17" s="184">
        <f t="shared" si="2"/>
        <v>100</v>
      </c>
      <c r="F17" s="182">
        <v>240</v>
      </c>
      <c r="G17" s="183">
        <f t="shared" si="1"/>
        <v>0.6</v>
      </c>
      <c r="H17" s="184">
        <f t="shared" si="3"/>
        <v>100</v>
      </c>
      <c r="I17" s="182">
        <v>250</v>
      </c>
      <c r="J17" s="183">
        <f>+I17/B$92</f>
        <v>0.625</v>
      </c>
      <c r="K17" s="184">
        <f t="shared" si="4"/>
        <v>100</v>
      </c>
    </row>
    <row r="18" spans="1:11" ht="16.2">
      <c r="A18" s="387"/>
      <c r="B18" s="295" t="s">
        <v>223</v>
      </c>
      <c r="C18" s="182">
        <v>200</v>
      </c>
      <c r="D18" s="207">
        <f t="shared" si="0"/>
        <v>0.5</v>
      </c>
      <c r="E18" s="184">
        <f t="shared" si="2"/>
        <v>100</v>
      </c>
      <c r="F18" s="182">
        <v>240</v>
      </c>
      <c r="G18" s="183">
        <f t="shared" si="1"/>
        <v>0.6</v>
      </c>
      <c r="H18" s="184">
        <f t="shared" si="3"/>
        <v>100</v>
      </c>
      <c r="I18" s="182">
        <v>250</v>
      </c>
      <c r="J18" s="183">
        <f>+I18/B$92</f>
        <v>0.625</v>
      </c>
      <c r="K18" s="184">
        <f t="shared" si="4"/>
        <v>100</v>
      </c>
    </row>
    <row r="19" spans="1:11" ht="16.2">
      <c r="A19" s="387"/>
      <c r="B19" s="295" t="s">
        <v>224</v>
      </c>
      <c r="C19" s="182">
        <v>200</v>
      </c>
      <c r="D19" s="207">
        <f t="shared" si="0"/>
        <v>0.5</v>
      </c>
      <c r="E19" s="184">
        <f t="shared" si="2"/>
        <v>100</v>
      </c>
      <c r="F19" s="182">
        <v>240</v>
      </c>
      <c r="G19" s="183">
        <f t="shared" si="1"/>
        <v>0.6</v>
      </c>
      <c r="H19" s="184">
        <f t="shared" si="3"/>
        <v>100</v>
      </c>
      <c r="I19" s="182" t="s">
        <v>150</v>
      </c>
      <c r="J19" s="183" t="s">
        <v>150</v>
      </c>
      <c r="K19" s="184" t="s">
        <v>150</v>
      </c>
    </row>
    <row r="20" spans="1:11">
      <c r="A20" s="387"/>
      <c r="B20" s="295" t="s">
        <v>20</v>
      </c>
      <c r="C20" s="182">
        <v>200</v>
      </c>
      <c r="D20" s="207">
        <f t="shared" si="0"/>
        <v>0.5</v>
      </c>
      <c r="E20" s="184">
        <f t="shared" si="2"/>
        <v>100</v>
      </c>
      <c r="F20" s="182">
        <v>240</v>
      </c>
      <c r="G20" s="183">
        <f t="shared" si="1"/>
        <v>0.6</v>
      </c>
      <c r="H20" s="184">
        <f t="shared" si="3"/>
        <v>100</v>
      </c>
      <c r="I20" s="182" t="s">
        <v>150</v>
      </c>
      <c r="J20" s="183" t="s">
        <v>150</v>
      </c>
      <c r="K20" s="184" t="s">
        <v>150</v>
      </c>
    </row>
    <row r="21" spans="1:11">
      <c r="A21" s="387"/>
      <c r="B21" s="295" t="s">
        <v>146</v>
      </c>
      <c r="C21" s="182">
        <v>200</v>
      </c>
      <c r="D21" s="207">
        <f t="shared" si="0"/>
        <v>0.5</v>
      </c>
      <c r="E21" s="184">
        <f t="shared" si="2"/>
        <v>100</v>
      </c>
      <c r="F21" s="182">
        <v>240</v>
      </c>
      <c r="G21" s="183">
        <f t="shared" si="1"/>
        <v>0.6</v>
      </c>
      <c r="H21" s="184">
        <f t="shared" si="3"/>
        <v>100</v>
      </c>
      <c r="I21" s="182" t="s">
        <v>150</v>
      </c>
      <c r="J21" s="183" t="s">
        <v>150</v>
      </c>
      <c r="K21" s="184" t="s">
        <v>150</v>
      </c>
    </row>
    <row r="22" spans="1:11" ht="16.8" thickBot="1">
      <c r="A22" s="387"/>
      <c r="B22" s="294" t="s">
        <v>225</v>
      </c>
      <c r="C22" s="187">
        <v>200</v>
      </c>
      <c r="D22" s="208">
        <f t="shared" si="0"/>
        <v>0.5</v>
      </c>
      <c r="E22" s="189">
        <f t="shared" si="2"/>
        <v>100</v>
      </c>
      <c r="F22" s="187">
        <v>240</v>
      </c>
      <c r="G22" s="188">
        <f t="shared" si="1"/>
        <v>0.6</v>
      </c>
      <c r="H22" s="189">
        <f t="shared" si="3"/>
        <v>100</v>
      </c>
      <c r="I22" s="187" t="s">
        <v>150</v>
      </c>
      <c r="J22" s="188" t="s">
        <v>150</v>
      </c>
      <c r="K22" s="189" t="s">
        <v>150</v>
      </c>
    </row>
    <row r="23" spans="1:11" ht="16.2">
      <c r="A23" s="361">
        <v>2016</v>
      </c>
      <c r="B23" s="296" t="s">
        <v>226</v>
      </c>
      <c r="C23" s="178">
        <v>250</v>
      </c>
      <c r="D23" s="179">
        <f t="shared" si="0"/>
        <v>0.625</v>
      </c>
      <c r="E23" s="180">
        <f t="shared" si="2"/>
        <v>125</v>
      </c>
      <c r="F23" s="178">
        <v>300</v>
      </c>
      <c r="G23" s="179">
        <f t="shared" si="1"/>
        <v>0.75</v>
      </c>
      <c r="H23" s="180">
        <f t="shared" si="3"/>
        <v>125</v>
      </c>
      <c r="I23" s="178" t="s">
        <v>150</v>
      </c>
      <c r="J23" s="179" t="s">
        <v>150</v>
      </c>
      <c r="K23" s="180" t="s">
        <v>150</v>
      </c>
    </row>
    <row r="24" spans="1:11">
      <c r="A24" s="362"/>
      <c r="B24" s="297" t="s">
        <v>12</v>
      </c>
      <c r="C24" s="182">
        <v>250</v>
      </c>
      <c r="D24" s="183">
        <f t="shared" si="0"/>
        <v>0.625</v>
      </c>
      <c r="E24" s="184">
        <f t="shared" si="2"/>
        <v>125</v>
      </c>
      <c r="F24" s="182">
        <v>300</v>
      </c>
      <c r="G24" s="183">
        <f t="shared" si="1"/>
        <v>0.75</v>
      </c>
      <c r="H24" s="184">
        <f t="shared" si="3"/>
        <v>125</v>
      </c>
      <c r="I24" s="191" t="s">
        <v>150</v>
      </c>
      <c r="J24" s="183" t="s">
        <v>150</v>
      </c>
      <c r="K24" s="184" t="s">
        <v>150</v>
      </c>
    </row>
    <row r="25" spans="1:11" ht="16.2">
      <c r="A25" s="362"/>
      <c r="B25" s="297" t="s">
        <v>227</v>
      </c>
      <c r="C25" s="182" t="s">
        <v>150</v>
      </c>
      <c r="D25" s="207" t="s">
        <v>150</v>
      </c>
      <c r="E25" s="184" t="s">
        <v>150</v>
      </c>
      <c r="F25" s="182" t="s">
        <v>150</v>
      </c>
      <c r="G25" s="183" t="s">
        <v>150</v>
      </c>
      <c r="H25" s="184" t="s">
        <v>150</v>
      </c>
      <c r="I25" s="182" t="s">
        <v>150</v>
      </c>
      <c r="J25" s="183" t="s">
        <v>150</v>
      </c>
      <c r="K25" s="184" t="s">
        <v>150</v>
      </c>
    </row>
    <row r="26" spans="1:11">
      <c r="A26" s="362"/>
      <c r="B26" s="297" t="s">
        <v>14</v>
      </c>
      <c r="C26" s="182" t="s">
        <v>150</v>
      </c>
      <c r="D26" s="207" t="s">
        <v>150</v>
      </c>
      <c r="E26" s="184" t="s">
        <v>150</v>
      </c>
      <c r="F26" s="182" t="s">
        <v>150</v>
      </c>
      <c r="G26" s="183" t="s">
        <v>150</v>
      </c>
      <c r="H26" s="184" t="s">
        <v>150</v>
      </c>
      <c r="I26" s="182" t="s">
        <v>150</v>
      </c>
      <c r="J26" s="183" t="s">
        <v>150</v>
      </c>
      <c r="K26" s="184" t="s">
        <v>150</v>
      </c>
    </row>
    <row r="27" spans="1:11">
      <c r="A27" s="362"/>
      <c r="B27" s="297" t="s">
        <v>15</v>
      </c>
      <c r="C27" s="182" t="s">
        <v>150</v>
      </c>
      <c r="D27" s="207" t="s">
        <v>150</v>
      </c>
      <c r="E27" s="184" t="s">
        <v>150</v>
      </c>
      <c r="F27" s="182" t="s">
        <v>150</v>
      </c>
      <c r="G27" s="183" t="s">
        <v>150</v>
      </c>
      <c r="H27" s="184" t="s">
        <v>150</v>
      </c>
      <c r="I27" s="182" t="s">
        <v>150</v>
      </c>
      <c r="J27" s="183" t="s">
        <v>150</v>
      </c>
      <c r="K27" s="184" t="s">
        <v>150</v>
      </c>
    </row>
    <row r="28" spans="1:11">
      <c r="A28" s="362"/>
      <c r="B28" s="297" t="s">
        <v>16</v>
      </c>
      <c r="C28" s="182" t="s">
        <v>150</v>
      </c>
      <c r="D28" s="207" t="s">
        <v>150</v>
      </c>
      <c r="E28" s="184" t="s">
        <v>150</v>
      </c>
      <c r="F28" s="182" t="s">
        <v>150</v>
      </c>
      <c r="G28" s="183" t="s">
        <v>150</v>
      </c>
      <c r="H28" s="184" t="s">
        <v>150</v>
      </c>
      <c r="I28" s="182" t="s">
        <v>150</v>
      </c>
      <c r="J28" s="183" t="s">
        <v>150</v>
      </c>
      <c r="K28" s="184" t="s">
        <v>150</v>
      </c>
    </row>
    <row r="29" spans="1:11">
      <c r="A29" s="362"/>
      <c r="B29" s="297" t="s">
        <v>17</v>
      </c>
      <c r="C29" s="182" t="s">
        <v>150</v>
      </c>
      <c r="D29" s="207" t="s">
        <v>150</v>
      </c>
      <c r="E29" s="184" t="s">
        <v>150</v>
      </c>
      <c r="F29" s="182" t="s">
        <v>150</v>
      </c>
      <c r="G29" s="183" t="s">
        <v>150</v>
      </c>
      <c r="H29" s="184" t="s">
        <v>150</v>
      </c>
      <c r="I29" s="182" t="s">
        <v>150</v>
      </c>
      <c r="J29" s="183" t="s">
        <v>150</v>
      </c>
      <c r="K29" s="184" t="s">
        <v>150</v>
      </c>
    </row>
    <row r="30" spans="1:11">
      <c r="A30" s="362"/>
      <c r="B30" s="297" t="s">
        <v>167</v>
      </c>
      <c r="C30" s="182" t="s">
        <v>150</v>
      </c>
      <c r="D30" s="207" t="s">
        <v>150</v>
      </c>
      <c r="E30" s="184" t="s">
        <v>150</v>
      </c>
      <c r="F30" s="182" t="s">
        <v>150</v>
      </c>
      <c r="G30" s="183" t="s">
        <v>150</v>
      </c>
      <c r="H30" s="184" t="s">
        <v>150</v>
      </c>
      <c r="I30" s="182" t="s">
        <v>150</v>
      </c>
      <c r="J30" s="183" t="s">
        <v>150</v>
      </c>
      <c r="K30" s="184" t="s">
        <v>150</v>
      </c>
    </row>
    <row r="31" spans="1:11">
      <c r="A31" s="362"/>
      <c r="B31" s="297" t="s">
        <v>19</v>
      </c>
      <c r="C31" s="182" t="s">
        <v>150</v>
      </c>
      <c r="D31" s="207" t="s">
        <v>150</v>
      </c>
      <c r="E31" s="184" t="s">
        <v>150</v>
      </c>
      <c r="F31" s="182" t="s">
        <v>150</v>
      </c>
      <c r="G31" s="183" t="s">
        <v>150</v>
      </c>
      <c r="H31" s="184" t="s">
        <v>150</v>
      </c>
      <c r="I31" s="182" t="s">
        <v>150</v>
      </c>
      <c r="J31" s="183" t="s">
        <v>150</v>
      </c>
      <c r="K31" s="184" t="s">
        <v>150</v>
      </c>
    </row>
    <row r="32" spans="1:11">
      <c r="A32" s="362"/>
      <c r="B32" s="297" t="s">
        <v>20</v>
      </c>
      <c r="C32" s="182" t="s">
        <v>150</v>
      </c>
      <c r="D32" s="207" t="s">
        <v>150</v>
      </c>
      <c r="E32" s="184" t="s">
        <v>150</v>
      </c>
      <c r="F32" s="182" t="s">
        <v>150</v>
      </c>
      <c r="G32" s="183" t="s">
        <v>150</v>
      </c>
      <c r="H32" s="184" t="s">
        <v>150</v>
      </c>
      <c r="I32" s="182" t="s">
        <v>150</v>
      </c>
      <c r="J32" s="183" t="s">
        <v>150</v>
      </c>
      <c r="K32" s="184" t="s">
        <v>150</v>
      </c>
    </row>
    <row r="33" spans="1:11">
      <c r="A33" s="362"/>
      <c r="B33" s="297" t="s">
        <v>146</v>
      </c>
      <c r="C33" s="182" t="s">
        <v>150</v>
      </c>
      <c r="D33" s="207" t="s">
        <v>150</v>
      </c>
      <c r="E33" s="184" t="s">
        <v>150</v>
      </c>
      <c r="F33" s="182" t="s">
        <v>150</v>
      </c>
      <c r="G33" s="183" t="s">
        <v>150</v>
      </c>
      <c r="H33" s="184" t="s">
        <v>150</v>
      </c>
      <c r="I33" s="182" t="s">
        <v>150</v>
      </c>
      <c r="J33" s="183" t="s">
        <v>150</v>
      </c>
      <c r="K33" s="184" t="s">
        <v>150</v>
      </c>
    </row>
    <row r="34" spans="1:11" ht="15" thickBot="1">
      <c r="A34" s="363"/>
      <c r="B34" s="298" t="s">
        <v>147</v>
      </c>
      <c r="C34" s="187" t="s">
        <v>150</v>
      </c>
      <c r="D34" s="208" t="s">
        <v>150</v>
      </c>
      <c r="E34" s="189" t="s">
        <v>150</v>
      </c>
      <c r="F34" s="187" t="s">
        <v>150</v>
      </c>
      <c r="G34" s="188" t="s">
        <v>150</v>
      </c>
      <c r="H34" s="189" t="s">
        <v>150</v>
      </c>
      <c r="I34" s="187" t="s">
        <v>150</v>
      </c>
      <c r="J34" s="188" t="s">
        <v>150</v>
      </c>
      <c r="K34" s="189" t="s">
        <v>150</v>
      </c>
    </row>
    <row r="35" spans="1:11">
      <c r="A35" s="364">
        <v>2017</v>
      </c>
      <c r="B35" s="296" t="s">
        <v>148</v>
      </c>
      <c r="C35" s="191" t="s">
        <v>150</v>
      </c>
      <c r="D35" s="273" t="s">
        <v>150</v>
      </c>
      <c r="E35" s="202" t="s">
        <v>150</v>
      </c>
      <c r="F35" s="191" t="s">
        <v>150</v>
      </c>
      <c r="G35" s="192" t="s">
        <v>150</v>
      </c>
      <c r="H35" s="202" t="s">
        <v>150</v>
      </c>
      <c r="I35" s="191" t="s">
        <v>150</v>
      </c>
      <c r="J35" s="192" t="s">
        <v>150</v>
      </c>
      <c r="K35" s="202" t="s">
        <v>150</v>
      </c>
    </row>
    <row r="36" spans="1:11">
      <c r="A36" s="365"/>
      <c r="B36" s="299" t="s">
        <v>12</v>
      </c>
      <c r="C36" s="191" t="s">
        <v>150</v>
      </c>
      <c r="D36" s="273" t="s">
        <v>150</v>
      </c>
      <c r="E36" s="202" t="s">
        <v>150</v>
      </c>
      <c r="F36" s="191" t="s">
        <v>150</v>
      </c>
      <c r="G36" s="192" t="s">
        <v>150</v>
      </c>
      <c r="H36" s="202" t="s">
        <v>150</v>
      </c>
      <c r="I36" s="191" t="s">
        <v>150</v>
      </c>
      <c r="J36" s="192" t="s">
        <v>150</v>
      </c>
      <c r="K36" s="202" t="s">
        <v>150</v>
      </c>
    </row>
    <row r="37" spans="1:11">
      <c r="A37" s="365"/>
      <c r="B37" s="299" t="s">
        <v>13</v>
      </c>
      <c r="C37" s="191" t="s">
        <v>150</v>
      </c>
      <c r="D37" s="273" t="s">
        <v>150</v>
      </c>
      <c r="E37" s="202" t="s">
        <v>150</v>
      </c>
      <c r="F37" s="191" t="s">
        <v>150</v>
      </c>
      <c r="G37" s="192" t="s">
        <v>150</v>
      </c>
      <c r="H37" s="202" t="s">
        <v>150</v>
      </c>
      <c r="I37" s="191" t="s">
        <v>150</v>
      </c>
      <c r="J37" s="192" t="s">
        <v>150</v>
      </c>
      <c r="K37" s="202" t="s">
        <v>150</v>
      </c>
    </row>
    <row r="38" spans="1:11">
      <c r="A38" s="365"/>
      <c r="B38" s="299" t="s">
        <v>14</v>
      </c>
      <c r="C38" s="182" t="s">
        <v>150</v>
      </c>
      <c r="D38" s="207" t="s">
        <v>150</v>
      </c>
      <c r="E38" s="184" t="s">
        <v>150</v>
      </c>
      <c r="F38" s="182" t="s">
        <v>150</v>
      </c>
      <c r="G38" s="183" t="s">
        <v>150</v>
      </c>
      <c r="H38" s="184" t="s">
        <v>150</v>
      </c>
      <c r="I38" s="182" t="s">
        <v>150</v>
      </c>
      <c r="J38" s="183" t="s">
        <v>150</v>
      </c>
      <c r="K38" s="184" t="s">
        <v>150</v>
      </c>
    </row>
    <row r="39" spans="1:11">
      <c r="A39" s="365"/>
      <c r="B39" s="299" t="s">
        <v>15</v>
      </c>
      <c r="C39" s="182" t="s">
        <v>150</v>
      </c>
      <c r="D39" s="207" t="s">
        <v>150</v>
      </c>
      <c r="E39" s="184" t="s">
        <v>150</v>
      </c>
      <c r="F39" s="182" t="s">
        <v>150</v>
      </c>
      <c r="G39" s="183" t="s">
        <v>150</v>
      </c>
      <c r="H39" s="184" t="s">
        <v>150</v>
      </c>
      <c r="I39" s="182" t="s">
        <v>150</v>
      </c>
      <c r="J39" s="183" t="s">
        <v>150</v>
      </c>
      <c r="K39" s="184" t="s">
        <v>150</v>
      </c>
    </row>
    <row r="40" spans="1:11">
      <c r="A40" s="365"/>
      <c r="B40" s="299" t="s">
        <v>16</v>
      </c>
      <c r="C40" s="182" t="s">
        <v>150</v>
      </c>
      <c r="D40" s="207" t="s">
        <v>150</v>
      </c>
      <c r="E40" s="184" t="s">
        <v>150</v>
      </c>
      <c r="F40" s="182" t="s">
        <v>150</v>
      </c>
      <c r="G40" s="183" t="s">
        <v>150</v>
      </c>
      <c r="H40" s="184" t="s">
        <v>150</v>
      </c>
      <c r="I40" s="182" t="s">
        <v>150</v>
      </c>
      <c r="J40" s="183" t="s">
        <v>150</v>
      </c>
      <c r="K40" s="184" t="s">
        <v>150</v>
      </c>
    </row>
    <row r="41" spans="1:11">
      <c r="A41" s="365"/>
      <c r="B41" s="299" t="s">
        <v>17</v>
      </c>
      <c r="C41" s="182" t="s">
        <v>150</v>
      </c>
      <c r="D41" s="207" t="s">
        <v>150</v>
      </c>
      <c r="E41" s="184" t="s">
        <v>150</v>
      </c>
      <c r="F41" s="182" t="s">
        <v>150</v>
      </c>
      <c r="G41" s="183" t="s">
        <v>150</v>
      </c>
      <c r="H41" s="184" t="s">
        <v>150</v>
      </c>
      <c r="I41" s="182" t="s">
        <v>150</v>
      </c>
      <c r="J41" s="183" t="s">
        <v>150</v>
      </c>
      <c r="K41" s="184" t="s">
        <v>150</v>
      </c>
    </row>
    <row r="42" spans="1:11">
      <c r="A42" s="365"/>
      <c r="B42" s="299" t="s">
        <v>18</v>
      </c>
      <c r="C42" s="182" t="s">
        <v>150</v>
      </c>
      <c r="D42" s="207" t="s">
        <v>150</v>
      </c>
      <c r="E42" s="184" t="s">
        <v>150</v>
      </c>
      <c r="F42" s="182" t="s">
        <v>150</v>
      </c>
      <c r="G42" s="183" t="s">
        <v>150</v>
      </c>
      <c r="H42" s="184" t="s">
        <v>150</v>
      </c>
      <c r="I42" s="182" t="s">
        <v>150</v>
      </c>
      <c r="J42" s="183" t="s">
        <v>150</v>
      </c>
      <c r="K42" s="184" t="s">
        <v>150</v>
      </c>
    </row>
    <row r="43" spans="1:11">
      <c r="A43" s="365"/>
      <c r="B43" s="299" t="s">
        <v>19</v>
      </c>
      <c r="C43" s="182" t="s">
        <v>150</v>
      </c>
      <c r="D43" s="207" t="s">
        <v>150</v>
      </c>
      <c r="E43" s="184" t="s">
        <v>150</v>
      </c>
      <c r="F43" s="182" t="s">
        <v>150</v>
      </c>
      <c r="G43" s="183" t="s">
        <v>150</v>
      </c>
      <c r="H43" s="184" t="s">
        <v>150</v>
      </c>
      <c r="I43" s="182" t="s">
        <v>150</v>
      </c>
      <c r="J43" s="183" t="s">
        <v>150</v>
      </c>
      <c r="K43" s="184" t="s">
        <v>150</v>
      </c>
    </row>
    <row r="44" spans="1:11">
      <c r="A44" s="365"/>
      <c r="B44" s="299" t="s">
        <v>20</v>
      </c>
      <c r="C44" s="182" t="s">
        <v>150</v>
      </c>
      <c r="D44" s="207" t="s">
        <v>150</v>
      </c>
      <c r="E44" s="184" t="s">
        <v>150</v>
      </c>
      <c r="F44" s="182" t="s">
        <v>150</v>
      </c>
      <c r="G44" s="183" t="s">
        <v>150</v>
      </c>
      <c r="H44" s="184" t="s">
        <v>150</v>
      </c>
      <c r="I44" s="182" t="s">
        <v>150</v>
      </c>
      <c r="J44" s="183" t="s">
        <v>150</v>
      </c>
      <c r="K44" s="184" t="s">
        <v>150</v>
      </c>
    </row>
    <row r="45" spans="1:11">
      <c r="A45" s="365"/>
      <c r="B45" s="299" t="s">
        <v>146</v>
      </c>
      <c r="C45" s="182" t="s">
        <v>150</v>
      </c>
      <c r="D45" s="207" t="s">
        <v>150</v>
      </c>
      <c r="E45" s="184" t="s">
        <v>150</v>
      </c>
      <c r="F45" s="182" t="s">
        <v>150</v>
      </c>
      <c r="G45" s="183" t="s">
        <v>150</v>
      </c>
      <c r="H45" s="184" t="s">
        <v>150</v>
      </c>
      <c r="I45" s="182" t="s">
        <v>150</v>
      </c>
      <c r="J45" s="183" t="s">
        <v>150</v>
      </c>
      <c r="K45" s="184" t="s">
        <v>150</v>
      </c>
    </row>
    <row r="46" spans="1:11" ht="15" thickBot="1">
      <c r="A46" s="372"/>
      <c r="B46" s="300" t="s">
        <v>147</v>
      </c>
      <c r="C46" s="187" t="s">
        <v>150</v>
      </c>
      <c r="D46" s="208" t="s">
        <v>150</v>
      </c>
      <c r="E46" s="189" t="s">
        <v>150</v>
      </c>
      <c r="F46" s="187" t="s">
        <v>150</v>
      </c>
      <c r="G46" s="188" t="s">
        <v>150</v>
      </c>
      <c r="H46" s="189" t="s">
        <v>150</v>
      </c>
      <c r="I46" s="187" t="s">
        <v>150</v>
      </c>
      <c r="J46" s="188" t="s">
        <v>150</v>
      </c>
      <c r="K46" s="189" t="s">
        <v>150</v>
      </c>
    </row>
    <row r="47" spans="1:11">
      <c r="A47" s="364">
        <v>2018</v>
      </c>
      <c r="B47" s="296" t="s">
        <v>148</v>
      </c>
      <c r="C47" s="178" t="s">
        <v>150</v>
      </c>
      <c r="D47" s="206" t="s">
        <v>150</v>
      </c>
      <c r="E47" s="180" t="s">
        <v>150</v>
      </c>
      <c r="F47" s="178" t="s">
        <v>150</v>
      </c>
      <c r="G47" s="179" t="s">
        <v>150</v>
      </c>
      <c r="H47" s="180" t="s">
        <v>150</v>
      </c>
      <c r="I47" s="178" t="s">
        <v>150</v>
      </c>
      <c r="J47" s="179" t="s">
        <v>150</v>
      </c>
      <c r="K47" s="180" t="s">
        <v>150</v>
      </c>
    </row>
    <row r="48" spans="1:11">
      <c r="A48" s="365"/>
      <c r="B48" s="299" t="s">
        <v>12</v>
      </c>
      <c r="C48" s="182" t="s">
        <v>150</v>
      </c>
      <c r="D48" s="207" t="s">
        <v>150</v>
      </c>
      <c r="E48" s="184" t="s">
        <v>150</v>
      </c>
      <c r="F48" s="182" t="s">
        <v>150</v>
      </c>
      <c r="G48" s="183" t="s">
        <v>150</v>
      </c>
      <c r="H48" s="184" t="s">
        <v>150</v>
      </c>
      <c r="I48" s="182" t="s">
        <v>150</v>
      </c>
      <c r="J48" s="183" t="s">
        <v>150</v>
      </c>
      <c r="K48" s="184" t="s">
        <v>150</v>
      </c>
    </row>
    <row r="49" spans="1:11">
      <c r="A49" s="365"/>
      <c r="B49" s="299" t="s">
        <v>13</v>
      </c>
      <c r="C49" s="182" t="s">
        <v>150</v>
      </c>
      <c r="D49" s="207" t="s">
        <v>150</v>
      </c>
      <c r="E49" s="184" t="s">
        <v>150</v>
      </c>
      <c r="F49" s="182" t="s">
        <v>150</v>
      </c>
      <c r="G49" s="183" t="s">
        <v>150</v>
      </c>
      <c r="H49" s="184" t="s">
        <v>150</v>
      </c>
      <c r="I49" s="182" t="s">
        <v>150</v>
      </c>
      <c r="J49" s="183" t="s">
        <v>150</v>
      </c>
      <c r="K49" s="184" t="s">
        <v>150</v>
      </c>
    </row>
    <row r="50" spans="1:11">
      <c r="A50" s="365"/>
      <c r="B50" s="299" t="s">
        <v>14</v>
      </c>
      <c r="C50" s="182" t="s">
        <v>150</v>
      </c>
      <c r="D50" s="207" t="s">
        <v>150</v>
      </c>
      <c r="E50" s="184" t="s">
        <v>150</v>
      </c>
      <c r="F50" s="182" t="s">
        <v>150</v>
      </c>
      <c r="G50" s="183" t="s">
        <v>150</v>
      </c>
      <c r="H50" s="184" t="s">
        <v>150</v>
      </c>
      <c r="I50" s="182" t="s">
        <v>150</v>
      </c>
      <c r="J50" s="183" t="s">
        <v>150</v>
      </c>
      <c r="K50" s="184" t="s">
        <v>150</v>
      </c>
    </row>
    <row r="51" spans="1:11">
      <c r="A51" s="365"/>
      <c r="B51" s="299" t="s">
        <v>15</v>
      </c>
      <c r="C51" s="182" t="s">
        <v>150</v>
      </c>
      <c r="D51" s="207" t="s">
        <v>150</v>
      </c>
      <c r="E51" s="184" t="s">
        <v>150</v>
      </c>
      <c r="F51" s="182" t="s">
        <v>150</v>
      </c>
      <c r="G51" s="183" t="s">
        <v>150</v>
      </c>
      <c r="H51" s="184" t="s">
        <v>150</v>
      </c>
      <c r="I51" s="182" t="s">
        <v>150</v>
      </c>
      <c r="J51" s="183" t="s">
        <v>150</v>
      </c>
      <c r="K51" s="184" t="s">
        <v>150</v>
      </c>
    </row>
    <row r="52" spans="1:11">
      <c r="A52" s="365"/>
      <c r="B52" s="299" t="s">
        <v>16</v>
      </c>
      <c r="C52" s="182" t="s">
        <v>150</v>
      </c>
      <c r="D52" s="207" t="s">
        <v>150</v>
      </c>
      <c r="E52" s="184" t="s">
        <v>150</v>
      </c>
      <c r="F52" s="182" t="s">
        <v>150</v>
      </c>
      <c r="G52" s="183" t="s">
        <v>150</v>
      </c>
      <c r="H52" s="184" t="s">
        <v>150</v>
      </c>
      <c r="I52" s="182" t="s">
        <v>150</v>
      </c>
      <c r="J52" s="183" t="s">
        <v>150</v>
      </c>
      <c r="K52" s="184" t="s">
        <v>150</v>
      </c>
    </row>
    <row r="53" spans="1:11">
      <c r="A53" s="365"/>
      <c r="B53" s="299" t="s">
        <v>17</v>
      </c>
      <c r="C53" s="182" t="s">
        <v>150</v>
      </c>
      <c r="D53" s="207" t="s">
        <v>150</v>
      </c>
      <c r="E53" s="184" t="s">
        <v>150</v>
      </c>
      <c r="F53" s="182" t="s">
        <v>150</v>
      </c>
      <c r="G53" s="183" t="s">
        <v>150</v>
      </c>
      <c r="H53" s="184" t="s">
        <v>150</v>
      </c>
      <c r="I53" s="182" t="s">
        <v>150</v>
      </c>
      <c r="J53" s="183" t="s">
        <v>150</v>
      </c>
      <c r="K53" s="184" t="s">
        <v>150</v>
      </c>
    </row>
    <row r="54" spans="1:11">
      <c r="A54" s="365"/>
      <c r="B54" s="299" t="s">
        <v>18</v>
      </c>
      <c r="C54" s="182" t="s">
        <v>150</v>
      </c>
      <c r="D54" s="207" t="s">
        <v>150</v>
      </c>
      <c r="E54" s="184" t="s">
        <v>150</v>
      </c>
      <c r="F54" s="182" t="s">
        <v>150</v>
      </c>
      <c r="G54" s="183" t="s">
        <v>150</v>
      </c>
      <c r="H54" s="184" t="s">
        <v>150</v>
      </c>
      <c r="I54" s="182" t="s">
        <v>150</v>
      </c>
      <c r="J54" s="183" t="s">
        <v>150</v>
      </c>
      <c r="K54" s="184" t="s">
        <v>150</v>
      </c>
    </row>
    <row r="55" spans="1:11">
      <c r="A55" s="365"/>
      <c r="B55" s="299" t="s">
        <v>19</v>
      </c>
      <c r="C55" s="182" t="s">
        <v>150</v>
      </c>
      <c r="D55" s="207" t="s">
        <v>150</v>
      </c>
      <c r="E55" s="184" t="s">
        <v>150</v>
      </c>
      <c r="F55" s="182" t="s">
        <v>150</v>
      </c>
      <c r="G55" s="183" t="s">
        <v>150</v>
      </c>
      <c r="H55" s="184" t="s">
        <v>150</v>
      </c>
      <c r="I55" s="182" t="s">
        <v>150</v>
      </c>
      <c r="J55" s="183" t="s">
        <v>150</v>
      </c>
      <c r="K55" s="184" t="s">
        <v>150</v>
      </c>
    </row>
    <row r="56" spans="1:11">
      <c r="A56" s="365"/>
      <c r="B56" s="299" t="s">
        <v>20</v>
      </c>
      <c r="C56" s="182" t="s">
        <v>150</v>
      </c>
      <c r="D56" s="207" t="s">
        <v>150</v>
      </c>
      <c r="E56" s="184" t="s">
        <v>150</v>
      </c>
      <c r="F56" s="182" t="s">
        <v>150</v>
      </c>
      <c r="G56" s="183" t="s">
        <v>150</v>
      </c>
      <c r="H56" s="184" t="s">
        <v>150</v>
      </c>
      <c r="I56" s="182" t="s">
        <v>150</v>
      </c>
      <c r="J56" s="183" t="s">
        <v>150</v>
      </c>
      <c r="K56" s="184" t="s">
        <v>150</v>
      </c>
    </row>
    <row r="57" spans="1:11">
      <c r="A57" s="365"/>
      <c r="B57" s="299" t="s">
        <v>146</v>
      </c>
      <c r="C57" s="182" t="s">
        <v>150</v>
      </c>
      <c r="D57" s="207" t="s">
        <v>150</v>
      </c>
      <c r="E57" s="184" t="s">
        <v>150</v>
      </c>
      <c r="F57" s="182" t="s">
        <v>150</v>
      </c>
      <c r="G57" s="183" t="s">
        <v>150</v>
      </c>
      <c r="H57" s="184" t="s">
        <v>150</v>
      </c>
      <c r="I57" s="182" t="s">
        <v>150</v>
      </c>
      <c r="J57" s="183" t="s">
        <v>150</v>
      </c>
      <c r="K57" s="184" t="s">
        <v>150</v>
      </c>
    </row>
    <row r="58" spans="1:11" ht="15" thickBot="1">
      <c r="A58" s="372"/>
      <c r="B58" s="300" t="s">
        <v>147</v>
      </c>
      <c r="C58" s="187" t="s">
        <v>150</v>
      </c>
      <c r="D58" s="208" t="s">
        <v>150</v>
      </c>
      <c r="E58" s="189" t="s">
        <v>150</v>
      </c>
      <c r="F58" s="187" t="s">
        <v>150</v>
      </c>
      <c r="G58" s="188" t="s">
        <v>150</v>
      </c>
      <c r="H58" s="189" t="s">
        <v>150</v>
      </c>
      <c r="I58" s="187" t="s">
        <v>150</v>
      </c>
      <c r="J58" s="188" t="s">
        <v>150</v>
      </c>
      <c r="K58" s="189" t="s">
        <v>150</v>
      </c>
    </row>
    <row r="59" spans="1:11">
      <c r="A59" s="364">
        <v>2019</v>
      </c>
      <c r="B59" s="296" t="s">
        <v>148</v>
      </c>
      <c r="C59" s="178" t="s">
        <v>150</v>
      </c>
      <c r="D59" s="206" t="s">
        <v>150</v>
      </c>
      <c r="E59" s="180" t="s">
        <v>150</v>
      </c>
      <c r="F59" s="178" t="s">
        <v>150</v>
      </c>
      <c r="G59" s="179" t="s">
        <v>150</v>
      </c>
      <c r="H59" s="180" t="s">
        <v>150</v>
      </c>
      <c r="I59" s="178" t="s">
        <v>150</v>
      </c>
      <c r="J59" s="179" t="s">
        <v>150</v>
      </c>
      <c r="K59" s="180" t="s">
        <v>150</v>
      </c>
    </row>
    <row r="60" spans="1:11">
      <c r="A60" s="365"/>
      <c r="B60" s="299" t="s">
        <v>12</v>
      </c>
      <c r="C60" s="182" t="s">
        <v>150</v>
      </c>
      <c r="D60" s="207" t="s">
        <v>150</v>
      </c>
      <c r="E60" s="184" t="s">
        <v>150</v>
      </c>
      <c r="F60" s="182" t="s">
        <v>150</v>
      </c>
      <c r="G60" s="183" t="s">
        <v>150</v>
      </c>
      <c r="H60" s="184" t="s">
        <v>150</v>
      </c>
      <c r="I60" s="182" t="s">
        <v>150</v>
      </c>
      <c r="J60" s="183" t="s">
        <v>150</v>
      </c>
      <c r="K60" s="184" t="s">
        <v>150</v>
      </c>
    </row>
    <row r="61" spans="1:11">
      <c r="A61" s="365"/>
      <c r="B61" s="299" t="s">
        <v>13</v>
      </c>
      <c r="C61" s="182" t="s">
        <v>150</v>
      </c>
      <c r="D61" s="207" t="s">
        <v>150</v>
      </c>
      <c r="E61" s="184" t="s">
        <v>150</v>
      </c>
      <c r="F61" s="182" t="s">
        <v>150</v>
      </c>
      <c r="G61" s="183" t="s">
        <v>150</v>
      </c>
      <c r="H61" s="184" t="s">
        <v>150</v>
      </c>
      <c r="I61" s="182" t="s">
        <v>150</v>
      </c>
      <c r="J61" s="183" t="s">
        <v>150</v>
      </c>
      <c r="K61" s="184" t="s">
        <v>150</v>
      </c>
    </row>
    <row r="62" spans="1:11">
      <c r="A62" s="365"/>
      <c r="B62" s="299" t="s">
        <v>14</v>
      </c>
      <c r="C62" s="182" t="s">
        <v>150</v>
      </c>
      <c r="D62" s="207" t="s">
        <v>150</v>
      </c>
      <c r="E62" s="184" t="s">
        <v>150</v>
      </c>
      <c r="F62" s="182" t="s">
        <v>150</v>
      </c>
      <c r="G62" s="183" t="s">
        <v>150</v>
      </c>
      <c r="H62" s="184" t="s">
        <v>150</v>
      </c>
      <c r="I62" s="182" t="s">
        <v>150</v>
      </c>
      <c r="J62" s="183" t="s">
        <v>150</v>
      </c>
      <c r="K62" s="184" t="s">
        <v>150</v>
      </c>
    </row>
    <row r="63" spans="1:11">
      <c r="A63" s="365"/>
      <c r="B63" s="299" t="s">
        <v>15</v>
      </c>
      <c r="C63" s="182" t="s">
        <v>150</v>
      </c>
      <c r="D63" s="207" t="s">
        <v>150</v>
      </c>
      <c r="E63" s="184" t="s">
        <v>150</v>
      </c>
      <c r="F63" s="182" t="s">
        <v>150</v>
      </c>
      <c r="G63" s="183" t="s">
        <v>150</v>
      </c>
      <c r="H63" s="184" t="s">
        <v>150</v>
      </c>
      <c r="I63" s="182" t="s">
        <v>150</v>
      </c>
      <c r="J63" s="183" t="s">
        <v>150</v>
      </c>
      <c r="K63" s="184" t="s">
        <v>150</v>
      </c>
    </row>
    <row r="64" spans="1:11">
      <c r="A64" s="365"/>
      <c r="B64" s="299" t="s">
        <v>16</v>
      </c>
      <c r="C64" s="182" t="s">
        <v>150</v>
      </c>
      <c r="D64" s="207" t="s">
        <v>150</v>
      </c>
      <c r="E64" s="184" t="s">
        <v>150</v>
      </c>
      <c r="F64" s="182" t="s">
        <v>150</v>
      </c>
      <c r="G64" s="183" t="s">
        <v>150</v>
      </c>
      <c r="H64" s="184" t="s">
        <v>150</v>
      </c>
      <c r="I64" s="182" t="s">
        <v>150</v>
      </c>
      <c r="J64" s="183" t="s">
        <v>150</v>
      </c>
      <c r="K64" s="184" t="s">
        <v>150</v>
      </c>
    </row>
    <row r="65" spans="1:11">
      <c r="A65" s="365"/>
      <c r="B65" s="299" t="s">
        <v>17</v>
      </c>
      <c r="C65" s="182" t="s">
        <v>150</v>
      </c>
      <c r="D65" s="207" t="s">
        <v>150</v>
      </c>
      <c r="E65" s="184" t="s">
        <v>150</v>
      </c>
      <c r="F65" s="182" t="s">
        <v>150</v>
      </c>
      <c r="G65" s="183" t="s">
        <v>150</v>
      </c>
      <c r="H65" s="184" t="s">
        <v>150</v>
      </c>
      <c r="I65" s="182" t="s">
        <v>150</v>
      </c>
      <c r="J65" s="183" t="s">
        <v>150</v>
      </c>
      <c r="K65" s="184" t="s">
        <v>150</v>
      </c>
    </row>
    <row r="66" spans="1:11">
      <c r="A66" s="365"/>
      <c r="B66" s="299" t="s">
        <v>18</v>
      </c>
      <c r="C66" s="182" t="s">
        <v>150</v>
      </c>
      <c r="D66" s="207" t="s">
        <v>150</v>
      </c>
      <c r="E66" s="184" t="s">
        <v>150</v>
      </c>
      <c r="F66" s="182" t="s">
        <v>150</v>
      </c>
      <c r="G66" s="183" t="s">
        <v>150</v>
      </c>
      <c r="H66" s="184" t="s">
        <v>150</v>
      </c>
      <c r="I66" s="182" t="s">
        <v>150</v>
      </c>
      <c r="J66" s="183" t="s">
        <v>150</v>
      </c>
      <c r="K66" s="184" t="s">
        <v>150</v>
      </c>
    </row>
    <row r="67" spans="1:11">
      <c r="A67" s="365"/>
      <c r="B67" s="299" t="s">
        <v>19</v>
      </c>
      <c r="C67" s="182" t="s">
        <v>150</v>
      </c>
      <c r="D67" s="207" t="s">
        <v>150</v>
      </c>
      <c r="E67" s="184" t="s">
        <v>150</v>
      </c>
      <c r="F67" s="182" t="s">
        <v>150</v>
      </c>
      <c r="G67" s="183" t="s">
        <v>150</v>
      </c>
      <c r="H67" s="184" t="s">
        <v>150</v>
      </c>
      <c r="I67" s="182" t="s">
        <v>150</v>
      </c>
      <c r="J67" s="183" t="s">
        <v>150</v>
      </c>
      <c r="K67" s="184" t="s">
        <v>150</v>
      </c>
    </row>
    <row r="68" spans="1:11">
      <c r="A68" s="365"/>
      <c r="B68" s="299" t="s">
        <v>20</v>
      </c>
      <c r="C68" s="182" t="s">
        <v>150</v>
      </c>
      <c r="D68" s="207" t="s">
        <v>150</v>
      </c>
      <c r="E68" s="184" t="s">
        <v>150</v>
      </c>
      <c r="F68" s="182" t="s">
        <v>150</v>
      </c>
      <c r="G68" s="183" t="s">
        <v>150</v>
      </c>
      <c r="H68" s="184" t="s">
        <v>150</v>
      </c>
      <c r="I68" s="182" t="s">
        <v>150</v>
      </c>
      <c r="J68" s="183" t="s">
        <v>150</v>
      </c>
      <c r="K68" s="184" t="s">
        <v>150</v>
      </c>
    </row>
    <row r="69" spans="1:11">
      <c r="A69" s="365"/>
      <c r="B69" s="299" t="s">
        <v>146</v>
      </c>
      <c r="C69" s="182" t="s">
        <v>150</v>
      </c>
      <c r="D69" s="207" t="s">
        <v>150</v>
      </c>
      <c r="E69" s="184" t="s">
        <v>150</v>
      </c>
      <c r="F69" s="182" t="s">
        <v>150</v>
      </c>
      <c r="G69" s="183" t="s">
        <v>150</v>
      </c>
      <c r="H69" s="184" t="s">
        <v>150</v>
      </c>
      <c r="I69" s="182" t="s">
        <v>150</v>
      </c>
      <c r="J69" s="183" t="s">
        <v>150</v>
      </c>
      <c r="K69" s="184" t="s">
        <v>150</v>
      </c>
    </row>
    <row r="70" spans="1:11" ht="15" thickBot="1">
      <c r="A70" s="372"/>
      <c r="B70" s="300" t="s">
        <v>147</v>
      </c>
      <c r="C70" s="187" t="s">
        <v>150</v>
      </c>
      <c r="D70" s="208" t="s">
        <v>150</v>
      </c>
      <c r="E70" s="189" t="s">
        <v>150</v>
      </c>
      <c r="F70" s="187" t="s">
        <v>150</v>
      </c>
      <c r="G70" s="188" t="s">
        <v>150</v>
      </c>
      <c r="H70" s="189" t="s">
        <v>150</v>
      </c>
      <c r="I70" s="187" t="s">
        <v>150</v>
      </c>
      <c r="J70" s="188" t="s">
        <v>150</v>
      </c>
      <c r="K70" s="189" t="s">
        <v>150</v>
      </c>
    </row>
    <row r="71" spans="1:11">
      <c r="A71" s="364">
        <v>2020</v>
      </c>
      <c r="B71" s="296" t="s">
        <v>148</v>
      </c>
      <c r="C71" s="178" t="s">
        <v>150</v>
      </c>
      <c r="D71" s="206" t="s">
        <v>150</v>
      </c>
      <c r="E71" s="180" t="s">
        <v>150</v>
      </c>
      <c r="F71" s="178" t="s">
        <v>150</v>
      </c>
      <c r="G71" s="179" t="s">
        <v>150</v>
      </c>
      <c r="H71" s="180" t="s">
        <v>150</v>
      </c>
      <c r="I71" s="178" t="s">
        <v>150</v>
      </c>
      <c r="J71" s="179" t="s">
        <v>150</v>
      </c>
      <c r="K71" s="180" t="s">
        <v>150</v>
      </c>
    </row>
    <row r="72" spans="1:11">
      <c r="A72" s="365"/>
      <c r="B72" s="299" t="s">
        <v>12</v>
      </c>
      <c r="C72" s="182" t="s">
        <v>150</v>
      </c>
      <c r="D72" s="207" t="s">
        <v>150</v>
      </c>
      <c r="E72" s="184" t="s">
        <v>150</v>
      </c>
      <c r="F72" s="182" t="s">
        <v>150</v>
      </c>
      <c r="G72" s="183" t="s">
        <v>150</v>
      </c>
      <c r="H72" s="184" t="s">
        <v>150</v>
      </c>
      <c r="I72" s="182" t="s">
        <v>150</v>
      </c>
      <c r="J72" s="183" t="s">
        <v>150</v>
      </c>
      <c r="K72" s="184" t="s">
        <v>150</v>
      </c>
    </row>
    <row r="73" spans="1:11">
      <c r="A73" s="365"/>
      <c r="B73" s="299" t="s">
        <v>13</v>
      </c>
      <c r="C73" s="182" t="s">
        <v>150</v>
      </c>
      <c r="D73" s="207" t="s">
        <v>150</v>
      </c>
      <c r="E73" s="184" t="s">
        <v>150</v>
      </c>
      <c r="F73" s="182" t="s">
        <v>150</v>
      </c>
      <c r="G73" s="183" t="s">
        <v>150</v>
      </c>
      <c r="H73" s="184" t="s">
        <v>150</v>
      </c>
      <c r="I73" s="182" t="s">
        <v>150</v>
      </c>
      <c r="J73" s="183" t="s">
        <v>150</v>
      </c>
      <c r="K73" s="184" t="s">
        <v>150</v>
      </c>
    </row>
    <row r="74" spans="1:11">
      <c r="A74" s="365"/>
      <c r="B74" s="299" t="s">
        <v>14</v>
      </c>
      <c r="C74" s="182" t="s">
        <v>150</v>
      </c>
      <c r="D74" s="207" t="s">
        <v>150</v>
      </c>
      <c r="E74" s="184" t="s">
        <v>150</v>
      </c>
      <c r="F74" s="182" t="s">
        <v>150</v>
      </c>
      <c r="G74" s="183" t="s">
        <v>150</v>
      </c>
      <c r="H74" s="184" t="s">
        <v>150</v>
      </c>
      <c r="I74" s="182" t="s">
        <v>150</v>
      </c>
      <c r="J74" s="183" t="s">
        <v>150</v>
      </c>
      <c r="K74" s="184" t="s">
        <v>150</v>
      </c>
    </row>
    <row r="75" spans="1:11">
      <c r="A75" s="365"/>
      <c r="B75" s="299" t="s">
        <v>15</v>
      </c>
      <c r="C75" s="182" t="s">
        <v>150</v>
      </c>
      <c r="D75" s="207" t="s">
        <v>150</v>
      </c>
      <c r="E75" s="184" t="s">
        <v>150</v>
      </c>
      <c r="F75" s="182" t="s">
        <v>150</v>
      </c>
      <c r="G75" s="183" t="s">
        <v>150</v>
      </c>
      <c r="H75" s="184" t="s">
        <v>150</v>
      </c>
      <c r="I75" s="182" t="s">
        <v>150</v>
      </c>
      <c r="J75" s="183" t="s">
        <v>150</v>
      </c>
      <c r="K75" s="184" t="s">
        <v>150</v>
      </c>
    </row>
    <row r="76" spans="1:11">
      <c r="A76" s="365"/>
      <c r="B76" s="299" t="s">
        <v>16</v>
      </c>
      <c r="C76" s="182" t="s">
        <v>150</v>
      </c>
      <c r="D76" s="207" t="s">
        <v>150</v>
      </c>
      <c r="E76" s="184" t="s">
        <v>150</v>
      </c>
      <c r="F76" s="182" t="s">
        <v>150</v>
      </c>
      <c r="G76" s="183" t="s">
        <v>150</v>
      </c>
      <c r="H76" s="184" t="s">
        <v>150</v>
      </c>
      <c r="I76" s="182" t="s">
        <v>150</v>
      </c>
      <c r="J76" s="183" t="s">
        <v>150</v>
      </c>
      <c r="K76" s="184" t="s">
        <v>150</v>
      </c>
    </row>
    <row r="77" spans="1:11">
      <c r="A77" s="365"/>
      <c r="B77" s="299" t="s">
        <v>17</v>
      </c>
      <c r="C77" s="182" t="s">
        <v>150</v>
      </c>
      <c r="D77" s="207" t="s">
        <v>150</v>
      </c>
      <c r="E77" s="184" t="s">
        <v>150</v>
      </c>
      <c r="F77" s="182" t="s">
        <v>150</v>
      </c>
      <c r="G77" s="183" t="s">
        <v>150</v>
      </c>
      <c r="H77" s="184" t="s">
        <v>150</v>
      </c>
      <c r="I77" s="182" t="s">
        <v>150</v>
      </c>
      <c r="J77" s="183" t="s">
        <v>150</v>
      </c>
      <c r="K77" s="184" t="s">
        <v>150</v>
      </c>
    </row>
    <row r="78" spans="1:11">
      <c r="A78" s="365"/>
      <c r="B78" s="299" t="s">
        <v>18</v>
      </c>
      <c r="C78" s="182" t="s">
        <v>150</v>
      </c>
      <c r="D78" s="207" t="s">
        <v>150</v>
      </c>
      <c r="E78" s="184" t="s">
        <v>150</v>
      </c>
      <c r="F78" s="182" t="s">
        <v>150</v>
      </c>
      <c r="G78" s="183" t="s">
        <v>150</v>
      </c>
      <c r="H78" s="184" t="s">
        <v>150</v>
      </c>
      <c r="I78" s="182" t="s">
        <v>150</v>
      </c>
      <c r="J78" s="183" t="s">
        <v>150</v>
      </c>
      <c r="K78" s="184" t="s">
        <v>150</v>
      </c>
    </row>
    <row r="79" spans="1:11">
      <c r="A79" s="365"/>
      <c r="B79" s="299" t="s">
        <v>19</v>
      </c>
      <c r="C79" s="182" t="s">
        <v>150</v>
      </c>
      <c r="D79" s="207" t="s">
        <v>150</v>
      </c>
      <c r="E79" s="184" t="s">
        <v>150</v>
      </c>
      <c r="F79" s="182" t="s">
        <v>150</v>
      </c>
      <c r="G79" s="183" t="s">
        <v>150</v>
      </c>
      <c r="H79" s="184" t="s">
        <v>150</v>
      </c>
      <c r="I79" s="182" t="s">
        <v>150</v>
      </c>
      <c r="J79" s="183" t="s">
        <v>150</v>
      </c>
      <c r="K79" s="184" t="s">
        <v>150</v>
      </c>
    </row>
    <row r="80" spans="1:11">
      <c r="A80" s="365"/>
      <c r="B80" s="299" t="s">
        <v>20</v>
      </c>
      <c r="C80" s="182" t="s">
        <v>150</v>
      </c>
      <c r="D80" s="207" t="s">
        <v>150</v>
      </c>
      <c r="E80" s="184" t="s">
        <v>150</v>
      </c>
      <c r="F80" s="182" t="s">
        <v>150</v>
      </c>
      <c r="G80" s="183" t="s">
        <v>150</v>
      </c>
      <c r="H80" s="184" t="s">
        <v>150</v>
      </c>
      <c r="I80" s="182" t="s">
        <v>150</v>
      </c>
      <c r="J80" s="183" t="s">
        <v>150</v>
      </c>
      <c r="K80" s="184" t="s">
        <v>150</v>
      </c>
    </row>
    <row r="81" spans="1:11">
      <c r="A81" s="365"/>
      <c r="B81" s="299" t="s">
        <v>146</v>
      </c>
      <c r="C81" s="182" t="s">
        <v>150</v>
      </c>
      <c r="D81" s="207" t="s">
        <v>150</v>
      </c>
      <c r="E81" s="184" t="s">
        <v>150</v>
      </c>
      <c r="F81" s="182" t="s">
        <v>150</v>
      </c>
      <c r="G81" s="183" t="s">
        <v>150</v>
      </c>
      <c r="H81" s="184" t="s">
        <v>150</v>
      </c>
      <c r="I81" s="182" t="s">
        <v>150</v>
      </c>
      <c r="J81" s="183" t="s">
        <v>150</v>
      </c>
      <c r="K81" s="184" t="s">
        <v>150</v>
      </c>
    </row>
    <row r="82" spans="1:11" ht="15" thickBot="1">
      <c r="A82" s="372"/>
      <c r="B82" s="300" t="s">
        <v>147</v>
      </c>
      <c r="C82" s="187" t="s">
        <v>150</v>
      </c>
      <c r="D82" s="208" t="s">
        <v>150</v>
      </c>
      <c r="E82" s="189" t="s">
        <v>150</v>
      </c>
      <c r="F82" s="187" t="s">
        <v>150</v>
      </c>
      <c r="G82" s="188" t="s">
        <v>150</v>
      </c>
      <c r="H82" s="189" t="s">
        <v>150</v>
      </c>
      <c r="I82" s="187" t="s">
        <v>150</v>
      </c>
      <c r="J82" s="188" t="s">
        <v>150</v>
      </c>
      <c r="K82" s="189" t="s">
        <v>150</v>
      </c>
    </row>
    <row r="83" spans="1:11">
      <c r="A83" s="364">
        <v>2021</v>
      </c>
      <c r="B83" s="299" t="s">
        <v>148</v>
      </c>
      <c r="C83" s="191" t="s">
        <v>150</v>
      </c>
      <c r="D83" s="273" t="s">
        <v>150</v>
      </c>
      <c r="E83" s="202" t="s">
        <v>150</v>
      </c>
      <c r="F83" s="191" t="s">
        <v>150</v>
      </c>
      <c r="G83" s="192" t="s">
        <v>150</v>
      </c>
      <c r="H83" s="202" t="s">
        <v>150</v>
      </c>
      <c r="I83" s="191" t="s">
        <v>150</v>
      </c>
      <c r="J83" s="192" t="s">
        <v>150</v>
      </c>
      <c r="K83" s="202" t="s">
        <v>150</v>
      </c>
    </row>
    <row r="84" spans="1:11">
      <c r="A84" s="365"/>
      <c r="B84" s="299" t="s">
        <v>12</v>
      </c>
      <c r="C84" s="182" t="s">
        <v>150</v>
      </c>
      <c r="D84" s="207" t="s">
        <v>150</v>
      </c>
      <c r="E84" s="184" t="s">
        <v>150</v>
      </c>
      <c r="F84" s="182" t="s">
        <v>150</v>
      </c>
      <c r="G84" s="183" t="s">
        <v>150</v>
      </c>
      <c r="H84" s="184" t="s">
        <v>150</v>
      </c>
      <c r="I84" s="182" t="s">
        <v>150</v>
      </c>
      <c r="J84" s="183" t="s">
        <v>150</v>
      </c>
      <c r="K84" s="184" t="s">
        <v>150</v>
      </c>
    </row>
    <row r="85" spans="1:11">
      <c r="A85" s="365"/>
      <c r="B85" s="299" t="s">
        <v>13</v>
      </c>
      <c r="C85" s="182" t="s">
        <v>150</v>
      </c>
      <c r="D85" s="207" t="s">
        <v>150</v>
      </c>
      <c r="E85" s="184" t="s">
        <v>150</v>
      </c>
      <c r="F85" s="182" t="s">
        <v>150</v>
      </c>
      <c r="G85" s="183" t="s">
        <v>150</v>
      </c>
      <c r="H85" s="184" t="s">
        <v>150</v>
      </c>
      <c r="I85" s="182" t="s">
        <v>150</v>
      </c>
      <c r="J85" s="183" t="s">
        <v>150</v>
      </c>
      <c r="K85" s="184" t="s">
        <v>150</v>
      </c>
    </row>
    <row r="86" spans="1:11">
      <c r="A86" s="365"/>
      <c r="B86" s="299" t="s">
        <v>14</v>
      </c>
      <c r="C86" s="182" t="s">
        <v>150</v>
      </c>
      <c r="D86" s="207" t="s">
        <v>150</v>
      </c>
      <c r="E86" s="184" t="s">
        <v>150</v>
      </c>
      <c r="F86" s="182" t="s">
        <v>150</v>
      </c>
      <c r="G86" s="183" t="s">
        <v>150</v>
      </c>
      <c r="H86" s="184" t="s">
        <v>150</v>
      </c>
      <c r="I86" s="182" t="s">
        <v>150</v>
      </c>
      <c r="J86" s="183" t="s">
        <v>150</v>
      </c>
      <c r="K86" s="184" t="s">
        <v>150</v>
      </c>
    </row>
    <row r="87" spans="1:11">
      <c r="A87" s="365"/>
      <c r="B87" s="299" t="s">
        <v>15</v>
      </c>
      <c r="C87" s="182" t="s">
        <v>150</v>
      </c>
      <c r="D87" s="207" t="s">
        <v>150</v>
      </c>
      <c r="E87" s="184" t="s">
        <v>150</v>
      </c>
      <c r="F87" s="182" t="s">
        <v>150</v>
      </c>
      <c r="G87" s="183" t="s">
        <v>150</v>
      </c>
      <c r="H87" s="184" t="s">
        <v>150</v>
      </c>
      <c r="I87" s="182" t="s">
        <v>150</v>
      </c>
      <c r="J87" s="183" t="s">
        <v>150</v>
      </c>
      <c r="K87" s="184" t="s">
        <v>150</v>
      </c>
    </row>
    <row r="88" spans="1:11">
      <c r="A88" s="365"/>
      <c r="B88" s="299" t="s">
        <v>16</v>
      </c>
      <c r="C88" s="182" t="s">
        <v>150</v>
      </c>
      <c r="D88" s="207" t="s">
        <v>150</v>
      </c>
      <c r="E88" s="184" t="s">
        <v>150</v>
      </c>
      <c r="F88" s="182" t="s">
        <v>150</v>
      </c>
      <c r="G88" s="183" t="s">
        <v>150</v>
      </c>
      <c r="H88" s="184" t="s">
        <v>150</v>
      </c>
      <c r="I88" s="182" t="s">
        <v>150</v>
      </c>
      <c r="J88" s="183" t="s">
        <v>150</v>
      </c>
      <c r="K88" s="184" t="s">
        <v>150</v>
      </c>
    </row>
    <row r="89" spans="1:11">
      <c r="A89" s="365"/>
      <c r="B89" s="299" t="s">
        <v>17</v>
      </c>
      <c r="C89" s="182" t="s">
        <v>150</v>
      </c>
      <c r="D89" s="207" t="s">
        <v>150</v>
      </c>
      <c r="E89" s="184" t="s">
        <v>150</v>
      </c>
      <c r="F89" s="182" t="s">
        <v>150</v>
      </c>
      <c r="G89" s="183" t="s">
        <v>150</v>
      </c>
      <c r="H89" s="184" t="s">
        <v>150</v>
      </c>
      <c r="I89" s="182" t="s">
        <v>150</v>
      </c>
      <c r="J89" s="183" t="s">
        <v>150</v>
      </c>
      <c r="K89" s="184" t="s">
        <v>150</v>
      </c>
    </row>
    <row r="90" spans="1:11">
      <c r="A90" s="365"/>
      <c r="B90" s="299" t="s">
        <v>18</v>
      </c>
      <c r="C90" s="182" t="s">
        <v>150</v>
      </c>
      <c r="D90" s="207" t="s">
        <v>150</v>
      </c>
      <c r="E90" s="184" t="s">
        <v>150</v>
      </c>
      <c r="F90" s="182" t="s">
        <v>150</v>
      </c>
      <c r="G90" s="183" t="s">
        <v>150</v>
      </c>
      <c r="H90" s="184" t="s">
        <v>150</v>
      </c>
      <c r="I90" s="182" t="s">
        <v>150</v>
      </c>
      <c r="J90" s="183" t="s">
        <v>150</v>
      </c>
      <c r="K90" s="184" t="s">
        <v>150</v>
      </c>
    </row>
    <row r="91" spans="1:11" ht="15" thickBot="1">
      <c r="A91" s="372"/>
      <c r="B91" s="300" t="s">
        <v>19</v>
      </c>
      <c r="C91" s="187" t="s">
        <v>150</v>
      </c>
      <c r="D91" s="208" t="s">
        <v>150</v>
      </c>
      <c r="E91" s="189" t="s">
        <v>150</v>
      </c>
      <c r="F91" s="187" t="s">
        <v>150</v>
      </c>
      <c r="G91" s="188" t="s">
        <v>150</v>
      </c>
      <c r="H91" s="189" t="s">
        <v>150</v>
      </c>
      <c r="I91" s="187" t="s">
        <v>150</v>
      </c>
      <c r="J91" s="188" t="s">
        <v>150</v>
      </c>
      <c r="K91" s="189" t="s">
        <v>150</v>
      </c>
    </row>
    <row r="92" spans="1:11" ht="15" thickBot="1">
      <c r="A92" s="204" t="s">
        <v>36</v>
      </c>
      <c r="B92" s="194">
        <v>400</v>
      </c>
    </row>
    <row r="94" spans="1:11" ht="16.2">
      <c r="A94" s="209" t="s">
        <v>200</v>
      </c>
    </row>
    <row r="95" spans="1:11" ht="16.2">
      <c r="A95" s="209" t="s">
        <v>201</v>
      </c>
    </row>
    <row r="96" spans="1:11" ht="16.2">
      <c r="A96" s="173" t="s">
        <v>169</v>
      </c>
    </row>
    <row r="97" spans="1:1" ht="16.2">
      <c r="A97" s="173" t="s">
        <v>175</v>
      </c>
    </row>
    <row r="98" spans="1:1" ht="16.2">
      <c r="A98" s="173" t="s">
        <v>176</v>
      </c>
    </row>
    <row r="100" spans="1:1">
      <c r="A100" s="310" t="s">
        <v>168</v>
      </c>
    </row>
    <row r="102" spans="1:1">
      <c r="A102" s="452" t="s">
        <v>261</v>
      </c>
    </row>
    <row r="103" spans="1:1">
      <c r="A103" s="453" t="s">
        <v>262</v>
      </c>
    </row>
    <row r="104" spans="1:1">
      <c r="A104" s="453" t="s">
        <v>263</v>
      </c>
    </row>
  </sheetData>
  <mergeCells count="15">
    <mergeCell ref="I12:K12"/>
    <mergeCell ref="C13:E13"/>
    <mergeCell ref="F13:H13"/>
    <mergeCell ref="I13:K13"/>
    <mergeCell ref="C12:E12"/>
    <mergeCell ref="A12:A14"/>
    <mergeCell ref="A59:A70"/>
    <mergeCell ref="B12:B14"/>
    <mergeCell ref="A23:A34"/>
    <mergeCell ref="F12:H12"/>
    <mergeCell ref="A71:A82"/>
    <mergeCell ref="A83:A91"/>
    <mergeCell ref="A47:A58"/>
    <mergeCell ref="A35:A46"/>
    <mergeCell ref="A15:A22"/>
  </mergeCells>
  <hyperlinks>
    <hyperlink ref="A100" location="Índice!A1" display="Volver al índice" xr:uid="{00000000-0004-0000-1200-000000000000}"/>
    <hyperlink ref="A103" r:id="rId1" xr:uid="{62142906-1FA7-4D5D-8658-8552438D9EC9}"/>
    <hyperlink ref="A104" r:id="rId2" xr:uid="{308701EF-441A-4473-9C1E-4AA35A67444D}"/>
  </hyperlinks>
  <pageMargins left="0.7" right="0.7" top="0.75" bottom="0.75" header="0.3" footer="0.3"/>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I128"/>
  <sheetViews>
    <sheetView showGridLines="0" zoomScale="80" zoomScaleNormal="80" workbookViewId="0"/>
  </sheetViews>
  <sheetFormatPr baseColWidth="10" defaultColWidth="22.6640625" defaultRowHeight="14.4"/>
  <cols>
    <col min="1" max="1" width="27.6640625" customWidth="1"/>
    <col min="3" max="5" width="30.6640625" customWidth="1"/>
  </cols>
  <sheetData>
    <row r="1" spans="1:5">
      <c r="A1" s="3" t="s">
        <v>0</v>
      </c>
      <c r="B1" s="2"/>
      <c r="C1" s="2"/>
    </row>
    <row r="2" spans="1:5">
      <c r="A2" s="3" t="s">
        <v>1</v>
      </c>
      <c r="B2" s="2"/>
      <c r="C2" s="2"/>
    </row>
    <row r="3" spans="1:5">
      <c r="A3" s="3" t="s">
        <v>2</v>
      </c>
      <c r="B3" s="2"/>
      <c r="C3" s="2"/>
    </row>
    <row r="4" spans="1:5">
      <c r="A4" s="3" t="s">
        <v>3</v>
      </c>
      <c r="B4" s="2" t="s">
        <v>4</v>
      </c>
      <c r="C4" s="2"/>
    </row>
    <row r="5" spans="1:5">
      <c r="A5" s="3" t="s">
        <v>6</v>
      </c>
      <c r="B5" s="2" t="s">
        <v>53</v>
      </c>
      <c r="C5" s="2"/>
    </row>
    <row r="6" spans="1:5">
      <c r="A6" s="3" t="s">
        <v>5</v>
      </c>
      <c r="B6" s="2" t="s">
        <v>66</v>
      </c>
      <c r="C6" s="2"/>
    </row>
    <row r="7" spans="1:5">
      <c r="A7" s="3" t="s">
        <v>7</v>
      </c>
      <c r="B7" s="2" t="s">
        <v>67</v>
      </c>
      <c r="C7" s="2"/>
    </row>
    <row r="8" spans="1:5">
      <c r="A8" s="3" t="s">
        <v>8</v>
      </c>
      <c r="B8" s="314" t="s">
        <v>250</v>
      </c>
      <c r="C8" s="2"/>
    </row>
    <row r="9" spans="1:5">
      <c r="A9" s="3" t="s">
        <v>9</v>
      </c>
      <c r="B9" s="314" t="s">
        <v>250</v>
      </c>
      <c r="C9" s="2"/>
    </row>
    <row r="10" spans="1:5">
      <c r="A10" s="2"/>
      <c r="B10" s="2"/>
      <c r="C10" s="2"/>
    </row>
    <row r="11" spans="1:5" ht="15" thickBot="1">
      <c r="A11" s="2"/>
      <c r="B11" s="2"/>
      <c r="C11" s="2"/>
    </row>
    <row r="12" spans="1:5" ht="15" thickBot="1">
      <c r="A12" s="366" t="s">
        <v>10</v>
      </c>
      <c r="B12" s="369" t="s">
        <v>11</v>
      </c>
      <c r="C12" s="355" t="s">
        <v>68</v>
      </c>
      <c r="D12" s="356"/>
      <c r="E12" s="357"/>
    </row>
    <row r="13" spans="1:5">
      <c r="A13" s="367"/>
      <c r="B13" s="370"/>
      <c r="C13" s="358" t="s">
        <v>69</v>
      </c>
      <c r="D13" s="359"/>
      <c r="E13" s="360"/>
    </row>
    <row r="14" spans="1:5" ht="15" thickBot="1">
      <c r="A14" s="368"/>
      <c r="B14" s="371"/>
      <c r="C14" s="10" t="s">
        <v>70</v>
      </c>
      <c r="D14" s="11" t="s">
        <v>71</v>
      </c>
      <c r="E14" s="12" t="s">
        <v>72</v>
      </c>
    </row>
    <row r="15" spans="1:5">
      <c r="A15" s="361">
        <v>2013</v>
      </c>
      <c r="B15" s="25" t="s">
        <v>12</v>
      </c>
      <c r="C15" s="26">
        <v>589</v>
      </c>
      <c r="D15" s="13">
        <f t="shared" ref="D15:D78" si="0">+C15/$B$119</f>
        <v>0.8295774647887324</v>
      </c>
      <c r="E15" s="27">
        <f>+C15/$C$23*100</f>
        <v>66.17977528089888</v>
      </c>
    </row>
    <row r="16" spans="1:5">
      <c r="A16" s="362"/>
      <c r="B16" s="28" t="s">
        <v>13</v>
      </c>
      <c r="C16" s="29">
        <v>791</v>
      </c>
      <c r="D16" s="15">
        <f t="shared" si="0"/>
        <v>1.1140845070422536</v>
      </c>
      <c r="E16" s="30">
        <f t="shared" ref="E16:E79" si="1">+C16/$C$23*100</f>
        <v>88.876404494382015</v>
      </c>
    </row>
    <row r="17" spans="1:8">
      <c r="A17" s="362"/>
      <c r="B17" s="28" t="s">
        <v>14</v>
      </c>
      <c r="C17" s="29">
        <v>447</v>
      </c>
      <c r="D17" s="15">
        <f t="shared" si="0"/>
        <v>0.62957746478873244</v>
      </c>
      <c r="E17" s="30">
        <f t="shared" si="1"/>
        <v>50.224719101123597</v>
      </c>
      <c r="G17" s="105"/>
    </row>
    <row r="18" spans="1:8">
      <c r="A18" s="362"/>
      <c r="B18" s="28" t="s">
        <v>15</v>
      </c>
      <c r="C18" s="29">
        <v>641</v>
      </c>
      <c r="D18" s="15">
        <f t="shared" si="0"/>
        <v>0.90281690140845072</v>
      </c>
      <c r="E18" s="30">
        <f t="shared" si="1"/>
        <v>72.022471910112358</v>
      </c>
      <c r="G18" s="105"/>
    </row>
    <row r="19" spans="1:8">
      <c r="A19" s="362"/>
      <c r="B19" s="28" t="s">
        <v>16</v>
      </c>
      <c r="C19" s="29">
        <v>656</v>
      </c>
      <c r="D19" s="15">
        <f t="shared" si="0"/>
        <v>0.92394366197183098</v>
      </c>
      <c r="E19" s="30">
        <f t="shared" si="1"/>
        <v>73.707865168539328</v>
      </c>
      <c r="G19" s="5"/>
    </row>
    <row r="20" spans="1:8">
      <c r="A20" s="362"/>
      <c r="B20" s="28" t="s">
        <v>17</v>
      </c>
      <c r="C20" s="29">
        <v>656</v>
      </c>
      <c r="D20" s="15">
        <f t="shared" si="0"/>
        <v>0.92394366197183098</v>
      </c>
      <c r="E20" s="30">
        <f t="shared" si="1"/>
        <v>73.707865168539328</v>
      </c>
    </row>
    <row r="21" spans="1:8">
      <c r="A21" s="362"/>
      <c r="B21" s="28" t="s">
        <v>18</v>
      </c>
      <c r="C21" s="29">
        <v>656</v>
      </c>
      <c r="D21" s="15">
        <f t="shared" si="0"/>
        <v>0.92394366197183098</v>
      </c>
      <c r="E21" s="30">
        <f t="shared" si="1"/>
        <v>73.707865168539328</v>
      </c>
    </row>
    <row r="22" spans="1:8">
      <c r="A22" s="362"/>
      <c r="B22" s="102" t="s">
        <v>19</v>
      </c>
      <c r="C22" s="29">
        <v>890</v>
      </c>
      <c r="D22" s="15">
        <f t="shared" si="0"/>
        <v>1.2535211267605635</v>
      </c>
      <c r="E22" s="30">
        <f t="shared" si="1"/>
        <v>100</v>
      </c>
    </row>
    <row r="23" spans="1:8">
      <c r="A23" s="362"/>
      <c r="B23" s="102" t="s">
        <v>20</v>
      </c>
      <c r="C23" s="29">
        <v>890</v>
      </c>
      <c r="D23" s="15">
        <f t="shared" si="0"/>
        <v>1.2535211267605635</v>
      </c>
      <c r="E23" s="30">
        <f t="shared" si="1"/>
        <v>100</v>
      </c>
      <c r="G23" s="105"/>
    </row>
    <row r="24" spans="1:8">
      <c r="A24" s="362"/>
      <c r="B24" s="102" t="s">
        <v>146</v>
      </c>
      <c r="C24" s="29">
        <v>890</v>
      </c>
      <c r="D24" s="15">
        <f t="shared" si="0"/>
        <v>1.2535211267605635</v>
      </c>
      <c r="E24" s="30">
        <f t="shared" si="1"/>
        <v>100</v>
      </c>
      <c r="G24" s="105"/>
    </row>
    <row r="25" spans="1:8" ht="15" thickBot="1">
      <c r="A25" s="363"/>
      <c r="B25" s="103" t="s">
        <v>147</v>
      </c>
      <c r="C25" s="43">
        <v>890</v>
      </c>
      <c r="D25" s="17">
        <f t="shared" si="0"/>
        <v>1.2535211267605635</v>
      </c>
      <c r="E25" s="42">
        <f t="shared" si="1"/>
        <v>100</v>
      </c>
    </row>
    <row r="26" spans="1:8">
      <c r="A26" s="361">
        <v>2014</v>
      </c>
      <c r="B26" s="108" t="s">
        <v>148</v>
      </c>
      <c r="C26" s="35">
        <v>801</v>
      </c>
      <c r="D26" s="13">
        <f t="shared" si="0"/>
        <v>1.1281690140845071</v>
      </c>
      <c r="E26" s="27">
        <f t="shared" si="1"/>
        <v>90</v>
      </c>
    </row>
    <row r="27" spans="1:8">
      <c r="A27" s="362"/>
      <c r="B27" s="109" t="s">
        <v>12</v>
      </c>
      <c r="C27" s="89">
        <v>1009.6666666666666</v>
      </c>
      <c r="D27" s="15">
        <f t="shared" si="0"/>
        <v>1.4220657276995305</v>
      </c>
      <c r="E27" s="30">
        <f t="shared" si="1"/>
        <v>113.44569288389512</v>
      </c>
    </row>
    <row r="28" spans="1:8">
      <c r="A28" s="362"/>
      <c r="B28" s="109" t="s">
        <v>13</v>
      </c>
      <c r="C28" s="89">
        <v>775.33333333333337</v>
      </c>
      <c r="D28" s="15">
        <f t="shared" si="0"/>
        <v>1.092018779342723</v>
      </c>
      <c r="E28" s="30">
        <f t="shared" si="1"/>
        <v>87.116104868913851</v>
      </c>
    </row>
    <row r="29" spans="1:8">
      <c r="A29" s="362"/>
      <c r="B29" s="110" t="s">
        <v>14</v>
      </c>
      <c r="C29" s="98">
        <v>966.2</v>
      </c>
      <c r="D29" s="32">
        <f t="shared" si="0"/>
        <v>1.3608450704225352</v>
      </c>
      <c r="E29" s="33">
        <f>+C29/$C$23*100</f>
        <v>108.56179775280899</v>
      </c>
    </row>
    <row r="30" spans="1:8">
      <c r="A30" s="362"/>
      <c r="B30" s="110" t="s">
        <v>15</v>
      </c>
      <c r="C30" s="98">
        <v>857</v>
      </c>
      <c r="D30" s="32">
        <f t="shared" si="0"/>
        <v>1.2070422535211267</v>
      </c>
      <c r="E30" s="33">
        <f t="shared" si="1"/>
        <v>96.292134831460672</v>
      </c>
      <c r="H30" s="105"/>
    </row>
    <row r="31" spans="1:8" ht="15.75" customHeight="1">
      <c r="A31" s="362"/>
      <c r="B31" s="110" t="s">
        <v>16</v>
      </c>
      <c r="C31" s="98">
        <v>970.33333333333337</v>
      </c>
      <c r="D31" s="32">
        <f t="shared" si="0"/>
        <v>1.3666666666666667</v>
      </c>
      <c r="E31" s="33">
        <f t="shared" si="1"/>
        <v>109.02621722846442</v>
      </c>
      <c r="H31" s="107"/>
    </row>
    <row r="32" spans="1:8">
      <c r="A32" s="362"/>
      <c r="B32" s="110" t="s">
        <v>17</v>
      </c>
      <c r="C32" s="98">
        <v>1500</v>
      </c>
      <c r="D32" s="32">
        <f t="shared" si="0"/>
        <v>2.112676056338028</v>
      </c>
      <c r="E32" s="33">
        <f t="shared" si="1"/>
        <v>168.53932584269663</v>
      </c>
      <c r="H32" s="105"/>
    </row>
    <row r="33" spans="1:9">
      <c r="A33" s="362"/>
      <c r="B33" s="110" t="s">
        <v>18</v>
      </c>
      <c r="C33" s="98">
        <v>1631</v>
      </c>
      <c r="D33" s="32">
        <f t="shared" si="0"/>
        <v>2.2971830985915491</v>
      </c>
      <c r="E33" s="33">
        <f t="shared" si="1"/>
        <v>183.25842696629212</v>
      </c>
      <c r="H33" s="105"/>
    </row>
    <row r="34" spans="1:9">
      <c r="A34" s="362"/>
      <c r="B34" s="110" t="s">
        <v>19</v>
      </c>
      <c r="C34" s="98">
        <v>1331</v>
      </c>
      <c r="D34" s="32">
        <f t="shared" si="0"/>
        <v>1.8746478873239436</v>
      </c>
      <c r="E34" s="33">
        <f t="shared" si="1"/>
        <v>149.55056179775281</v>
      </c>
    </row>
    <row r="35" spans="1:9" ht="15" customHeight="1">
      <c r="A35" s="362"/>
      <c r="B35" s="110" t="s">
        <v>20</v>
      </c>
      <c r="C35" s="98">
        <v>1354</v>
      </c>
      <c r="D35" s="32">
        <f t="shared" si="0"/>
        <v>1.9070422535211267</v>
      </c>
      <c r="E35" s="33">
        <f t="shared" si="1"/>
        <v>152.13483146067415</v>
      </c>
    </row>
    <row r="36" spans="1:9" ht="15" customHeight="1">
      <c r="A36" s="362"/>
      <c r="B36" s="110" t="s">
        <v>146</v>
      </c>
      <c r="C36" s="98">
        <v>1554</v>
      </c>
      <c r="D36" s="32">
        <f t="shared" si="0"/>
        <v>2.1887323943661974</v>
      </c>
      <c r="E36" s="33">
        <f t="shared" si="1"/>
        <v>174.6067415730337</v>
      </c>
    </row>
    <row r="37" spans="1:9" ht="15" customHeight="1" thickBot="1">
      <c r="A37" s="363"/>
      <c r="B37" s="111" t="s">
        <v>147</v>
      </c>
      <c r="C37" s="90">
        <v>1438</v>
      </c>
      <c r="D37" s="17">
        <f t="shared" si="0"/>
        <v>2.0253521126760563</v>
      </c>
      <c r="E37" s="42">
        <f t="shared" si="1"/>
        <v>161.57303370786516</v>
      </c>
    </row>
    <row r="38" spans="1:9" ht="15" customHeight="1">
      <c r="A38" s="364">
        <v>2015</v>
      </c>
      <c r="B38" s="108" t="s">
        <v>148</v>
      </c>
      <c r="C38" s="35">
        <v>900</v>
      </c>
      <c r="D38" s="13">
        <f t="shared" si="0"/>
        <v>1.267605633802817</v>
      </c>
      <c r="E38" s="27">
        <f t="shared" si="1"/>
        <v>101.12359550561798</v>
      </c>
    </row>
    <row r="39" spans="1:9" ht="15" customHeight="1">
      <c r="A39" s="365"/>
      <c r="B39" s="110" t="s">
        <v>12</v>
      </c>
      <c r="C39" s="98">
        <v>894</v>
      </c>
      <c r="D39" s="32">
        <f t="shared" si="0"/>
        <v>1.2591549295774649</v>
      </c>
      <c r="E39" s="33">
        <f t="shared" si="1"/>
        <v>100.44943820224719</v>
      </c>
    </row>
    <row r="40" spans="1:9" ht="15" customHeight="1">
      <c r="A40" s="365"/>
      <c r="B40" s="109" t="s">
        <v>13</v>
      </c>
      <c r="C40" s="89">
        <v>942</v>
      </c>
      <c r="D40" s="15">
        <f t="shared" si="0"/>
        <v>1.3267605633802817</v>
      </c>
      <c r="E40" s="30">
        <f t="shared" si="1"/>
        <v>105.84269662921348</v>
      </c>
    </row>
    <row r="41" spans="1:9" ht="15" customHeight="1">
      <c r="A41" s="365"/>
      <c r="B41" s="109" t="s">
        <v>14</v>
      </c>
      <c r="C41" s="89">
        <v>1196</v>
      </c>
      <c r="D41" s="15">
        <f t="shared" si="0"/>
        <v>1.6845070422535211</v>
      </c>
      <c r="E41" s="30">
        <f t="shared" si="1"/>
        <v>134.38202247191012</v>
      </c>
      <c r="G41" s="121"/>
    </row>
    <row r="42" spans="1:9" ht="15" customHeight="1">
      <c r="A42" s="365"/>
      <c r="B42" s="109" t="s">
        <v>15</v>
      </c>
      <c r="C42" s="89">
        <v>875</v>
      </c>
      <c r="D42" s="15">
        <f t="shared" si="0"/>
        <v>1.232394366197183</v>
      </c>
      <c r="E42" s="30">
        <f t="shared" si="1"/>
        <v>98.31460674157303</v>
      </c>
      <c r="G42" s="107"/>
    </row>
    <row r="43" spans="1:9" ht="15" customHeight="1">
      <c r="A43" s="365"/>
      <c r="B43" s="109" t="s">
        <v>16</v>
      </c>
      <c r="C43" s="129">
        <v>1067</v>
      </c>
      <c r="D43" s="15">
        <f t="shared" si="0"/>
        <v>1.5028169014084507</v>
      </c>
      <c r="E43" s="30">
        <f t="shared" si="1"/>
        <v>119.88764044943821</v>
      </c>
      <c r="G43" s="107"/>
    </row>
    <row r="44" spans="1:9" ht="15" customHeight="1">
      <c r="A44" s="365"/>
      <c r="B44" s="109" t="s">
        <v>17</v>
      </c>
      <c r="C44" s="129">
        <v>1789</v>
      </c>
      <c r="D44" s="15">
        <f t="shared" si="0"/>
        <v>2.5197183098591549</v>
      </c>
      <c r="E44" s="30">
        <f t="shared" si="1"/>
        <v>201.01123595505618</v>
      </c>
      <c r="H44" s="107"/>
    </row>
    <row r="45" spans="1:9" ht="15" customHeight="1">
      <c r="A45" s="365"/>
      <c r="B45" s="109" t="s">
        <v>18</v>
      </c>
      <c r="C45" s="89">
        <v>1082</v>
      </c>
      <c r="D45" s="15">
        <f t="shared" si="0"/>
        <v>1.523943661971831</v>
      </c>
      <c r="E45" s="30">
        <f t="shared" si="1"/>
        <v>121.57303370786516</v>
      </c>
      <c r="H45" s="107"/>
    </row>
    <row r="46" spans="1:9" ht="15" customHeight="1">
      <c r="A46" s="365"/>
      <c r="B46" s="109" t="s">
        <v>19</v>
      </c>
      <c r="C46" s="89">
        <v>1193</v>
      </c>
      <c r="D46" s="15">
        <f t="shared" si="0"/>
        <v>1.6802816901408451</v>
      </c>
      <c r="E46" s="30">
        <f t="shared" si="1"/>
        <v>134.04494382022472</v>
      </c>
      <c r="H46" s="107"/>
    </row>
    <row r="47" spans="1:9" ht="15" customHeight="1">
      <c r="A47" s="365"/>
      <c r="B47" s="109" t="s">
        <v>20</v>
      </c>
      <c r="C47" s="129">
        <v>1648</v>
      </c>
      <c r="D47" s="15">
        <f t="shared" si="0"/>
        <v>2.3211267605633803</v>
      </c>
      <c r="E47" s="30">
        <f t="shared" si="1"/>
        <v>185.16853932584269</v>
      </c>
      <c r="G47" s="107"/>
      <c r="H47" s="107"/>
      <c r="I47" s="107"/>
    </row>
    <row r="48" spans="1:9" ht="15" customHeight="1">
      <c r="A48" s="365"/>
      <c r="B48" s="109" t="s">
        <v>146</v>
      </c>
      <c r="C48" s="129">
        <v>1349</v>
      </c>
      <c r="D48" s="15">
        <f t="shared" si="0"/>
        <v>1.9</v>
      </c>
      <c r="E48" s="30">
        <f t="shared" si="1"/>
        <v>151.57303370786516</v>
      </c>
      <c r="G48" s="107"/>
      <c r="H48" s="107"/>
      <c r="I48" s="107"/>
    </row>
    <row r="49" spans="1:9" ht="15" customHeight="1" thickBot="1">
      <c r="A49" s="365"/>
      <c r="B49" s="111" t="s">
        <v>147</v>
      </c>
      <c r="C49" s="143">
        <v>1280</v>
      </c>
      <c r="D49" s="17">
        <f t="shared" si="0"/>
        <v>1.8028169014084507</v>
      </c>
      <c r="E49" s="42">
        <f t="shared" si="1"/>
        <v>143.82022471910113</v>
      </c>
      <c r="G49" s="107"/>
      <c r="H49" s="107"/>
      <c r="I49" s="107"/>
    </row>
    <row r="50" spans="1:9" ht="15" customHeight="1">
      <c r="A50" s="361">
        <v>2016</v>
      </c>
      <c r="B50" s="108" t="s">
        <v>148</v>
      </c>
      <c r="C50" s="156">
        <v>1365</v>
      </c>
      <c r="D50" s="13">
        <f t="shared" si="0"/>
        <v>1.9225352112676057</v>
      </c>
      <c r="E50" s="27">
        <f t="shared" si="1"/>
        <v>153.37078651685394</v>
      </c>
    </row>
    <row r="51" spans="1:9" ht="15" customHeight="1">
      <c r="A51" s="362"/>
      <c r="B51" s="109" t="s">
        <v>12</v>
      </c>
      <c r="C51" s="129">
        <v>1646</v>
      </c>
      <c r="D51" s="15">
        <f t="shared" si="0"/>
        <v>2.3183098591549296</v>
      </c>
      <c r="E51" s="30">
        <f t="shared" si="1"/>
        <v>184.9438202247191</v>
      </c>
    </row>
    <row r="52" spans="1:9" ht="15" customHeight="1">
      <c r="A52" s="362"/>
      <c r="B52" s="109" t="s">
        <v>13</v>
      </c>
      <c r="C52" s="129">
        <v>1646</v>
      </c>
      <c r="D52" s="15">
        <f t="shared" si="0"/>
        <v>2.3183098591549296</v>
      </c>
      <c r="E52" s="30">
        <f t="shared" si="1"/>
        <v>184.9438202247191</v>
      </c>
    </row>
    <row r="53" spans="1:9" ht="15" customHeight="1">
      <c r="A53" s="362"/>
      <c r="B53" s="109" t="s">
        <v>14</v>
      </c>
      <c r="C53" s="129">
        <v>1962</v>
      </c>
      <c r="D53" s="15">
        <f t="shared" si="0"/>
        <v>2.7633802816901407</v>
      </c>
      <c r="E53" s="30">
        <f t="shared" si="1"/>
        <v>220.44943820224719</v>
      </c>
    </row>
    <row r="54" spans="1:9" ht="15" customHeight="1">
      <c r="A54" s="362"/>
      <c r="B54" s="109" t="s">
        <v>15</v>
      </c>
      <c r="C54" s="129">
        <v>1741</v>
      </c>
      <c r="D54" s="15">
        <f t="shared" si="0"/>
        <v>2.4521126760563381</v>
      </c>
      <c r="E54" s="30">
        <f t="shared" si="1"/>
        <v>195.61797752808988</v>
      </c>
    </row>
    <row r="55" spans="1:9" ht="15" customHeight="1">
      <c r="A55" s="362"/>
      <c r="B55" s="109" t="s">
        <v>16</v>
      </c>
      <c r="C55" s="130">
        <v>1839.25</v>
      </c>
      <c r="D55" s="15">
        <f t="shared" si="0"/>
        <v>2.5904929577464788</v>
      </c>
      <c r="E55" s="30">
        <f t="shared" si="1"/>
        <v>206.65730337078654</v>
      </c>
    </row>
    <row r="56" spans="1:9" ht="15" customHeight="1">
      <c r="A56" s="362"/>
      <c r="B56" s="109" t="s">
        <v>17</v>
      </c>
      <c r="C56" s="130">
        <v>2153</v>
      </c>
      <c r="D56" s="15">
        <f t="shared" si="0"/>
        <v>3.0323943661971833</v>
      </c>
      <c r="E56" s="30">
        <f t="shared" si="1"/>
        <v>241.91011235955057</v>
      </c>
    </row>
    <row r="57" spans="1:9" ht="15" customHeight="1">
      <c r="A57" s="362"/>
      <c r="B57" s="109" t="s">
        <v>18</v>
      </c>
      <c r="C57" s="130">
        <v>2185</v>
      </c>
      <c r="D57" s="15">
        <f t="shared" si="0"/>
        <v>3.0774647887323945</v>
      </c>
      <c r="E57" s="30">
        <f t="shared" si="1"/>
        <v>245.50561797752809</v>
      </c>
    </row>
    <row r="58" spans="1:9" ht="15" customHeight="1">
      <c r="A58" s="362"/>
      <c r="B58" s="109" t="s">
        <v>19</v>
      </c>
      <c r="C58" s="130">
        <v>2384</v>
      </c>
      <c r="D58" s="15">
        <f t="shared" si="0"/>
        <v>3.3577464788732394</v>
      </c>
      <c r="E58" s="30">
        <f t="shared" si="1"/>
        <v>267.86516853932585</v>
      </c>
    </row>
    <row r="59" spans="1:9" ht="15" customHeight="1">
      <c r="A59" s="362"/>
      <c r="B59" s="109" t="s">
        <v>20</v>
      </c>
      <c r="C59" s="130">
        <v>2521</v>
      </c>
      <c r="D59" s="15">
        <f t="shared" si="0"/>
        <v>3.5507042253521126</v>
      </c>
      <c r="E59" s="30">
        <f t="shared" si="1"/>
        <v>283.25842696629218</v>
      </c>
    </row>
    <row r="60" spans="1:9" ht="15" customHeight="1">
      <c r="A60" s="362"/>
      <c r="B60" s="109" t="s">
        <v>146</v>
      </c>
      <c r="C60" s="130">
        <v>3048</v>
      </c>
      <c r="D60" s="15">
        <f t="shared" si="0"/>
        <v>4.2929577464788728</v>
      </c>
      <c r="E60" s="30">
        <f t="shared" si="1"/>
        <v>342.47191011235952</v>
      </c>
    </row>
    <row r="61" spans="1:9" ht="15" customHeight="1" thickBot="1">
      <c r="A61" s="362"/>
      <c r="B61" s="111" t="s">
        <v>147</v>
      </c>
      <c r="C61" s="157">
        <v>2838.2</v>
      </c>
      <c r="D61" s="17">
        <f t="shared" si="0"/>
        <v>3.997464788732394</v>
      </c>
      <c r="E61" s="42">
        <f t="shared" si="1"/>
        <v>318.89887640449433</v>
      </c>
    </row>
    <row r="62" spans="1:9" ht="15" customHeight="1">
      <c r="A62" s="364">
        <v>2017</v>
      </c>
      <c r="B62" s="108" t="s">
        <v>148</v>
      </c>
      <c r="C62" s="271">
        <v>2465</v>
      </c>
      <c r="D62" s="13">
        <f t="shared" si="0"/>
        <v>3.471830985915493</v>
      </c>
      <c r="E62" s="27">
        <f t="shared" si="1"/>
        <v>276.96629213483146</v>
      </c>
    </row>
    <row r="63" spans="1:9" ht="15" customHeight="1">
      <c r="A63" s="365"/>
      <c r="B63" s="131" t="s">
        <v>12</v>
      </c>
      <c r="C63" s="269">
        <v>3013.5</v>
      </c>
      <c r="D63" s="76">
        <f t="shared" si="0"/>
        <v>4.2443661971830986</v>
      </c>
      <c r="E63" s="126">
        <f t="shared" si="1"/>
        <v>338.59550561797749</v>
      </c>
    </row>
    <row r="64" spans="1:9" ht="15" customHeight="1">
      <c r="A64" s="365"/>
      <c r="B64" s="131" t="s">
        <v>13</v>
      </c>
      <c r="C64" s="269">
        <v>2608</v>
      </c>
      <c r="D64" s="76">
        <f t="shared" si="0"/>
        <v>3.6732394366197183</v>
      </c>
      <c r="E64" s="126">
        <f t="shared" si="1"/>
        <v>293.03370786516854</v>
      </c>
    </row>
    <row r="65" spans="1:5" ht="15" customHeight="1">
      <c r="A65" s="365"/>
      <c r="B65" s="131" t="s">
        <v>14</v>
      </c>
      <c r="C65" s="269">
        <v>2980</v>
      </c>
      <c r="D65" s="76">
        <f t="shared" si="0"/>
        <v>4.197183098591549</v>
      </c>
      <c r="E65" s="126">
        <f t="shared" si="1"/>
        <v>334.83146067415731</v>
      </c>
    </row>
    <row r="66" spans="1:5" ht="15" customHeight="1">
      <c r="A66" s="365"/>
      <c r="B66" s="131" t="s">
        <v>15</v>
      </c>
      <c r="C66" s="269">
        <v>2608</v>
      </c>
      <c r="D66" s="76">
        <f t="shared" si="0"/>
        <v>3.6732394366197183</v>
      </c>
      <c r="E66" s="126">
        <f t="shared" si="1"/>
        <v>293.03370786516854</v>
      </c>
    </row>
    <row r="67" spans="1:5" ht="15" customHeight="1">
      <c r="A67" s="365"/>
      <c r="B67" s="131" t="s">
        <v>16</v>
      </c>
      <c r="C67" s="269">
        <v>2687</v>
      </c>
      <c r="D67" s="76">
        <f t="shared" si="0"/>
        <v>3.7845070422535212</v>
      </c>
      <c r="E67" s="126">
        <f t="shared" si="1"/>
        <v>301.91011235955057</v>
      </c>
    </row>
    <row r="68" spans="1:5" ht="15" customHeight="1">
      <c r="A68" s="365"/>
      <c r="B68" s="131" t="s">
        <v>17</v>
      </c>
      <c r="C68" s="269">
        <v>3816</v>
      </c>
      <c r="D68" s="76">
        <f t="shared" si="0"/>
        <v>5.3746478873239436</v>
      </c>
      <c r="E68" s="126">
        <f t="shared" si="1"/>
        <v>428.76404494382018</v>
      </c>
    </row>
    <row r="69" spans="1:5" ht="15" customHeight="1">
      <c r="A69" s="365"/>
      <c r="B69" s="131" t="s">
        <v>18</v>
      </c>
      <c r="C69" s="269">
        <v>3369</v>
      </c>
      <c r="D69" s="76">
        <f t="shared" si="0"/>
        <v>4.7450704225352114</v>
      </c>
      <c r="E69" s="126">
        <f t="shared" si="1"/>
        <v>378.53932584269666</v>
      </c>
    </row>
    <row r="70" spans="1:5" ht="15" customHeight="1">
      <c r="A70" s="365"/>
      <c r="B70" s="131" t="s">
        <v>19</v>
      </c>
      <c r="C70" s="269">
        <v>2623</v>
      </c>
      <c r="D70" s="76">
        <f t="shared" si="0"/>
        <v>3.6943661971830988</v>
      </c>
      <c r="E70" s="126">
        <f t="shared" si="1"/>
        <v>294.71910112359552</v>
      </c>
    </row>
    <row r="71" spans="1:5" ht="15" customHeight="1">
      <c r="A71" s="365"/>
      <c r="B71" s="131" t="s">
        <v>20</v>
      </c>
      <c r="C71" s="269">
        <v>3293</v>
      </c>
      <c r="D71" s="76">
        <f t="shared" si="0"/>
        <v>4.6380281690140848</v>
      </c>
      <c r="E71" s="126">
        <f t="shared" si="1"/>
        <v>370</v>
      </c>
    </row>
    <row r="72" spans="1:5" ht="15" customHeight="1">
      <c r="A72" s="365"/>
      <c r="B72" s="131" t="s">
        <v>146</v>
      </c>
      <c r="C72" s="269">
        <v>2346</v>
      </c>
      <c r="D72" s="76">
        <f t="shared" si="0"/>
        <v>3.3042253521126761</v>
      </c>
      <c r="E72" s="126">
        <f t="shared" si="1"/>
        <v>263.59550561797749</v>
      </c>
    </row>
    <row r="73" spans="1:5" ht="15" customHeight="1" thickBot="1">
      <c r="A73" s="365"/>
      <c r="B73" s="169" t="s">
        <v>147</v>
      </c>
      <c r="C73" s="162">
        <v>3937.2</v>
      </c>
      <c r="D73" s="165">
        <f t="shared" si="0"/>
        <v>5.5453521126760563</v>
      </c>
      <c r="E73" s="168">
        <f t="shared" si="1"/>
        <v>442.38202247191009</v>
      </c>
    </row>
    <row r="74" spans="1:5" ht="15" customHeight="1">
      <c r="A74" s="364">
        <v>2018</v>
      </c>
      <c r="B74" s="108" t="s">
        <v>148</v>
      </c>
      <c r="C74" s="271">
        <v>2065.4</v>
      </c>
      <c r="D74" s="13">
        <f t="shared" si="0"/>
        <v>2.9090140845070422</v>
      </c>
      <c r="E74" s="27">
        <f t="shared" si="1"/>
        <v>232.06741573033707</v>
      </c>
    </row>
    <row r="75" spans="1:5" ht="15" customHeight="1">
      <c r="A75" s="365"/>
      <c r="B75" s="131" t="s">
        <v>12</v>
      </c>
      <c r="C75" s="269">
        <v>2646</v>
      </c>
      <c r="D75" s="76">
        <f t="shared" si="0"/>
        <v>3.7267605633802816</v>
      </c>
      <c r="E75" s="126">
        <f t="shared" si="1"/>
        <v>297.30337078651689</v>
      </c>
    </row>
    <row r="76" spans="1:5" ht="15" customHeight="1">
      <c r="A76" s="365"/>
      <c r="B76" s="131" t="s">
        <v>13</v>
      </c>
      <c r="C76" s="269">
        <v>2608.8000000000002</v>
      </c>
      <c r="D76" s="76">
        <f t="shared" si="0"/>
        <v>3.6743661971830988</v>
      </c>
      <c r="E76" s="126">
        <f t="shared" si="1"/>
        <v>293.12359550561797</v>
      </c>
    </row>
    <row r="77" spans="1:5" ht="15" customHeight="1">
      <c r="A77" s="365"/>
      <c r="B77" s="131" t="s">
        <v>14</v>
      </c>
      <c r="C77" s="269">
        <v>3629</v>
      </c>
      <c r="D77" s="76">
        <f t="shared" si="0"/>
        <v>5.1112676056338024</v>
      </c>
      <c r="E77" s="126">
        <f t="shared" si="1"/>
        <v>407.75280898876406</v>
      </c>
    </row>
    <row r="78" spans="1:5" ht="15" customHeight="1">
      <c r="A78" s="365"/>
      <c r="B78" s="131" t="s">
        <v>15</v>
      </c>
      <c r="C78" s="269">
        <v>2484</v>
      </c>
      <c r="D78" s="76">
        <f t="shared" si="0"/>
        <v>3.4985915492957744</v>
      </c>
      <c r="E78" s="126">
        <f t="shared" si="1"/>
        <v>279.10112359550561</v>
      </c>
    </row>
    <row r="79" spans="1:5" ht="15" customHeight="1">
      <c r="A79" s="365"/>
      <c r="B79" s="131" t="s">
        <v>16</v>
      </c>
      <c r="C79" s="269">
        <v>3145.8</v>
      </c>
      <c r="D79" s="76">
        <f t="shared" ref="D79:D98" si="2">+C79/$B$119</f>
        <v>4.4307042253521125</v>
      </c>
      <c r="E79" s="126">
        <f t="shared" si="1"/>
        <v>353.4606741573034</v>
      </c>
    </row>
    <row r="80" spans="1:5" ht="15" customHeight="1">
      <c r="A80" s="365"/>
      <c r="B80" s="131" t="s">
        <v>17</v>
      </c>
      <c r="C80" s="269">
        <v>3646</v>
      </c>
      <c r="D80" s="76">
        <f t="shared" si="2"/>
        <v>5.1352112676056336</v>
      </c>
      <c r="E80" s="126">
        <f t="shared" ref="E80:E98" si="3">+C80/$C$23*100</f>
        <v>409.66292134831457</v>
      </c>
    </row>
    <row r="81" spans="1:5" ht="15" customHeight="1">
      <c r="A81" s="365"/>
      <c r="B81" s="131" t="s">
        <v>18</v>
      </c>
      <c r="C81" s="269">
        <v>3206</v>
      </c>
      <c r="D81" s="76">
        <f t="shared" si="2"/>
        <v>4.5154929577464786</v>
      </c>
      <c r="E81" s="126">
        <f t="shared" si="3"/>
        <v>360.22471910112358</v>
      </c>
    </row>
    <row r="82" spans="1:5" ht="15" customHeight="1">
      <c r="A82" s="365"/>
      <c r="B82" s="131" t="s">
        <v>19</v>
      </c>
      <c r="C82" s="269">
        <v>5257</v>
      </c>
      <c r="D82" s="76">
        <f t="shared" si="2"/>
        <v>7.4042253521126762</v>
      </c>
      <c r="E82" s="126">
        <f t="shared" si="3"/>
        <v>590.67415730337075</v>
      </c>
    </row>
    <row r="83" spans="1:5" ht="15" customHeight="1">
      <c r="A83" s="365"/>
      <c r="B83" s="131" t="s">
        <v>20</v>
      </c>
      <c r="C83" s="269">
        <v>4453</v>
      </c>
      <c r="D83" s="76">
        <f t="shared" si="2"/>
        <v>6.2718309859154928</v>
      </c>
      <c r="E83" s="126">
        <f t="shared" si="3"/>
        <v>500.33707865168537</v>
      </c>
    </row>
    <row r="84" spans="1:5" ht="15" customHeight="1">
      <c r="A84" s="365"/>
      <c r="B84" s="131" t="s">
        <v>146</v>
      </c>
      <c r="C84" s="269">
        <v>5279</v>
      </c>
      <c r="D84" s="76">
        <f t="shared" si="2"/>
        <v>7.4352112676056334</v>
      </c>
      <c r="E84" s="126">
        <f t="shared" si="3"/>
        <v>593.14606741573039</v>
      </c>
    </row>
    <row r="85" spans="1:5" ht="15" customHeight="1" thickBot="1">
      <c r="A85" s="365"/>
      <c r="B85" s="169" t="s">
        <v>147</v>
      </c>
      <c r="C85" s="162">
        <v>8408</v>
      </c>
      <c r="D85" s="165">
        <f t="shared" si="2"/>
        <v>11.842253521126761</v>
      </c>
      <c r="E85" s="168">
        <f t="shared" si="3"/>
        <v>944.71910112359546</v>
      </c>
    </row>
    <row r="86" spans="1:5" ht="15" customHeight="1">
      <c r="A86" s="364">
        <v>2019</v>
      </c>
      <c r="B86" s="108" t="s">
        <v>148</v>
      </c>
      <c r="C86" s="271">
        <v>4950</v>
      </c>
      <c r="D86" s="13">
        <f t="shared" si="2"/>
        <v>6.971830985915493</v>
      </c>
      <c r="E86" s="27">
        <f t="shared" si="3"/>
        <v>556.17977528089887</v>
      </c>
    </row>
    <row r="87" spans="1:5" ht="15" customHeight="1">
      <c r="A87" s="365"/>
      <c r="B87" s="131" t="s">
        <v>12</v>
      </c>
      <c r="C87" s="269">
        <v>8952</v>
      </c>
      <c r="D87" s="76">
        <f t="shared" si="2"/>
        <v>12.608450704225351</v>
      </c>
      <c r="E87" s="126">
        <f t="shared" si="3"/>
        <v>1005.8426966292135</v>
      </c>
    </row>
    <row r="88" spans="1:5" ht="15" customHeight="1">
      <c r="A88" s="365"/>
      <c r="B88" s="131" t="s">
        <v>13</v>
      </c>
      <c r="C88" s="269">
        <v>5336</v>
      </c>
      <c r="D88" s="76">
        <f t="shared" si="2"/>
        <v>7.5154929577464786</v>
      </c>
      <c r="E88" s="126">
        <f t="shared" si="3"/>
        <v>599.55056179775283</v>
      </c>
    </row>
    <row r="89" spans="1:5" ht="15" customHeight="1">
      <c r="A89" s="365"/>
      <c r="B89" s="131" t="s">
        <v>14</v>
      </c>
      <c r="C89" s="269">
        <v>6019</v>
      </c>
      <c r="D89" s="76">
        <f t="shared" si="2"/>
        <v>8.4774647887323944</v>
      </c>
      <c r="E89" s="126">
        <f t="shared" si="3"/>
        <v>676.29213483146066</v>
      </c>
    </row>
    <row r="90" spans="1:5" ht="15" customHeight="1">
      <c r="A90" s="365"/>
      <c r="B90" s="131" t="s">
        <v>15</v>
      </c>
      <c r="C90" s="269">
        <v>5818</v>
      </c>
      <c r="D90" s="76">
        <f t="shared" si="2"/>
        <v>8.1943661971830988</v>
      </c>
      <c r="E90" s="126">
        <f t="shared" si="3"/>
        <v>653.70786516853934</v>
      </c>
    </row>
    <row r="91" spans="1:5" ht="15" customHeight="1">
      <c r="A91" s="365"/>
      <c r="B91" s="131" t="s">
        <v>16</v>
      </c>
      <c r="C91" s="269">
        <v>5156</v>
      </c>
      <c r="D91" s="76">
        <f t="shared" si="2"/>
        <v>7.2619718309859156</v>
      </c>
      <c r="E91" s="126">
        <f t="shared" si="3"/>
        <v>579.32584269662925</v>
      </c>
    </row>
    <row r="92" spans="1:5" ht="15" customHeight="1">
      <c r="A92" s="365"/>
      <c r="B92" s="131" t="s">
        <v>17</v>
      </c>
      <c r="C92" s="269">
        <v>5737</v>
      </c>
      <c r="D92" s="76">
        <f t="shared" si="2"/>
        <v>8.0802816901408452</v>
      </c>
      <c r="E92" s="126">
        <f t="shared" si="3"/>
        <v>644.60674157303379</v>
      </c>
    </row>
    <row r="93" spans="1:5" ht="15" customHeight="1">
      <c r="A93" s="365"/>
      <c r="B93" s="131" t="s">
        <v>18</v>
      </c>
      <c r="C93" s="269">
        <v>6741</v>
      </c>
      <c r="D93" s="76">
        <f t="shared" si="2"/>
        <v>9.4943661971830977</v>
      </c>
      <c r="E93" s="126">
        <f t="shared" si="3"/>
        <v>757.41573033707868</v>
      </c>
    </row>
    <row r="94" spans="1:5" ht="15" customHeight="1">
      <c r="A94" s="365"/>
      <c r="B94" s="131" t="s">
        <v>19</v>
      </c>
      <c r="C94" s="269">
        <v>10156</v>
      </c>
      <c r="D94" s="76">
        <f t="shared" si="2"/>
        <v>14.304225352112676</v>
      </c>
      <c r="E94" s="126">
        <f t="shared" si="3"/>
        <v>1141.1235955056179</v>
      </c>
    </row>
    <row r="95" spans="1:5" ht="15" customHeight="1">
      <c r="A95" s="365"/>
      <c r="B95" s="131" t="s">
        <v>20</v>
      </c>
      <c r="C95" s="269">
        <v>10156</v>
      </c>
      <c r="D95" s="76">
        <f t="shared" si="2"/>
        <v>14.304225352112676</v>
      </c>
      <c r="E95" s="126">
        <f t="shared" si="3"/>
        <v>1141.1235955056179</v>
      </c>
    </row>
    <row r="96" spans="1:5" ht="15" customHeight="1">
      <c r="A96" s="365"/>
      <c r="B96" s="131" t="s">
        <v>146</v>
      </c>
      <c r="C96" s="269">
        <v>10457</v>
      </c>
      <c r="D96" s="76">
        <f t="shared" si="2"/>
        <v>14.728169014084507</v>
      </c>
      <c r="E96" s="126">
        <f t="shared" si="3"/>
        <v>1174.943820224719</v>
      </c>
    </row>
    <row r="97" spans="1:5" ht="15" customHeight="1" thickBot="1">
      <c r="A97" s="372"/>
      <c r="B97" s="169" t="s">
        <v>147</v>
      </c>
      <c r="C97" s="162">
        <v>12190</v>
      </c>
      <c r="D97" s="165">
        <f t="shared" si="2"/>
        <v>17.169014084507044</v>
      </c>
      <c r="E97" s="168">
        <f t="shared" si="3"/>
        <v>1369.6629213483145</v>
      </c>
    </row>
    <row r="98" spans="1:5" ht="15" customHeight="1">
      <c r="A98" s="364">
        <v>2020</v>
      </c>
      <c r="B98" s="108" t="s">
        <v>148</v>
      </c>
      <c r="C98" s="271">
        <v>8680</v>
      </c>
      <c r="D98" s="13">
        <f t="shared" si="2"/>
        <v>12.225352112676056</v>
      </c>
      <c r="E98" s="27">
        <f t="shared" si="3"/>
        <v>975.28089887640454</v>
      </c>
    </row>
    <row r="99" spans="1:5" ht="15" customHeight="1">
      <c r="A99" s="365"/>
      <c r="B99" s="131" t="s">
        <v>12</v>
      </c>
      <c r="C99" s="8" t="s">
        <v>150</v>
      </c>
      <c r="D99" s="76" t="s">
        <v>150</v>
      </c>
      <c r="E99" s="126" t="s">
        <v>150</v>
      </c>
    </row>
    <row r="100" spans="1:5" ht="15" customHeight="1">
      <c r="A100" s="365"/>
      <c r="B100" s="131" t="s">
        <v>13</v>
      </c>
      <c r="C100" s="269" t="s">
        <v>150</v>
      </c>
      <c r="D100" s="76" t="s">
        <v>150</v>
      </c>
      <c r="E100" s="126" t="s">
        <v>150</v>
      </c>
    </row>
    <row r="101" spans="1:5" ht="15" customHeight="1">
      <c r="A101" s="365"/>
      <c r="B101" s="131" t="s">
        <v>14</v>
      </c>
      <c r="C101" s="269" t="s">
        <v>150</v>
      </c>
      <c r="D101" s="76" t="s">
        <v>150</v>
      </c>
      <c r="E101" s="126" t="s">
        <v>150</v>
      </c>
    </row>
    <row r="102" spans="1:5" ht="15" customHeight="1">
      <c r="A102" s="365"/>
      <c r="B102" s="131" t="s">
        <v>15</v>
      </c>
      <c r="C102" s="269" t="s">
        <v>150</v>
      </c>
      <c r="D102" s="76" t="s">
        <v>150</v>
      </c>
      <c r="E102" s="126" t="s">
        <v>150</v>
      </c>
    </row>
    <row r="103" spans="1:5" ht="15" customHeight="1">
      <c r="A103" s="365"/>
      <c r="B103" s="131" t="s">
        <v>16</v>
      </c>
      <c r="C103" s="269" t="s">
        <v>150</v>
      </c>
      <c r="D103" s="76" t="s">
        <v>150</v>
      </c>
      <c r="E103" s="126" t="s">
        <v>150</v>
      </c>
    </row>
    <row r="104" spans="1:5" ht="15" customHeight="1">
      <c r="A104" s="365"/>
      <c r="B104" s="131" t="s">
        <v>17</v>
      </c>
      <c r="C104" s="269" t="s">
        <v>150</v>
      </c>
      <c r="D104" s="76" t="s">
        <v>150</v>
      </c>
      <c r="E104" s="126" t="s">
        <v>150</v>
      </c>
    </row>
    <row r="105" spans="1:5" ht="15" customHeight="1">
      <c r="A105" s="365"/>
      <c r="B105" s="131" t="s">
        <v>18</v>
      </c>
      <c r="C105" s="269" t="s">
        <v>150</v>
      </c>
      <c r="D105" s="76" t="s">
        <v>150</v>
      </c>
      <c r="E105" s="126" t="s">
        <v>150</v>
      </c>
    </row>
    <row r="106" spans="1:5" ht="15" customHeight="1">
      <c r="A106" s="365"/>
      <c r="B106" s="131" t="s">
        <v>19</v>
      </c>
      <c r="C106" s="269" t="s">
        <v>150</v>
      </c>
      <c r="D106" s="76" t="s">
        <v>150</v>
      </c>
      <c r="E106" s="126" t="s">
        <v>150</v>
      </c>
    </row>
    <row r="107" spans="1:5" ht="15" customHeight="1">
      <c r="A107" s="365"/>
      <c r="B107" s="131" t="s">
        <v>20</v>
      </c>
      <c r="C107" s="269" t="s">
        <v>150</v>
      </c>
      <c r="D107" s="76" t="s">
        <v>150</v>
      </c>
      <c r="E107" s="126" t="s">
        <v>150</v>
      </c>
    </row>
    <row r="108" spans="1:5" ht="15" customHeight="1">
      <c r="A108" s="365"/>
      <c r="B108" s="131" t="s">
        <v>146</v>
      </c>
      <c r="C108" s="269" t="s">
        <v>150</v>
      </c>
      <c r="D108" s="76" t="s">
        <v>150</v>
      </c>
      <c r="E108" s="126" t="s">
        <v>150</v>
      </c>
    </row>
    <row r="109" spans="1:5" ht="15" thickBot="1">
      <c r="A109" s="365"/>
      <c r="B109" s="169" t="s">
        <v>147</v>
      </c>
      <c r="C109" s="162" t="s">
        <v>150</v>
      </c>
      <c r="D109" s="165" t="s">
        <v>150</v>
      </c>
      <c r="E109" s="168" t="s">
        <v>150</v>
      </c>
    </row>
    <row r="110" spans="1:5">
      <c r="A110" s="364">
        <v>2021</v>
      </c>
      <c r="B110" s="108" t="s">
        <v>148</v>
      </c>
      <c r="C110" s="271" t="s">
        <v>150</v>
      </c>
      <c r="D110" s="13" t="s">
        <v>150</v>
      </c>
      <c r="E110" s="27" t="s">
        <v>150</v>
      </c>
    </row>
    <row r="111" spans="1:5">
      <c r="A111" s="365"/>
      <c r="B111" s="131" t="s">
        <v>12</v>
      </c>
      <c r="C111" s="269" t="s">
        <v>150</v>
      </c>
      <c r="D111" s="76" t="s">
        <v>150</v>
      </c>
      <c r="E111" s="126" t="s">
        <v>150</v>
      </c>
    </row>
    <row r="112" spans="1:5">
      <c r="A112" s="365"/>
      <c r="B112" s="131" t="s">
        <v>13</v>
      </c>
      <c r="C112" s="269" t="s">
        <v>150</v>
      </c>
      <c r="D112" s="76" t="s">
        <v>150</v>
      </c>
      <c r="E112" s="126" t="s">
        <v>150</v>
      </c>
    </row>
    <row r="113" spans="1:7">
      <c r="A113" s="365"/>
      <c r="B113" s="131" t="s">
        <v>14</v>
      </c>
      <c r="C113" s="269" t="s">
        <v>150</v>
      </c>
      <c r="D113" s="76" t="s">
        <v>150</v>
      </c>
      <c r="E113" s="126" t="s">
        <v>150</v>
      </c>
    </row>
    <row r="114" spans="1:7">
      <c r="A114" s="365"/>
      <c r="B114" s="131" t="s">
        <v>15</v>
      </c>
      <c r="C114" s="269" t="s">
        <v>150</v>
      </c>
      <c r="D114" s="76" t="s">
        <v>150</v>
      </c>
      <c r="E114" s="126" t="s">
        <v>150</v>
      </c>
    </row>
    <row r="115" spans="1:7">
      <c r="A115" s="365"/>
      <c r="B115" s="131" t="s">
        <v>16</v>
      </c>
      <c r="C115" s="269" t="s">
        <v>150</v>
      </c>
      <c r="D115" s="76" t="s">
        <v>150</v>
      </c>
      <c r="E115" s="126" t="s">
        <v>150</v>
      </c>
    </row>
    <row r="116" spans="1:7">
      <c r="A116" s="365"/>
      <c r="B116" s="131" t="s">
        <v>17</v>
      </c>
      <c r="C116" s="269" t="s">
        <v>150</v>
      </c>
      <c r="D116" s="76" t="s">
        <v>150</v>
      </c>
      <c r="E116" s="126" t="s">
        <v>150</v>
      </c>
    </row>
    <row r="117" spans="1:7">
      <c r="A117" s="365"/>
      <c r="B117" s="131" t="s">
        <v>18</v>
      </c>
      <c r="C117" s="269" t="s">
        <v>150</v>
      </c>
      <c r="D117" s="76" t="s">
        <v>150</v>
      </c>
      <c r="E117" s="126" t="s">
        <v>150</v>
      </c>
    </row>
    <row r="118" spans="1:7" ht="15" thickBot="1">
      <c r="A118" s="372"/>
      <c r="B118" s="169" t="s">
        <v>19</v>
      </c>
      <c r="C118" s="162" t="s">
        <v>150</v>
      </c>
      <c r="D118" s="165" t="s">
        <v>150</v>
      </c>
      <c r="E118" s="168" t="s">
        <v>150</v>
      </c>
    </row>
    <row r="119" spans="1:7">
      <c r="A119" s="155" t="s">
        <v>219</v>
      </c>
      <c r="B119" s="8">
        <v>710</v>
      </c>
    </row>
    <row r="120" spans="1:7">
      <c r="A120" s="2"/>
    </row>
    <row r="121" spans="1:7">
      <c r="A121" s="5" t="s">
        <v>73</v>
      </c>
    </row>
    <row r="122" spans="1:7">
      <c r="A122" s="6" t="s">
        <v>74</v>
      </c>
    </row>
    <row r="123" spans="1:7">
      <c r="A123" s="6" t="s">
        <v>75</v>
      </c>
    </row>
    <row r="125" spans="1:7" ht="18.600000000000001">
      <c r="A125" s="118" t="s">
        <v>21</v>
      </c>
      <c r="C125" s="107"/>
    </row>
    <row r="126" spans="1:7" ht="18.600000000000001">
      <c r="C126" s="107"/>
      <c r="G126" s="107"/>
    </row>
    <row r="127" spans="1:7" ht="18.600000000000001">
      <c r="A127" s="452" t="s">
        <v>257</v>
      </c>
      <c r="E127" s="121"/>
      <c r="G127" s="107"/>
    </row>
    <row r="128" spans="1:7" ht="18.600000000000001">
      <c r="A128" s="453" t="s">
        <v>258</v>
      </c>
      <c r="E128" s="107"/>
      <c r="G128" s="107"/>
    </row>
  </sheetData>
  <mergeCells count="13">
    <mergeCell ref="A98:A109"/>
    <mergeCell ref="A86:A97"/>
    <mergeCell ref="A74:A85"/>
    <mergeCell ref="A62:A73"/>
    <mergeCell ref="A110:A118"/>
    <mergeCell ref="C12:E12"/>
    <mergeCell ref="C13:E13"/>
    <mergeCell ref="A15:A25"/>
    <mergeCell ref="A26:A37"/>
    <mergeCell ref="A50:A61"/>
    <mergeCell ref="A38:A49"/>
    <mergeCell ref="A12:A14"/>
    <mergeCell ref="B12:B14"/>
  </mergeCells>
  <hyperlinks>
    <hyperlink ref="A125" location="Índice!A1" display="Volver al Índice" xr:uid="{00000000-0004-0000-0100-000000000000}"/>
    <hyperlink ref="A128" r:id="rId1" xr:uid="{4A514A7B-2E6C-4A36-80FE-CF80F6187A94}"/>
  </hyperlinks>
  <pageMargins left="0.7" right="0.7" top="0.75" bottom="0.75" header="0.3" footer="0.3"/>
  <pageSetup paperSize="9" orientation="portrait"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H103"/>
  <sheetViews>
    <sheetView zoomScale="80" zoomScaleNormal="80" workbookViewId="0"/>
  </sheetViews>
  <sheetFormatPr baseColWidth="10" defaultColWidth="9.109375" defaultRowHeight="14.4"/>
  <cols>
    <col min="1" max="1" width="27.6640625" style="173" customWidth="1"/>
    <col min="2" max="2" width="24.6640625" style="173" customWidth="1"/>
    <col min="3" max="5" width="22.6640625" style="173" customWidth="1"/>
    <col min="6" max="8" width="17.6640625" style="173" customWidth="1"/>
    <col min="9" max="9" width="18.33203125" style="173" customWidth="1"/>
    <col min="10" max="16384" width="9.109375" style="173"/>
  </cols>
  <sheetData>
    <row r="1" spans="1:8">
      <c r="A1" s="171" t="s">
        <v>0</v>
      </c>
      <c r="B1" s="172"/>
      <c r="C1" s="172"/>
    </row>
    <row r="2" spans="1:8">
      <c r="A2" s="171" t="s">
        <v>1</v>
      </c>
      <c r="B2" s="172"/>
      <c r="C2" s="172"/>
    </row>
    <row r="3" spans="1:8">
      <c r="A3" s="171" t="s">
        <v>2</v>
      </c>
      <c r="B3" s="172"/>
      <c r="C3" s="172"/>
    </row>
    <row r="4" spans="1:8">
      <c r="A4" s="171" t="s">
        <v>3</v>
      </c>
      <c r="B4" s="172" t="s">
        <v>4</v>
      </c>
      <c r="C4" s="172"/>
    </row>
    <row r="5" spans="1:8">
      <c r="A5" s="171" t="s">
        <v>6</v>
      </c>
      <c r="B5" s="172" t="s">
        <v>198</v>
      </c>
    </row>
    <row r="6" spans="1:8">
      <c r="A6" s="171" t="s">
        <v>5</v>
      </c>
      <c r="B6" s="172" t="s">
        <v>199</v>
      </c>
    </row>
    <row r="7" spans="1:8">
      <c r="A7" s="171" t="s">
        <v>7</v>
      </c>
      <c r="B7" s="172" t="s">
        <v>217</v>
      </c>
      <c r="C7" s="172"/>
    </row>
    <row r="8" spans="1:8">
      <c r="A8" s="171" t="s">
        <v>8</v>
      </c>
      <c r="B8" s="174" t="str">
        <f>'[1]BA-BAHIA BLANCA (P)'!B8</f>
        <v>septiembre 2021</v>
      </c>
      <c r="C8" s="172"/>
    </row>
    <row r="9" spans="1:8">
      <c r="A9" s="171" t="s">
        <v>9</v>
      </c>
      <c r="B9" s="174" t="str">
        <f>'[1]BA-BAHIA BLANCA (P)'!B9</f>
        <v>septiembre 2021</v>
      </c>
      <c r="C9" s="172"/>
    </row>
    <row r="10" spans="1:8">
      <c r="A10" s="172"/>
      <c r="B10" s="172"/>
      <c r="C10" s="172"/>
    </row>
    <row r="11" spans="1:8" ht="15" thickBot="1">
      <c r="A11" s="172"/>
      <c r="B11" s="172"/>
      <c r="C11" s="172"/>
    </row>
    <row r="12" spans="1:8">
      <c r="A12" s="388" t="s">
        <v>10</v>
      </c>
      <c r="B12" s="423" t="s">
        <v>11</v>
      </c>
      <c r="C12" s="377" t="s">
        <v>68</v>
      </c>
      <c r="D12" s="378"/>
      <c r="E12" s="379"/>
      <c r="F12" s="377" t="s">
        <v>68</v>
      </c>
      <c r="G12" s="378"/>
      <c r="H12" s="379"/>
    </row>
    <row r="13" spans="1:8">
      <c r="A13" s="389"/>
      <c r="B13" s="424"/>
      <c r="C13" s="380" t="s">
        <v>165</v>
      </c>
      <c r="D13" s="381"/>
      <c r="E13" s="382"/>
      <c r="F13" s="380" t="s">
        <v>166</v>
      </c>
      <c r="G13" s="381"/>
      <c r="H13" s="382"/>
    </row>
    <row r="14" spans="1:8" ht="15" thickBot="1">
      <c r="A14" s="390"/>
      <c r="B14" s="425"/>
      <c r="C14" s="175" t="s">
        <v>70</v>
      </c>
      <c r="D14" s="176" t="s">
        <v>71</v>
      </c>
      <c r="E14" s="177" t="s">
        <v>173</v>
      </c>
      <c r="F14" s="175" t="s">
        <v>70</v>
      </c>
      <c r="G14" s="176" t="s">
        <v>71</v>
      </c>
      <c r="H14" s="177" t="s">
        <v>173</v>
      </c>
    </row>
    <row r="15" spans="1:8">
      <c r="A15" s="386">
        <v>2015</v>
      </c>
      <c r="B15" s="292" t="s">
        <v>15</v>
      </c>
      <c r="C15" s="178">
        <v>240</v>
      </c>
      <c r="D15" s="179">
        <f>+C15/B$92</f>
        <v>0.6</v>
      </c>
      <c r="E15" s="180">
        <f>+D15/D15*100</f>
        <v>100</v>
      </c>
      <c r="F15" s="200">
        <v>290</v>
      </c>
      <c r="G15" s="179">
        <f>+F15/B$92</f>
        <v>0.72499999999999998</v>
      </c>
      <c r="H15" s="180">
        <f>+G15/G15*100</f>
        <v>100</v>
      </c>
    </row>
    <row r="16" spans="1:8">
      <c r="A16" s="387"/>
      <c r="B16" s="293" t="s">
        <v>16</v>
      </c>
      <c r="C16" s="182">
        <v>240</v>
      </c>
      <c r="D16" s="183">
        <f>+C16/B$92</f>
        <v>0.6</v>
      </c>
      <c r="E16" s="184">
        <f>+D16/D16*100</f>
        <v>100</v>
      </c>
      <c r="F16" s="201">
        <v>290</v>
      </c>
      <c r="G16" s="183">
        <f>+F16/B$92</f>
        <v>0.72499999999999998</v>
      </c>
      <c r="H16" s="184">
        <f>+G16/G16*100</f>
        <v>100</v>
      </c>
    </row>
    <row r="17" spans="1:8">
      <c r="A17" s="387"/>
      <c r="B17" s="294" t="s">
        <v>17</v>
      </c>
      <c r="C17" s="182">
        <v>240</v>
      </c>
      <c r="D17" s="183">
        <f>+C17/B$92</f>
        <v>0.6</v>
      </c>
      <c r="E17" s="184">
        <f>+D17/D17*100</f>
        <v>100</v>
      </c>
      <c r="F17" s="201">
        <v>290</v>
      </c>
      <c r="G17" s="183">
        <f>+F17/B$92</f>
        <v>0.72499999999999998</v>
      </c>
      <c r="H17" s="184">
        <f>+G17/G17*100</f>
        <v>100</v>
      </c>
    </row>
    <row r="18" spans="1:8" ht="16.2">
      <c r="A18" s="387"/>
      <c r="B18" s="295" t="s">
        <v>223</v>
      </c>
      <c r="C18" s="301" t="s">
        <v>150</v>
      </c>
      <c r="D18" s="302" t="s">
        <v>150</v>
      </c>
      <c r="E18" s="303" t="s">
        <v>150</v>
      </c>
      <c r="F18" s="304" t="s">
        <v>150</v>
      </c>
      <c r="G18" s="302" t="s">
        <v>150</v>
      </c>
      <c r="H18" s="303" t="s">
        <v>150</v>
      </c>
    </row>
    <row r="19" spans="1:8" ht="16.2">
      <c r="A19" s="387"/>
      <c r="B19" s="295" t="s">
        <v>232</v>
      </c>
      <c r="C19" s="182" t="s">
        <v>150</v>
      </c>
      <c r="D19" s="207" t="s">
        <v>150</v>
      </c>
      <c r="E19" s="184" t="s">
        <v>150</v>
      </c>
      <c r="F19" s="201" t="s">
        <v>150</v>
      </c>
      <c r="G19" s="207" t="s">
        <v>150</v>
      </c>
      <c r="H19" s="184" t="s">
        <v>150</v>
      </c>
    </row>
    <row r="20" spans="1:8">
      <c r="A20" s="387"/>
      <c r="B20" s="295" t="s">
        <v>20</v>
      </c>
      <c r="C20" s="182" t="s">
        <v>150</v>
      </c>
      <c r="D20" s="207" t="s">
        <v>150</v>
      </c>
      <c r="E20" s="184" t="s">
        <v>150</v>
      </c>
      <c r="F20" s="201" t="s">
        <v>150</v>
      </c>
      <c r="G20" s="207" t="s">
        <v>150</v>
      </c>
      <c r="H20" s="184" t="s">
        <v>150</v>
      </c>
    </row>
    <row r="21" spans="1:8">
      <c r="A21" s="387"/>
      <c r="B21" s="295" t="s">
        <v>146</v>
      </c>
      <c r="C21" s="182" t="s">
        <v>150</v>
      </c>
      <c r="D21" s="207" t="s">
        <v>150</v>
      </c>
      <c r="E21" s="184" t="s">
        <v>150</v>
      </c>
      <c r="F21" s="201" t="s">
        <v>150</v>
      </c>
      <c r="G21" s="207" t="s">
        <v>150</v>
      </c>
      <c r="H21" s="184" t="s">
        <v>150</v>
      </c>
    </row>
    <row r="22" spans="1:8" ht="15" thickBot="1">
      <c r="A22" s="387"/>
      <c r="B22" s="294" t="s">
        <v>233</v>
      </c>
      <c r="C22" s="187" t="s">
        <v>150</v>
      </c>
      <c r="D22" s="208" t="s">
        <v>150</v>
      </c>
      <c r="E22" s="189" t="s">
        <v>150</v>
      </c>
      <c r="F22" s="305" t="s">
        <v>150</v>
      </c>
      <c r="G22" s="208" t="s">
        <v>150</v>
      </c>
      <c r="H22" s="189" t="s">
        <v>150</v>
      </c>
    </row>
    <row r="23" spans="1:8">
      <c r="A23" s="361">
        <v>2016</v>
      </c>
      <c r="B23" s="296" t="s">
        <v>148</v>
      </c>
      <c r="C23" s="178" t="s">
        <v>150</v>
      </c>
      <c r="D23" s="206" t="s">
        <v>150</v>
      </c>
      <c r="E23" s="180" t="s">
        <v>150</v>
      </c>
      <c r="F23" s="200" t="s">
        <v>150</v>
      </c>
      <c r="G23" s="206" t="s">
        <v>150</v>
      </c>
      <c r="H23" s="180" t="s">
        <v>150</v>
      </c>
    </row>
    <row r="24" spans="1:8">
      <c r="A24" s="362"/>
      <c r="B24" s="297" t="s">
        <v>12</v>
      </c>
      <c r="C24" s="182" t="s">
        <v>150</v>
      </c>
      <c r="D24" s="207" t="s">
        <v>150</v>
      </c>
      <c r="E24" s="184" t="s">
        <v>150</v>
      </c>
      <c r="F24" s="201" t="s">
        <v>150</v>
      </c>
      <c r="G24" s="207" t="s">
        <v>150</v>
      </c>
      <c r="H24" s="184" t="s">
        <v>150</v>
      </c>
    </row>
    <row r="25" spans="1:8">
      <c r="A25" s="362"/>
      <c r="B25" s="297" t="s">
        <v>13</v>
      </c>
      <c r="C25" s="182" t="s">
        <v>150</v>
      </c>
      <c r="D25" s="207" t="s">
        <v>150</v>
      </c>
      <c r="E25" s="184" t="s">
        <v>150</v>
      </c>
      <c r="F25" s="201" t="s">
        <v>150</v>
      </c>
      <c r="G25" s="207" t="s">
        <v>150</v>
      </c>
      <c r="H25" s="184" t="s">
        <v>150</v>
      </c>
    </row>
    <row r="26" spans="1:8">
      <c r="A26" s="362"/>
      <c r="B26" s="297" t="s">
        <v>14</v>
      </c>
      <c r="C26" s="182" t="s">
        <v>150</v>
      </c>
      <c r="D26" s="207" t="s">
        <v>150</v>
      </c>
      <c r="E26" s="184" t="s">
        <v>150</v>
      </c>
      <c r="F26" s="201" t="s">
        <v>150</v>
      </c>
      <c r="G26" s="207" t="s">
        <v>150</v>
      </c>
      <c r="H26" s="184" t="s">
        <v>150</v>
      </c>
    </row>
    <row r="27" spans="1:8">
      <c r="A27" s="362"/>
      <c r="B27" s="297" t="s">
        <v>15</v>
      </c>
      <c r="C27" s="182" t="s">
        <v>150</v>
      </c>
      <c r="D27" s="207" t="s">
        <v>150</v>
      </c>
      <c r="E27" s="184" t="s">
        <v>150</v>
      </c>
      <c r="F27" s="201" t="s">
        <v>150</v>
      </c>
      <c r="G27" s="207" t="s">
        <v>150</v>
      </c>
      <c r="H27" s="184" t="s">
        <v>150</v>
      </c>
    </row>
    <row r="28" spans="1:8">
      <c r="A28" s="362"/>
      <c r="B28" s="297" t="s">
        <v>16</v>
      </c>
      <c r="C28" s="182" t="s">
        <v>150</v>
      </c>
      <c r="D28" s="207" t="s">
        <v>150</v>
      </c>
      <c r="E28" s="184" t="s">
        <v>150</v>
      </c>
      <c r="F28" s="201" t="s">
        <v>150</v>
      </c>
      <c r="G28" s="207" t="s">
        <v>150</v>
      </c>
      <c r="H28" s="184" t="s">
        <v>150</v>
      </c>
    </row>
    <row r="29" spans="1:8">
      <c r="A29" s="362"/>
      <c r="B29" s="297" t="s">
        <v>17</v>
      </c>
      <c r="C29" s="182" t="s">
        <v>150</v>
      </c>
      <c r="D29" s="207" t="s">
        <v>150</v>
      </c>
      <c r="E29" s="184" t="s">
        <v>150</v>
      </c>
      <c r="F29" s="201" t="s">
        <v>150</v>
      </c>
      <c r="G29" s="207" t="s">
        <v>150</v>
      </c>
      <c r="H29" s="184" t="s">
        <v>150</v>
      </c>
    </row>
    <row r="30" spans="1:8">
      <c r="A30" s="362"/>
      <c r="B30" s="297" t="s">
        <v>167</v>
      </c>
      <c r="C30" s="182" t="s">
        <v>150</v>
      </c>
      <c r="D30" s="207" t="s">
        <v>150</v>
      </c>
      <c r="E30" s="184" t="s">
        <v>150</v>
      </c>
      <c r="F30" s="201" t="s">
        <v>150</v>
      </c>
      <c r="G30" s="207" t="s">
        <v>150</v>
      </c>
      <c r="H30" s="184" t="s">
        <v>150</v>
      </c>
    </row>
    <row r="31" spans="1:8">
      <c r="A31" s="362"/>
      <c r="B31" s="297" t="s">
        <v>19</v>
      </c>
      <c r="C31" s="182" t="s">
        <v>150</v>
      </c>
      <c r="D31" s="207" t="s">
        <v>150</v>
      </c>
      <c r="E31" s="184" t="s">
        <v>150</v>
      </c>
      <c r="F31" s="201" t="s">
        <v>150</v>
      </c>
      <c r="G31" s="207" t="s">
        <v>150</v>
      </c>
      <c r="H31" s="184" t="s">
        <v>150</v>
      </c>
    </row>
    <row r="32" spans="1:8">
      <c r="A32" s="362"/>
      <c r="B32" s="297" t="s">
        <v>20</v>
      </c>
      <c r="C32" s="182" t="s">
        <v>150</v>
      </c>
      <c r="D32" s="207" t="s">
        <v>150</v>
      </c>
      <c r="E32" s="184" t="s">
        <v>150</v>
      </c>
      <c r="F32" s="201" t="s">
        <v>150</v>
      </c>
      <c r="G32" s="207" t="s">
        <v>150</v>
      </c>
      <c r="H32" s="184" t="s">
        <v>150</v>
      </c>
    </row>
    <row r="33" spans="1:8">
      <c r="A33" s="362"/>
      <c r="B33" s="297" t="s">
        <v>146</v>
      </c>
      <c r="C33" s="182" t="s">
        <v>150</v>
      </c>
      <c r="D33" s="207" t="s">
        <v>150</v>
      </c>
      <c r="E33" s="184" t="s">
        <v>150</v>
      </c>
      <c r="F33" s="201" t="s">
        <v>150</v>
      </c>
      <c r="G33" s="207" t="s">
        <v>150</v>
      </c>
      <c r="H33" s="184" t="s">
        <v>150</v>
      </c>
    </row>
    <row r="34" spans="1:8" ht="15" thickBot="1">
      <c r="A34" s="363"/>
      <c r="B34" s="298" t="s">
        <v>147</v>
      </c>
      <c r="C34" s="187" t="s">
        <v>150</v>
      </c>
      <c r="D34" s="208" t="s">
        <v>150</v>
      </c>
      <c r="E34" s="189" t="s">
        <v>150</v>
      </c>
      <c r="F34" s="305" t="s">
        <v>150</v>
      </c>
      <c r="G34" s="208" t="s">
        <v>150</v>
      </c>
      <c r="H34" s="189" t="s">
        <v>150</v>
      </c>
    </row>
    <row r="35" spans="1:8">
      <c r="A35" s="364">
        <v>2017</v>
      </c>
      <c r="B35" s="296" t="s">
        <v>148</v>
      </c>
      <c r="C35" s="191" t="s">
        <v>150</v>
      </c>
      <c r="D35" s="273" t="s">
        <v>150</v>
      </c>
      <c r="E35" s="202" t="s">
        <v>150</v>
      </c>
      <c r="F35" s="306" t="s">
        <v>150</v>
      </c>
      <c r="G35" s="273" t="s">
        <v>150</v>
      </c>
      <c r="H35" s="202" t="s">
        <v>150</v>
      </c>
    </row>
    <row r="36" spans="1:8">
      <c r="A36" s="365"/>
      <c r="B36" s="299" t="s">
        <v>12</v>
      </c>
      <c r="C36" s="191" t="s">
        <v>150</v>
      </c>
      <c r="D36" s="273" t="s">
        <v>150</v>
      </c>
      <c r="E36" s="202" t="s">
        <v>150</v>
      </c>
      <c r="F36" s="306" t="s">
        <v>150</v>
      </c>
      <c r="G36" s="273" t="s">
        <v>150</v>
      </c>
      <c r="H36" s="202" t="s">
        <v>150</v>
      </c>
    </row>
    <row r="37" spans="1:8">
      <c r="A37" s="365"/>
      <c r="B37" s="299" t="s">
        <v>13</v>
      </c>
      <c r="C37" s="191" t="s">
        <v>150</v>
      </c>
      <c r="D37" s="273" t="s">
        <v>150</v>
      </c>
      <c r="E37" s="202" t="s">
        <v>150</v>
      </c>
      <c r="F37" s="306" t="s">
        <v>150</v>
      </c>
      <c r="G37" s="273" t="s">
        <v>150</v>
      </c>
      <c r="H37" s="202" t="s">
        <v>150</v>
      </c>
    </row>
    <row r="38" spans="1:8">
      <c r="A38" s="365"/>
      <c r="B38" s="299" t="s">
        <v>14</v>
      </c>
      <c r="C38" s="182" t="s">
        <v>150</v>
      </c>
      <c r="D38" s="207" t="s">
        <v>150</v>
      </c>
      <c r="E38" s="184" t="s">
        <v>150</v>
      </c>
      <c r="F38" s="201" t="s">
        <v>150</v>
      </c>
      <c r="G38" s="207" t="s">
        <v>150</v>
      </c>
      <c r="H38" s="184" t="s">
        <v>150</v>
      </c>
    </row>
    <row r="39" spans="1:8">
      <c r="A39" s="365"/>
      <c r="B39" s="299" t="s">
        <v>15</v>
      </c>
      <c r="C39" s="182" t="s">
        <v>150</v>
      </c>
      <c r="D39" s="207" t="s">
        <v>150</v>
      </c>
      <c r="E39" s="184" t="s">
        <v>150</v>
      </c>
      <c r="F39" s="201" t="s">
        <v>150</v>
      </c>
      <c r="G39" s="207" t="s">
        <v>150</v>
      </c>
      <c r="H39" s="184" t="s">
        <v>150</v>
      </c>
    </row>
    <row r="40" spans="1:8">
      <c r="A40" s="365"/>
      <c r="B40" s="299" t="s">
        <v>16</v>
      </c>
      <c r="C40" s="182" t="s">
        <v>150</v>
      </c>
      <c r="D40" s="207" t="s">
        <v>150</v>
      </c>
      <c r="E40" s="184" t="s">
        <v>150</v>
      </c>
      <c r="F40" s="201" t="s">
        <v>150</v>
      </c>
      <c r="G40" s="207" t="s">
        <v>150</v>
      </c>
      <c r="H40" s="184" t="s">
        <v>150</v>
      </c>
    </row>
    <row r="41" spans="1:8">
      <c r="A41" s="365"/>
      <c r="B41" s="299" t="s">
        <v>17</v>
      </c>
      <c r="C41" s="182">
        <v>450</v>
      </c>
      <c r="D41" s="207">
        <f t="shared" ref="D41:D71" si="0">+C41/B$92</f>
        <v>1.125</v>
      </c>
      <c r="E41" s="184">
        <f t="shared" ref="E41:E71" si="1">+D41/D41*100</f>
        <v>100</v>
      </c>
      <c r="F41" s="201">
        <v>540</v>
      </c>
      <c r="G41" s="207">
        <f t="shared" ref="G41:G71" si="2">+F41/B$92</f>
        <v>1.35</v>
      </c>
      <c r="H41" s="184">
        <f t="shared" ref="H41:H71" si="3">+G41/G41*100</f>
        <v>100</v>
      </c>
    </row>
    <row r="42" spans="1:8">
      <c r="A42" s="365"/>
      <c r="B42" s="299" t="s">
        <v>18</v>
      </c>
      <c r="C42" s="182">
        <v>450</v>
      </c>
      <c r="D42" s="207">
        <f t="shared" si="0"/>
        <v>1.125</v>
      </c>
      <c r="E42" s="184">
        <f t="shared" si="1"/>
        <v>100</v>
      </c>
      <c r="F42" s="201">
        <v>540</v>
      </c>
      <c r="G42" s="207">
        <f t="shared" si="2"/>
        <v>1.35</v>
      </c>
      <c r="H42" s="184">
        <f t="shared" si="3"/>
        <v>100</v>
      </c>
    </row>
    <row r="43" spans="1:8">
      <c r="A43" s="365"/>
      <c r="B43" s="299" t="s">
        <v>19</v>
      </c>
      <c r="C43" s="182">
        <v>450</v>
      </c>
      <c r="D43" s="207">
        <f t="shared" si="0"/>
        <v>1.125</v>
      </c>
      <c r="E43" s="184">
        <f t="shared" si="1"/>
        <v>100</v>
      </c>
      <c r="F43" s="201">
        <v>540</v>
      </c>
      <c r="G43" s="207">
        <f t="shared" si="2"/>
        <v>1.35</v>
      </c>
      <c r="H43" s="184">
        <f t="shared" si="3"/>
        <v>100</v>
      </c>
    </row>
    <row r="44" spans="1:8">
      <c r="A44" s="365"/>
      <c r="B44" s="299" t="s">
        <v>20</v>
      </c>
      <c r="C44" s="182">
        <v>450</v>
      </c>
      <c r="D44" s="207">
        <f t="shared" si="0"/>
        <v>1.125</v>
      </c>
      <c r="E44" s="184">
        <f t="shared" si="1"/>
        <v>100</v>
      </c>
      <c r="F44" s="201">
        <v>540</v>
      </c>
      <c r="G44" s="207">
        <f t="shared" si="2"/>
        <v>1.35</v>
      </c>
      <c r="H44" s="184">
        <f t="shared" si="3"/>
        <v>100</v>
      </c>
    </row>
    <row r="45" spans="1:8">
      <c r="A45" s="365"/>
      <c r="B45" s="299" t="s">
        <v>146</v>
      </c>
      <c r="C45" s="182">
        <v>510</v>
      </c>
      <c r="D45" s="207">
        <f t="shared" si="0"/>
        <v>1.2749999999999999</v>
      </c>
      <c r="E45" s="184">
        <f t="shared" si="1"/>
        <v>100</v>
      </c>
      <c r="F45" s="201">
        <v>615</v>
      </c>
      <c r="G45" s="214">
        <f t="shared" si="2"/>
        <v>1.5375000000000001</v>
      </c>
      <c r="H45" s="184">
        <f t="shared" si="3"/>
        <v>100</v>
      </c>
    </row>
    <row r="46" spans="1:8" ht="15" thickBot="1">
      <c r="A46" s="372"/>
      <c r="B46" s="300" t="s">
        <v>147</v>
      </c>
      <c r="C46" s="187">
        <v>510</v>
      </c>
      <c r="D46" s="208">
        <f t="shared" si="0"/>
        <v>1.2749999999999999</v>
      </c>
      <c r="E46" s="189">
        <f t="shared" si="1"/>
        <v>100</v>
      </c>
      <c r="F46" s="305">
        <v>615</v>
      </c>
      <c r="G46" s="317">
        <f t="shared" si="2"/>
        <v>1.5375000000000001</v>
      </c>
      <c r="H46" s="189">
        <f t="shared" si="3"/>
        <v>100</v>
      </c>
    </row>
    <row r="47" spans="1:8">
      <c r="A47" s="364">
        <v>2018</v>
      </c>
      <c r="B47" s="296" t="s">
        <v>148</v>
      </c>
      <c r="C47" s="178">
        <v>510</v>
      </c>
      <c r="D47" s="206">
        <f t="shared" si="0"/>
        <v>1.2749999999999999</v>
      </c>
      <c r="E47" s="180">
        <f t="shared" si="1"/>
        <v>100</v>
      </c>
      <c r="F47" s="200">
        <v>615</v>
      </c>
      <c r="G47" s="212">
        <f t="shared" si="2"/>
        <v>1.5375000000000001</v>
      </c>
      <c r="H47" s="180">
        <f t="shared" si="3"/>
        <v>100</v>
      </c>
    </row>
    <row r="48" spans="1:8">
      <c r="A48" s="365"/>
      <c r="B48" s="299" t="s">
        <v>12</v>
      </c>
      <c r="C48" s="182">
        <v>510</v>
      </c>
      <c r="D48" s="207">
        <f t="shared" si="0"/>
        <v>1.2749999999999999</v>
      </c>
      <c r="E48" s="184">
        <f t="shared" si="1"/>
        <v>100</v>
      </c>
      <c r="F48" s="201">
        <v>615</v>
      </c>
      <c r="G48" s="214">
        <f t="shared" si="2"/>
        <v>1.5375000000000001</v>
      </c>
      <c r="H48" s="184">
        <f t="shared" si="3"/>
        <v>100</v>
      </c>
    </row>
    <row r="49" spans="1:8">
      <c r="A49" s="365"/>
      <c r="B49" s="299" t="s">
        <v>13</v>
      </c>
      <c r="C49" s="182">
        <v>510</v>
      </c>
      <c r="D49" s="207">
        <f t="shared" si="0"/>
        <v>1.2749999999999999</v>
      </c>
      <c r="E49" s="184">
        <f t="shared" si="1"/>
        <v>100</v>
      </c>
      <c r="F49" s="201">
        <v>615</v>
      </c>
      <c r="G49" s="318">
        <f t="shared" si="2"/>
        <v>1.5375000000000001</v>
      </c>
      <c r="H49" s="184">
        <f t="shared" si="3"/>
        <v>100</v>
      </c>
    </row>
    <row r="50" spans="1:8">
      <c r="A50" s="365"/>
      <c r="B50" s="299" t="s">
        <v>14</v>
      </c>
      <c r="C50" s="182">
        <v>510</v>
      </c>
      <c r="D50" s="207">
        <f t="shared" si="0"/>
        <v>1.2749999999999999</v>
      </c>
      <c r="E50" s="184">
        <f t="shared" si="1"/>
        <v>100</v>
      </c>
      <c r="F50" s="201">
        <v>615</v>
      </c>
      <c r="G50" s="318">
        <f t="shared" si="2"/>
        <v>1.5375000000000001</v>
      </c>
      <c r="H50" s="184">
        <f t="shared" si="3"/>
        <v>100</v>
      </c>
    </row>
    <row r="51" spans="1:8">
      <c r="A51" s="365"/>
      <c r="B51" s="299" t="s">
        <v>15</v>
      </c>
      <c r="C51" s="182">
        <v>510</v>
      </c>
      <c r="D51" s="207">
        <f t="shared" si="0"/>
        <v>1.2749999999999999</v>
      </c>
      <c r="E51" s="184">
        <f t="shared" si="1"/>
        <v>100</v>
      </c>
      <c r="F51" s="201">
        <v>615</v>
      </c>
      <c r="G51" s="318">
        <f t="shared" si="2"/>
        <v>1.5375000000000001</v>
      </c>
      <c r="H51" s="184">
        <f t="shared" si="3"/>
        <v>100</v>
      </c>
    </row>
    <row r="52" spans="1:8">
      <c r="A52" s="365"/>
      <c r="B52" s="299" t="s">
        <v>16</v>
      </c>
      <c r="C52" s="182">
        <v>510</v>
      </c>
      <c r="D52" s="207">
        <f t="shared" si="0"/>
        <v>1.2749999999999999</v>
      </c>
      <c r="E52" s="184">
        <f t="shared" si="1"/>
        <v>100</v>
      </c>
      <c r="F52" s="201">
        <v>615</v>
      </c>
      <c r="G52" s="318">
        <f t="shared" si="2"/>
        <v>1.5375000000000001</v>
      </c>
      <c r="H52" s="184">
        <f t="shared" si="3"/>
        <v>100</v>
      </c>
    </row>
    <row r="53" spans="1:8">
      <c r="A53" s="365"/>
      <c r="B53" s="299" t="s">
        <v>17</v>
      </c>
      <c r="C53" s="182">
        <v>510</v>
      </c>
      <c r="D53" s="207">
        <f t="shared" si="0"/>
        <v>1.2749999999999999</v>
      </c>
      <c r="E53" s="184">
        <f t="shared" si="1"/>
        <v>100</v>
      </c>
      <c r="F53" s="201">
        <v>615</v>
      </c>
      <c r="G53" s="318">
        <f t="shared" si="2"/>
        <v>1.5375000000000001</v>
      </c>
      <c r="H53" s="184">
        <f t="shared" si="3"/>
        <v>100</v>
      </c>
    </row>
    <row r="54" spans="1:8">
      <c r="A54" s="365"/>
      <c r="B54" s="299" t="s">
        <v>18</v>
      </c>
      <c r="C54" s="182">
        <v>510</v>
      </c>
      <c r="D54" s="207">
        <f t="shared" si="0"/>
        <v>1.2749999999999999</v>
      </c>
      <c r="E54" s="184">
        <f t="shared" si="1"/>
        <v>100</v>
      </c>
      <c r="F54" s="201">
        <v>615</v>
      </c>
      <c r="G54" s="318">
        <f t="shared" si="2"/>
        <v>1.5375000000000001</v>
      </c>
      <c r="H54" s="184">
        <f t="shared" si="3"/>
        <v>100</v>
      </c>
    </row>
    <row r="55" spans="1:8">
      <c r="A55" s="365"/>
      <c r="B55" s="299" t="s">
        <v>19</v>
      </c>
      <c r="C55" s="182">
        <v>510</v>
      </c>
      <c r="D55" s="207">
        <f t="shared" si="0"/>
        <v>1.2749999999999999</v>
      </c>
      <c r="E55" s="184">
        <f t="shared" si="1"/>
        <v>100</v>
      </c>
      <c r="F55" s="201">
        <v>615</v>
      </c>
      <c r="G55" s="318">
        <f t="shared" si="2"/>
        <v>1.5375000000000001</v>
      </c>
      <c r="H55" s="184">
        <f t="shared" si="3"/>
        <v>100</v>
      </c>
    </row>
    <row r="56" spans="1:8">
      <c r="A56" s="365"/>
      <c r="B56" s="299" t="s">
        <v>20</v>
      </c>
      <c r="C56" s="182">
        <v>510</v>
      </c>
      <c r="D56" s="207">
        <f t="shared" si="0"/>
        <v>1.2749999999999999</v>
      </c>
      <c r="E56" s="184">
        <f t="shared" si="1"/>
        <v>100</v>
      </c>
      <c r="F56" s="201">
        <v>615</v>
      </c>
      <c r="G56" s="318">
        <f t="shared" si="2"/>
        <v>1.5375000000000001</v>
      </c>
      <c r="H56" s="184">
        <f t="shared" si="3"/>
        <v>100</v>
      </c>
    </row>
    <row r="57" spans="1:8">
      <c r="A57" s="365"/>
      <c r="B57" s="299" t="s">
        <v>146</v>
      </c>
      <c r="C57" s="182">
        <v>510</v>
      </c>
      <c r="D57" s="207">
        <f t="shared" si="0"/>
        <v>1.2749999999999999</v>
      </c>
      <c r="E57" s="184">
        <f t="shared" si="1"/>
        <v>100</v>
      </c>
      <c r="F57" s="201">
        <v>615</v>
      </c>
      <c r="G57" s="318">
        <f t="shared" si="2"/>
        <v>1.5375000000000001</v>
      </c>
      <c r="H57" s="184">
        <f t="shared" si="3"/>
        <v>100</v>
      </c>
    </row>
    <row r="58" spans="1:8" ht="16.8" thickBot="1">
      <c r="A58" s="372"/>
      <c r="B58" s="300" t="s">
        <v>241</v>
      </c>
      <c r="C58" s="187">
        <v>660</v>
      </c>
      <c r="D58" s="208">
        <f t="shared" si="0"/>
        <v>1.65</v>
      </c>
      <c r="E58" s="189">
        <f t="shared" si="1"/>
        <v>100</v>
      </c>
      <c r="F58" s="305">
        <v>795</v>
      </c>
      <c r="G58" s="317">
        <f t="shared" si="2"/>
        <v>1.9875</v>
      </c>
      <c r="H58" s="189">
        <f t="shared" si="3"/>
        <v>100</v>
      </c>
    </row>
    <row r="59" spans="1:8">
      <c r="A59" s="364">
        <v>2019</v>
      </c>
      <c r="B59" s="296" t="s">
        <v>148</v>
      </c>
      <c r="C59" s="178">
        <v>660</v>
      </c>
      <c r="D59" s="206">
        <f t="shared" si="0"/>
        <v>1.65</v>
      </c>
      <c r="E59" s="180">
        <f t="shared" si="1"/>
        <v>100</v>
      </c>
      <c r="F59" s="200">
        <v>795</v>
      </c>
      <c r="G59" s="334">
        <f t="shared" si="2"/>
        <v>1.9875</v>
      </c>
      <c r="H59" s="180">
        <f t="shared" si="3"/>
        <v>100</v>
      </c>
    </row>
    <row r="60" spans="1:8">
      <c r="A60" s="365"/>
      <c r="B60" s="299" t="s">
        <v>12</v>
      </c>
      <c r="C60" s="182">
        <v>660</v>
      </c>
      <c r="D60" s="207">
        <f t="shared" si="0"/>
        <v>1.65</v>
      </c>
      <c r="E60" s="184">
        <f t="shared" si="1"/>
        <v>100</v>
      </c>
      <c r="F60" s="201">
        <v>795</v>
      </c>
      <c r="G60" s="318">
        <f t="shared" si="2"/>
        <v>1.9875</v>
      </c>
      <c r="H60" s="184">
        <f t="shared" si="3"/>
        <v>100</v>
      </c>
    </row>
    <row r="61" spans="1:8">
      <c r="A61" s="365"/>
      <c r="B61" s="299" t="s">
        <v>13</v>
      </c>
      <c r="C61" s="182">
        <v>660</v>
      </c>
      <c r="D61" s="207">
        <f t="shared" si="0"/>
        <v>1.65</v>
      </c>
      <c r="E61" s="184">
        <f t="shared" si="1"/>
        <v>100</v>
      </c>
      <c r="F61" s="201">
        <v>795</v>
      </c>
      <c r="G61" s="318">
        <f t="shared" si="2"/>
        <v>1.9875</v>
      </c>
      <c r="H61" s="184">
        <f t="shared" si="3"/>
        <v>100</v>
      </c>
    </row>
    <row r="62" spans="1:8">
      <c r="A62" s="365"/>
      <c r="B62" s="299" t="s">
        <v>14</v>
      </c>
      <c r="C62" s="182">
        <v>660</v>
      </c>
      <c r="D62" s="207">
        <f t="shared" si="0"/>
        <v>1.65</v>
      </c>
      <c r="E62" s="184">
        <f t="shared" si="1"/>
        <v>100</v>
      </c>
      <c r="F62" s="201">
        <v>795</v>
      </c>
      <c r="G62" s="318">
        <f t="shared" si="2"/>
        <v>1.9875</v>
      </c>
      <c r="H62" s="184">
        <f t="shared" si="3"/>
        <v>100</v>
      </c>
    </row>
    <row r="63" spans="1:8">
      <c r="A63" s="365"/>
      <c r="B63" s="299" t="s">
        <v>15</v>
      </c>
      <c r="C63" s="182">
        <v>660</v>
      </c>
      <c r="D63" s="207">
        <f t="shared" si="0"/>
        <v>1.65</v>
      </c>
      <c r="E63" s="184">
        <f t="shared" si="1"/>
        <v>100</v>
      </c>
      <c r="F63" s="201">
        <v>795</v>
      </c>
      <c r="G63" s="318">
        <f t="shared" si="2"/>
        <v>1.9875</v>
      </c>
      <c r="H63" s="184">
        <f t="shared" si="3"/>
        <v>100</v>
      </c>
    </row>
    <row r="64" spans="1:8">
      <c r="A64" s="365"/>
      <c r="B64" s="299" t="s">
        <v>16</v>
      </c>
      <c r="C64" s="182">
        <v>660</v>
      </c>
      <c r="D64" s="207">
        <f t="shared" si="0"/>
        <v>1.65</v>
      </c>
      <c r="E64" s="184">
        <f t="shared" si="1"/>
        <v>100</v>
      </c>
      <c r="F64" s="201">
        <v>795</v>
      </c>
      <c r="G64" s="318">
        <f t="shared" si="2"/>
        <v>1.9875</v>
      </c>
      <c r="H64" s="184">
        <f t="shared" si="3"/>
        <v>100</v>
      </c>
    </row>
    <row r="65" spans="1:8">
      <c r="A65" s="365"/>
      <c r="B65" s="299" t="s">
        <v>17</v>
      </c>
      <c r="C65" s="182">
        <v>660</v>
      </c>
      <c r="D65" s="207">
        <f t="shared" si="0"/>
        <v>1.65</v>
      </c>
      <c r="E65" s="184">
        <f t="shared" si="1"/>
        <v>100</v>
      </c>
      <c r="F65" s="201">
        <v>795</v>
      </c>
      <c r="G65" s="318">
        <f t="shared" si="2"/>
        <v>1.9875</v>
      </c>
      <c r="H65" s="184">
        <f t="shared" si="3"/>
        <v>100</v>
      </c>
    </row>
    <row r="66" spans="1:8">
      <c r="A66" s="365"/>
      <c r="B66" s="299" t="s">
        <v>18</v>
      </c>
      <c r="C66" s="182">
        <v>660</v>
      </c>
      <c r="D66" s="207">
        <f t="shared" si="0"/>
        <v>1.65</v>
      </c>
      <c r="E66" s="184">
        <f t="shared" si="1"/>
        <v>100</v>
      </c>
      <c r="F66" s="201">
        <v>795</v>
      </c>
      <c r="G66" s="318">
        <f t="shared" si="2"/>
        <v>1.9875</v>
      </c>
      <c r="H66" s="184">
        <f t="shared" si="3"/>
        <v>100</v>
      </c>
    </row>
    <row r="67" spans="1:8">
      <c r="A67" s="365"/>
      <c r="B67" s="299" t="s">
        <v>19</v>
      </c>
      <c r="C67" s="182">
        <v>660</v>
      </c>
      <c r="D67" s="207">
        <f t="shared" si="0"/>
        <v>1.65</v>
      </c>
      <c r="E67" s="184">
        <f t="shared" si="1"/>
        <v>100</v>
      </c>
      <c r="F67" s="201">
        <v>795</v>
      </c>
      <c r="G67" s="318">
        <f t="shared" si="2"/>
        <v>1.9875</v>
      </c>
      <c r="H67" s="184">
        <f t="shared" si="3"/>
        <v>100</v>
      </c>
    </row>
    <row r="68" spans="1:8">
      <c r="A68" s="365"/>
      <c r="B68" s="299" t="s">
        <v>20</v>
      </c>
      <c r="C68" s="182">
        <v>660</v>
      </c>
      <c r="D68" s="207">
        <f t="shared" si="0"/>
        <v>1.65</v>
      </c>
      <c r="E68" s="184">
        <f t="shared" si="1"/>
        <v>100</v>
      </c>
      <c r="F68" s="201">
        <v>795</v>
      </c>
      <c r="G68" s="318">
        <f t="shared" si="2"/>
        <v>1.9875</v>
      </c>
      <c r="H68" s="184">
        <f t="shared" si="3"/>
        <v>100</v>
      </c>
    </row>
    <row r="69" spans="1:8">
      <c r="A69" s="365"/>
      <c r="B69" s="299" t="s">
        <v>146</v>
      </c>
      <c r="C69" s="182">
        <v>660</v>
      </c>
      <c r="D69" s="207">
        <f t="shared" si="0"/>
        <v>1.65</v>
      </c>
      <c r="E69" s="184">
        <f t="shared" si="1"/>
        <v>100</v>
      </c>
      <c r="F69" s="201">
        <v>795</v>
      </c>
      <c r="G69" s="318">
        <f t="shared" si="2"/>
        <v>1.9875</v>
      </c>
      <c r="H69" s="184">
        <f t="shared" si="3"/>
        <v>100</v>
      </c>
    </row>
    <row r="70" spans="1:8" ht="15" thickBot="1">
      <c r="A70" s="372"/>
      <c r="B70" s="300" t="s">
        <v>147</v>
      </c>
      <c r="C70" s="187">
        <v>660</v>
      </c>
      <c r="D70" s="208">
        <f t="shared" si="0"/>
        <v>1.65</v>
      </c>
      <c r="E70" s="189">
        <f t="shared" si="1"/>
        <v>100</v>
      </c>
      <c r="F70" s="305">
        <v>795</v>
      </c>
      <c r="G70" s="317">
        <f t="shared" si="2"/>
        <v>1.9875</v>
      </c>
      <c r="H70" s="189">
        <f t="shared" si="3"/>
        <v>100</v>
      </c>
    </row>
    <row r="71" spans="1:8">
      <c r="A71" s="364">
        <v>2020</v>
      </c>
      <c r="B71" s="296" t="s">
        <v>148</v>
      </c>
      <c r="C71" s="178">
        <v>660</v>
      </c>
      <c r="D71" s="206">
        <f t="shared" si="0"/>
        <v>1.65</v>
      </c>
      <c r="E71" s="180">
        <f t="shared" si="1"/>
        <v>100</v>
      </c>
      <c r="F71" s="200">
        <v>795</v>
      </c>
      <c r="G71" s="334">
        <f t="shared" si="2"/>
        <v>1.9875</v>
      </c>
      <c r="H71" s="180">
        <f t="shared" si="3"/>
        <v>100</v>
      </c>
    </row>
    <row r="72" spans="1:8">
      <c r="A72" s="365"/>
      <c r="B72" s="299" t="s">
        <v>12</v>
      </c>
      <c r="C72" s="8" t="s">
        <v>150</v>
      </c>
      <c r="D72" s="207" t="s">
        <v>150</v>
      </c>
      <c r="E72" s="184" t="s">
        <v>150</v>
      </c>
      <c r="F72" s="201" t="s">
        <v>150</v>
      </c>
      <c r="G72" s="318" t="s">
        <v>150</v>
      </c>
      <c r="H72" s="184" t="s">
        <v>150</v>
      </c>
    </row>
    <row r="73" spans="1:8">
      <c r="A73" s="365"/>
      <c r="B73" s="299" t="s">
        <v>13</v>
      </c>
      <c r="C73" s="182" t="s">
        <v>150</v>
      </c>
      <c r="D73" s="207" t="s">
        <v>150</v>
      </c>
      <c r="E73" s="184" t="s">
        <v>150</v>
      </c>
      <c r="F73" s="201" t="s">
        <v>150</v>
      </c>
      <c r="G73" s="318" t="s">
        <v>150</v>
      </c>
      <c r="H73" s="184" t="s">
        <v>150</v>
      </c>
    </row>
    <row r="74" spans="1:8">
      <c r="A74" s="365"/>
      <c r="B74" s="299" t="s">
        <v>14</v>
      </c>
      <c r="C74" s="182" t="s">
        <v>150</v>
      </c>
      <c r="D74" s="207" t="s">
        <v>150</v>
      </c>
      <c r="E74" s="184" t="s">
        <v>150</v>
      </c>
      <c r="F74" s="201" t="s">
        <v>150</v>
      </c>
      <c r="G74" s="318" t="s">
        <v>150</v>
      </c>
      <c r="H74" s="184" t="s">
        <v>150</v>
      </c>
    </row>
    <row r="75" spans="1:8">
      <c r="A75" s="365"/>
      <c r="B75" s="299" t="s">
        <v>15</v>
      </c>
      <c r="C75" s="182" t="s">
        <v>150</v>
      </c>
      <c r="D75" s="207" t="s">
        <v>150</v>
      </c>
      <c r="E75" s="184" t="s">
        <v>150</v>
      </c>
      <c r="F75" s="201" t="s">
        <v>150</v>
      </c>
      <c r="G75" s="318" t="s">
        <v>150</v>
      </c>
      <c r="H75" s="184" t="s">
        <v>150</v>
      </c>
    </row>
    <row r="76" spans="1:8">
      <c r="A76" s="365"/>
      <c r="B76" s="299" t="s">
        <v>16</v>
      </c>
      <c r="C76" s="182" t="s">
        <v>150</v>
      </c>
      <c r="D76" s="207" t="s">
        <v>150</v>
      </c>
      <c r="E76" s="184" t="s">
        <v>150</v>
      </c>
      <c r="F76" s="201" t="s">
        <v>150</v>
      </c>
      <c r="G76" s="318" t="s">
        <v>150</v>
      </c>
      <c r="H76" s="184" t="s">
        <v>150</v>
      </c>
    </row>
    <row r="77" spans="1:8">
      <c r="A77" s="365"/>
      <c r="B77" s="299" t="s">
        <v>17</v>
      </c>
      <c r="C77" s="182" t="s">
        <v>150</v>
      </c>
      <c r="D77" s="207" t="s">
        <v>150</v>
      </c>
      <c r="E77" s="184" t="s">
        <v>150</v>
      </c>
      <c r="F77" s="201" t="s">
        <v>150</v>
      </c>
      <c r="G77" s="318" t="s">
        <v>150</v>
      </c>
      <c r="H77" s="184" t="s">
        <v>150</v>
      </c>
    </row>
    <row r="78" spans="1:8">
      <c r="A78" s="365"/>
      <c r="B78" s="299" t="s">
        <v>18</v>
      </c>
      <c r="C78" s="182" t="s">
        <v>150</v>
      </c>
      <c r="D78" s="207" t="s">
        <v>150</v>
      </c>
      <c r="E78" s="184" t="s">
        <v>150</v>
      </c>
      <c r="F78" s="201" t="s">
        <v>150</v>
      </c>
      <c r="G78" s="318" t="s">
        <v>150</v>
      </c>
      <c r="H78" s="184" t="s">
        <v>150</v>
      </c>
    </row>
    <row r="79" spans="1:8">
      <c r="A79" s="365"/>
      <c r="B79" s="299" t="s">
        <v>19</v>
      </c>
      <c r="C79" s="182" t="s">
        <v>150</v>
      </c>
      <c r="D79" s="207" t="s">
        <v>150</v>
      </c>
      <c r="E79" s="184" t="s">
        <v>150</v>
      </c>
      <c r="F79" s="201" t="s">
        <v>150</v>
      </c>
      <c r="G79" s="318" t="s">
        <v>150</v>
      </c>
      <c r="H79" s="184" t="s">
        <v>150</v>
      </c>
    </row>
    <row r="80" spans="1:8">
      <c r="A80" s="365"/>
      <c r="B80" s="299" t="s">
        <v>20</v>
      </c>
      <c r="C80" s="182" t="s">
        <v>150</v>
      </c>
      <c r="D80" s="207" t="s">
        <v>150</v>
      </c>
      <c r="E80" s="184" t="s">
        <v>150</v>
      </c>
      <c r="F80" s="201" t="s">
        <v>150</v>
      </c>
      <c r="G80" s="318" t="s">
        <v>150</v>
      </c>
      <c r="H80" s="184" t="s">
        <v>150</v>
      </c>
    </row>
    <row r="81" spans="1:8">
      <c r="A81" s="365"/>
      <c r="B81" s="299" t="s">
        <v>146</v>
      </c>
      <c r="C81" s="182" t="s">
        <v>150</v>
      </c>
      <c r="D81" s="207" t="s">
        <v>150</v>
      </c>
      <c r="E81" s="184" t="s">
        <v>150</v>
      </c>
      <c r="F81" s="201" t="s">
        <v>150</v>
      </c>
      <c r="G81" s="318" t="s">
        <v>150</v>
      </c>
      <c r="H81" s="184" t="s">
        <v>150</v>
      </c>
    </row>
    <row r="82" spans="1:8" ht="15" thickBot="1">
      <c r="A82" s="372"/>
      <c r="B82" s="300" t="s">
        <v>147</v>
      </c>
      <c r="C82" s="187" t="s">
        <v>150</v>
      </c>
      <c r="D82" s="208" t="s">
        <v>150</v>
      </c>
      <c r="E82" s="189" t="s">
        <v>150</v>
      </c>
      <c r="F82" s="305" t="s">
        <v>150</v>
      </c>
      <c r="G82" s="317" t="s">
        <v>150</v>
      </c>
      <c r="H82" s="189" t="s">
        <v>150</v>
      </c>
    </row>
    <row r="83" spans="1:8">
      <c r="A83" s="364">
        <v>2021</v>
      </c>
      <c r="B83" s="299" t="s">
        <v>148</v>
      </c>
      <c r="C83" s="191" t="s">
        <v>150</v>
      </c>
      <c r="D83" s="273" t="s">
        <v>150</v>
      </c>
      <c r="E83" s="202" t="s">
        <v>150</v>
      </c>
      <c r="F83" s="306" t="s">
        <v>150</v>
      </c>
      <c r="G83" s="327" t="s">
        <v>150</v>
      </c>
      <c r="H83" s="202" t="s">
        <v>150</v>
      </c>
    </row>
    <row r="84" spans="1:8">
      <c r="A84" s="365"/>
      <c r="B84" s="299" t="s">
        <v>12</v>
      </c>
      <c r="C84" s="182" t="s">
        <v>150</v>
      </c>
      <c r="D84" s="207" t="s">
        <v>150</v>
      </c>
      <c r="E84" s="184" t="s">
        <v>150</v>
      </c>
      <c r="F84" s="201" t="s">
        <v>150</v>
      </c>
      <c r="G84" s="318" t="s">
        <v>150</v>
      </c>
      <c r="H84" s="184" t="s">
        <v>150</v>
      </c>
    </row>
    <row r="85" spans="1:8">
      <c r="A85" s="365"/>
      <c r="B85" s="299" t="s">
        <v>13</v>
      </c>
      <c r="C85" s="182" t="s">
        <v>150</v>
      </c>
      <c r="D85" s="207" t="s">
        <v>150</v>
      </c>
      <c r="E85" s="184" t="s">
        <v>150</v>
      </c>
      <c r="F85" s="201" t="s">
        <v>150</v>
      </c>
      <c r="G85" s="318" t="s">
        <v>150</v>
      </c>
      <c r="H85" s="184" t="s">
        <v>150</v>
      </c>
    </row>
    <row r="86" spans="1:8">
      <c r="A86" s="365"/>
      <c r="B86" s="299" t="s">
        <v>14</v>
      </c>
      <c r="C86" s="182" t="s">
        <v>150</v>
      </c>
      <c r="D86" s="207" t="s">
        <v>150</v>
      </c>
      <c r="E86" s="184" t="s">
        <v>150</v>
      </c>
      <c r="F86" s="201" t="s">
        <v>150</v>
      </c>
      <c r="G86" s="318" t="s">
        <v>150</v>
      </c>
      <c r="H86" s="184" t="s">
        <v>150</v>
      </c>
    </row>
    <row r="87" spans="1:8">
      <c r="A87" s="365"/>
      <c r="B87" s="299" t="s">
        <v>15</v>
      </c>
      <c r="C87" s="182" t="s">
        <v>150</v>
      </c>
      <c r="D87" s="207" t="s">
        <v>150</v>
      </c>
      <c r="E87" s="184" t="s">
        <v>150</v>
      </c>
      <c r="F87" s="201" t="s">
        <v>150</v>
      </c>
      <c r="G87" s="318" t="s">
        <v>150</v>
      </c>
      <c r="H87" s="184" t="s">
        <v>150</v>
      </c>
    </row>
    <row r="88" spans="1:8">
      <c r="A88" s="365"/>
      <c r="B88" s="299" t="s">
        <v>16</v>
      </c>
      <c r="C88" s="182">
        <v>660</v>
      </c>
      <c r="D88" s="207">
        <f t="shared" ref="D88:D91" si="4">+C88/B$92</f>
        <v>1.65</v>
      </c>
      <c r="E88" s="184">
        <f t="shared" ref="E88:E91" si="5">+D88/D88*100</f>
        <v>100</v>
      </c>
      <c r="F88" s="201">
        <v>795</v>
      </c>
      <c r="G88" s="318">
        <f t="shared" ref="G88:G91" si="6">+F88/B$92</f>
        <v>1.9875</v>
      </c>
      <c r="H88" s="184">
        <f t="shared" ref="H88:H91" si="7">+G88/G88*100</f>
        <v>100</v>
      </c>
    </row>
    <row r="89" spans="1:8">
      <c r="A89" s="365"/>
      <c r="B89" s="299" t="s">
        <v>17</v>
      </c>
      <c r="C89" s="182">
        <v>660</v>
      </c>
      <c r="D89" s="207">
        <f t="shared" si="4"/>
        <v>1.65</v>
      </c>
      <c r="E89" s="184">
        <f t="shared" si="5"/>
        <v>100</v>
      </c>
      <c r="F89" s="201">
        <v>795</v>
      </c>
      <c r="G89" s="318">
        <f t="shared" si="6"/>
        <v>1.9875</v>
      </c>
      <c r="H89" s="184">
        <f t="shared" si="7"/>
        <v>100</v>
      </c>
    </row>
    <row r="90" spans="1:8">
      <c r="A90" s="365"/>
      <c r="B90" s="299" t="s">
        <v>18</v>
      </c>
      <c r="C90" s="182">
        <v>660</v>
      </c>
      <c r="D90" s="207">
        <f t="shared" si="4"/>
        <v>1.65</v>
      </c>
      <c r="E90" s="184">
        <f t="shared" si="5"/>
        <v>100</v>
      </c>
      <c r="F90" s="201">
        <v>795</v>
      </c>
      <c r="G90" s="318">
        <f t="shared" si="6"/>
        <v>1.9875</v>
      </c>
      <c r="H90" s="184">
        <f t="shared" si="7"/>
        <v>100</v>
      </c>
    </row>
    <row r="91" spans="1:8" ht="15" thickBot="1">
      <c r="A91" s="372"/>
      <c r="B91" s="300" t="s">
        <v>19</v>
      </c>
      <c r="C91" s="187">
        <v>660</v>
      </c>
      <c r="D91" s="208">
        <f t="shared" si="4"/>
        <v>1.65</v>
      </c>
      <c r="E91" s="189">
        <f t="shared" si="5"/>
        <v>100</v>
      </c>
      <c r="F91" s="187">
        <v>795</v>
      </c>
      <c r="G91" s="317">
        <f t="shared" si="6"/>
        <v>1.9875</v>
      </c>
      <c r="H91" s="189">
        <f t="shared" si="7"/>
        <v>100</v>
      </c>
    </row>
    <row r="92" spans="1:8" ht="15" thickBot="1">
      <c r="A92" s="204" t="s">
        <v>36</v>
      </c>
      <c r="B92" s="194">
        <v>400</v>
      </c>
    </row>
    <row r="94" spans="1:8" ht="16.2">
      <c r="A94" s="209" t="s">
        <v>234</v>
      </c>
    </row>
    <row r="95" spans="1:8" ht="16.2">
      <c r="A95" s="209" t="s">
        <v>237</v>
      </c>
    </row>
    <row r="96" spans="1:8" ht="16.2">
      <c r="A96" s="311" t="s">
        <v>238</v>
      </c>
    </row>
    <row r="97" spans="1:1" ht="16.2">
      <c r="A97" s="311" t="s">
        <v>242</v>
      </c>
    </row>
    <row r="99" spans="1:1">
      <c r="A99" s="309" t="s">
        <v>168</v>
      </c>
    </row>
    <row r="101" spans="1:1">
      <c r="A101" s="452" t="s">
        <v>261</v>
      </c>
    </row>
    <row r="102" spans="1:1">
      <c r="A102" s="453" t="s">
        <v>262</v>
      </c>
    </row>
    <row r="103" spans="1:1">
      <c r="A103" s="453" t="s">
        <v>263</v>
      </c>
    </row>
  </sheetData>
  <mergeCells count="13">
    <mergeCell ref="A23:A34"/>
    <mergeCell ref="F12:H12"/>
    <mergeCell ref="C13:E13"/>
    <mergeCell ref="F13:H13"/>
    <mergeCell ref="A15:A22"/>
    <mergeCell ref="A12:A14"/>
    <mergeCell ref="B12:B14"/>
    <mergeCell ref="C12:E12"/>
    <mergeCell ref="A59:A70"/>
    <mergeCell ref="A71:A82"/>
    <mergeCell ref="A83:A91"/>
    <mergeCell ref="A47:A58"/>
    <mergeCell ref="A35:A46"/>
  </mergeCells>
  <hyperlinks>
    <hyperlink ref="A99" location="Índice!A1" display="Volver al índice" xr:uid="{00000000-0004-0000-1300-000000000000}"/>
    <hyperlink ref="A102" r:id="rId1" xr:uid="{590C979E-4308-4BF9-BDF7-7C00A4BE1D73}"/>
    <hyperlink ref="A103" r:id="rId2" xr:uid="{E71FC787-AD28-40A1-AF47-3A7418E30086}"/>
  </hyperlinks>
  <pageMargins left="0.7" right="0.7" top="0.75" bottom="0.75" header="0.3" footer="0.3"/>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K120"/>
  <sheetViews>
    <sheetView showGridLines="0" zoomScale="80" zoomScaleNormal="80" workbookViewId="0"/>
  </sheetViews>
  <sheetFormatPr baseColWidth="10" defaultColWidth="22.6640625" defaultRowHeight="14.4"/>
  <cols>
    <col min="1" max="1" width="24.6640625" customWidth="1"/>
    <col min="3" max="10" width="23.6640625" style="226" customWidth="1"/>
    <col min="11" max="11" width="35.6640625" customWidth="1"/>
  </cols>
  <sheetData>
    <row r="1" spans="1:11">
      <c r="A1" s="3" t="s">
        <v>0</v>
      </c>
      <c r="B1" s="2"/>
    </row>
    <row r="2" spans="1:11">
      <c r="A2" s="3" t="s">
        <v>1</v>
      </c>
      <c r="B2" s="2"/>
    </row>
    <row r="3" spans="1:11">
      <c r="A3" s="3" t="s">
        <v>2</v>
      </c>
      <c r="B3" s="2"/>
    </row>
    <row r="4" spans="1:11">
      <c r="A4" s="3" t="s">
        <v>3</v>
      </c>
      <c r="B4" s="2" t="s">
        <v>4</v>
      </c>
    </row>
    <row r="5" spans="1:11">
      <c r="A5" s="3" t="s">
        <v>6</v>
      </c>
      <c r="B5" s="2" t="s">
        <v>27</v>
      </c>
    </row>
    <row r="6" spans="1:11">
      <c r="A6" s="3" t="s">
        <v>5</v>
      </c>
      <c r="B6" s="2" t="s">
        <v>159</v>
      </c>
    </row>
    <row r="7" spans="1:11">
      <c r="A7" s="3" t="s">
        <v>7</v>
      </c>
      <c r="B7" s="2" t="s">
        <v>22</v>
      </c>
    </row>
    <row r="8" spans="1:11">
      <c r="A8" s="3" t="s">
        <v>8</v>
      </c>
      <c r="B8" s="174" t="str">
        <f>'BA-BAHIA BLANCA (O)'!B8</f>
        <v>septiembre 2021</v>
      </c>
    </row>
    <row r="9" spans="1:11">
      <c r="A9" s="3" t="s">
        <v>9</v>
      </c>
      <c r="B9" s="174" t="str">
        <f>'BA-BAHIA BLANCA (O)'!B9</f>
        <v>septiembre 2021</v>
      </c>
    </row>
    <row r="11" spans="1:11" ht="15.75" customHeight="1" thickBot="1"/>
    <row r="12" spans="1:11" ht="15" customHeight="1">
      <c r="A12" s="398" t="s">
        <v>10</v>
      </c>
      <c r="B12" s="399" t="s">
        <v>11</v>
      </c>
      <c r="C12" s="429" t="s">
        <v>37</v>
      </c>
      <c r="D12" s="430"/>
      <c r="E12" s="431"/>
      <c r="F12" s="426" t="s">
        <v>205</v>
      </c>
      <c r="G12" s="427"/>
      <c r="H12" s="427"/>
      <c r="I12" s="427"/>
      <c r="J12" s="428"/>
      <c r="K12" s="218"/>
    </row>
    <row r="13" spans="1:11" ht="29.4" thickBot="1">
      <c r="A13" s="367"/>
      <c r="B13" s="400"/>
      <c r="C13" s="256" t="s">
        <v>38</v>
      </c>
      <c r="D13" s="257" t="s">
        <v>39</v>
      </c>
      <c r="E13" s="258" t="s">
        <v>40</v>
      </c>
      <c r="F13" s="219" t="s">
        <v>202</v>
      </c>
      <c r="G13" s="220" t="s">
        <v>193</v>
      </c>
      <c r="H13" s="220" t="s">
        <v>203</v>
      </c>
      <c r="I13" s="220" t="s">
        <v>192</v>
      </c>
      <c r="J13" s="221" t="s">
        <v>204</v>
      </c>
      <c r="K13" s="218"/>
    </row>
    <row r="14" spans="1:11">
      <c r="A14" s="401">
        <v>2013</v>
      </c>
      <c r="B14" s="50" t="s">
        <v>12</v>
      </c>
      <c r="C14" s="237">
        <f>'BA-MAR DEL PLATA (A)'!C15/'BA-MAR DEL PLATA (O)'!C15</f>
        <v>4.0277777777777777</v>
      </c>
      <c r="D14" s="238">
        <f>'BA-MAR DEL PLATA (A)'!C15/'BA-MAR DEL PLATA (O)'!F15</f>
        <v>3.5950413223140494</v>
      </c>
      <c r="E14" s="239">
        <f>'BA-MAR DEL PLATA (A)'!C15/'BA-MAR DEL PLATA (O)'!I15</f>
        <v>3.2103321033210332</v>
      </c>
      <c r="F14" s="84" t="s">
        <v>150</v>
      </c>
      <c r="G14" s="13" t="s">
        <v>150</v>
      </c>
      <c r="H14" s="13" t="s">
        <v>150</v>
      </c>
      <c r="I14" s="13" t="s">
        <v>150</v>
      </c>
      <c r="J14" s="14" t="s">
        <v>150</v>
      </c>
      <c r="K14" s="132"/>
    </row>
    <row r="15" spans="1:11">
      <c r="A15" s="402"/>
      <c r="B15" s="51" t="s">
        <v>13</v>
      </c>
      <c r="C15" s="240">
        <f>'BA-MAR DEL PLATA (A)'!C16/'BA-MAR DEL PLATA (O)'!C16</f>
        <v>3.3981481481481484</v>
      </c>
      <c r="D15" s="241">
        <f>'BA-MAR DEL PLATA (A)'!C16/'BA-MAR DEL PLATA (O)'!F16</f>
        <v>3.0330578512396693</v>
      </c>
      <c r="E15" s="242">
        <f>'BA-MAR DEL PLATA (A)'!C16/'BA-MAR DEL PLATA (O)'!I16</f>
        <v>2.7084870848708489</v>
      </c>
      <c r="F15" s="92" t="s">
        <v>150</v>
      </c>
      <c r="G15" s="15" t="s">
        <v>150</v>
      </c>
      <c r="H15" s="15" t="s">
        <v>150</v>
      </c>
      <c r="I15" s="15" t="s">
        <v>150</v>
      </c>
      <c r="J15" s="16" t="s">
        <v>150</v>
      </c>
      <c r="K15" s="132"/>
    </row>
    <row r="16" spans="1:11">
      <c r="A16" s="402"/>
      <c r="B16" s="51" t="s">
        <v>14</v>
      </c>
      <c r="C16" s="240">
        <f>'BA-MAR DEL PLATA (A)'!C17/'BA-MAR DEL PLATA (O)'!C17</f>
        <v>2.8101851851851851</v>
      </c>
      <c r="D16" s="241">
        <f>'BA-MAR DEL PLATA (A)'!C17/'BA-MAR DEL PLATA (O)'!F17</f>
        <v>2.5082644628099175</v>
      </c>
      <c r="E16" s="242">
        <f>'BA-MAR DEL PLATA (A)'!C17/'BA-MAR DEL PLATA (O)'!I17</f>
        <v>2.2398523985239853</v>
      </c>
      <c r="F16" s="92" t="s">
        <v>150</v>
      </c>
      <c r="G16" s="15" t="s">
        <v>150</v>
      </c>
      <c r="H16" s="15" t="s">
        <v>150</v>
      </c>
      <c r="I16" s="15" t="s">
        <v>150</v>
      </c>
      <c r="J16" s="16" t="s">
        <v>150</v>
      </c>
      <c r="K16" s="132"/>
    </row>
    <row r="17" spans="1:11">
      <c r="A17" s="402"/>
      <c r="B17" s="51" t="s">
        <v>15</v>
      </c>
      <c r="C17" s="240">
        <f>'BA-MAR DEL PLATA (A)'!C18/'BA-MAR DEL PLATA (O)'!C18</f>
        <v>3.2916666666666665</v>
      </c>
      <c r="D17" s="241">
        <f>'BA-MAR DEL PLATA (A)'!C18/'BA-MAR DEL PLATA (O)'!F18</f>
        <v>2.9380165289256199</v>
      </c>
      <c r="E17" s="242">
        <f>'BA-MAR DEL PLATA (A)'!C18/'BA-MAR DEL PLATA (O)'!I18</f>
        <v>2.6236162361623618</v>
      </c>
      <c r="F17" s="92" t="s">
        <v>150</v>
      </c>
      <c r="G17" s="15" t="s">
        <v>150</v>
      </c>
      <c r="H17" s="15" t="s">
        <v>150</v>
      </c>
      <c r="I17" s="15" t="s">
        <v>150</v>
      </c>
      <c r="J17" s="16" t="s">
        <v>150</v>
      </c>
      <c r="K17" s="132"/>
    </row>
    <row r="18" spans="1:11">
      <c r="A18" s="402"/>
      <c r="B18" s="51" t="s">
        <v>16</v>
      </c>
      <c r="C18" s="240">
        <f>'BA-MAR DEL PLATA (A)'!C19/'BA-MAR DEL PLATA (O)'!C19</f>
        <v>3.3657407407407409</v>
      </c>
      <c r="D18" s="241">
        <f>'BA-MAR DEL PLATA (A)'!C19/'BA-MAR DEL PLATA (O)'!F19</f>
        <v>3.0041322314049586</v>
      </c>
      <c r="E18" s="242">
        <f>'BA-MAR DEL PLATA (A)'!C19/'BA-MAR DEL PLATA (O)'!I19</f>
        <v>2.6826568265682655</v>
      </c>
      <c r="F18" s="92" t="s">
        <v>150</v>
      </c>
      <c r="G18" s="15" t="s">
        <v>150</v>
      </c>
      <c r="H18" s="15" t="s">
        <v>150</v>
      </c>
      <c r="I18" s="15" t="s">
        <v>150</v>
      </c>
      <c r="J18" s="16" t="s">
        <v>150</v>
      </c>
      <c r="K18" s="132"/>
    </row>
    <row r="19" spans="1:11">
      <c r="A19" s="402"/>
      <c r="B19" s="51" t="s">
        <v>17</v>
      </c>
      <c r="C19" s="240">
        <f>'BA-MAR DEL PLATA (A)'!C20/'BA-MAR DEL PLATA (O)'!C20</f>
        <v>3.8333333333333335</v>
      </c>
      <c r="D19" s="241">
        <f>'BA-MAR DEL PLATA (A)'!C20/'BA-MAR DEL PLATA (O)'!F20</f>
        <v>3.4214876033057853</v>
      </c>
      <c r="E19" s="242">
        <f>'BA-MAR DEL PLATA (A)'!C20/'BA-MAR DEL PLATA (O)'!I20</f>
        <v>3.055350553505535</v>
      </c>
      <c r="F19" s="92" t="s">
        <v>150</v>
      </c>
      <c r="G19" s="15" t="s">
        <v>150</v>
      </c>
      <c r="H19" s="15" t="s">
        <v>150</v>
      </c>
      <c r="I19" s="15" t="s">
        <v>150</v>
      </c>
      <c r="J19" s="16" t="s">
        <v>150</v>
      </c>
      <c r="K19" s="132"/>
    </row>
    <row r="20" spans="1:11">
      <c r="A20" s="402"/>
      <c r="B20" s="51" t="s">
        <v>18</v>
      </c>
      <c r="C20" s="240">
        <f>'BA-MAR DEL PLATA (A)'!C21/'BA-MAR DEL PLATA (O)'!C21</f>
        <v>3.8333333333333335</v>
      </c>
      <c r="D20" s="241">
        <f>'BA-MAR DEL PLATA (A)'!C21/'BA-MAR DEL PLATA (O)'!F21</f>
        <v>3.4214876033057853</v>
      </c>
      <c r="E20" s="242">
        <f>'BA-MAR DEL PLATA (A)'!C21/'BA-MAR DEL PLATA (O)'!I21</f>
        <v>3.055350553505535</v>
      </c>
      <c r="F20" s="92" t="s">
        <v>150</v>
      </c>
      <c r="G20" s="15" t="s">
        <v>150</v>
      </c>
      <c r="H20" s="15" t="s">
        <v>150</v>
      </c>
      <c r="I20" s="15" t="s">
        <v>150</v>
      </c>
      <c r="J20" s="16" t="s">
        <v>150</v>
      </c>
      <c r="K20" s="132"/>
    </row>
    <row r="21" spans="1:11">
      <c r="A21" s="402"/>
      <c r="B21" s="51" t="s">
        <v>19</v>
      </c>
      <c r="C21" s="240">
        <f>'BA-MAR DEL PLATA (A)'!C22/'BA-MAR DEL PLATA (O)'!C22</f>
        <v>4.0509259259259256</v>
      </c>
      <c r="D21" s="241">
        <f>'BA-MAR DEL PLATA (A)'!C22/'BA-MAR DEL PLATA (O)'!F22</f>
        <v>3.615702479338843</v>
      </c>
      <c r="E21" s="242">
        <f>'BA-MAR DEL PLATA (A)'!C22/'BA-MAR DEL PLATA (O)'!I22</f>
        <v>3.2287822878228782</v>
      </c>
      <c r="F21" s="92" t="s">
        <v>150</v>
      </c>
      <c r="G21" s="15" t="s">
        <v>150</v>
      </c>
      <c r="H21" s="15" t="s">
        <v>150</v>
      </c>
      <c r="I21" s="15" t="s">
        <v>150</v>
      </c>
      <c r="J21" s="16" t="s">
        <v>150</v>
      </c>
      <c r="K21" s="132"/>
    </row>
    <row r="22" spans="1:11">
      <c r="A22" s="402"/>
      <c r="B22" s="51" t="s">
        <v>20</v>
      </c>
      <c r="C22" s="240">
        <f>'BA-MAR DEL PLATA (A)'!C23/'BA-MAR DEL PLATA (O)'!C23</f>
        <v>4.0509259259259256</v>
      </c>
      <c r="D22" s="241">
        <f>'BA-MAR DEL PLATA (A)'!C23/'BA-MAR DEL PLATA (O)'!F23</f>
        <v>3.615702479338843</v>
      </c>
      <c r="E22" s="242">
        <f>'BA-MAR DEL PLATA (A)'!C23/'BA-MAR DEL PLATA (O)'!I23</f>
        <v>3.2287822878228782</v>
      </c>
      <c r="F22" s="92" t="s">
        <v>150</v>
      </c>
      <c r="G22" s="15" t="s">
        <v>150</v>
      </c>
      <c r="H22" s="15" t="s">
        <v>150</v>
      </c>
      <c r="I22" s="15" t="s">
        <v>150</v>
      </c>
      <c r="J22" s="16" t="s">
        <v>150</v>
      </c>
      <c r="K22" s="132"/>
    </row>
    <row r="23" spans="1:11">
      <c r="A23" s="402"/>
      <c r="B23" s="51" t="s">
        <v>146</v>
      </c>
      <c r="C23" s="240">
        <f>'BA-MAR DEL PLATA (A)'!C24/'BA-MAR DEL PLATA (O)'!C24</f>
        <v>4.0509259259259256</v>
      </c>
      <c r="D23" s="241">
        <f>'BA-MAR DEL PLATA (A)'!C24/'BA-MAR DEL PLATA (O)'!F24</f>
        <v>3.615702479338843</v>
      </c>
      <c r="E23" s="242">
        <f>'BA-MAR DEL PLATA (A)'!C24/'BA-MAR DEL PLATA (O)'!I24</f>
        <v>3.2287822878228782</v>
      </c>
      <c r="F23" s="92" t="s">
        <v>150</v>
      </c>
      <c r="G23" s="15" t="s">
        <v>150</v>
      </c>
      <c r="H23" s="15" t="s">
        <v>150</v>
      </c>
      <c r="I23" s="15" t="s">
        <v>150</v>
      </c>
      <c r="J23" s="16" t="s">
        <v>150</v>
      </c>
      <c r="K23" s="132"/>
    </row>
    <row r="24" spans="1:11" ht="15" thickBot="1">
      <c r="A24" s="412"/>
      <c r="B24" s="52" t="s">
        <v>147</v>
      </c>
      <c r="C24" s="243">
        <f>'BA-MAR DEL PLATA (A)'!C25/'BA-MAR DEL PLATA (O)'!C25</f>
        <v>4.0509259259259256</v>
      </c>
      <c r="D24" s="244">
        <f>'BA-MAR DEL PLATA (A)'!C25/'BA-MAR DEL PLATA (O)'!F25</f>
        <v>3.615702479338843</v>
      </c>
      <c r="E24" s="245">
        <f>'BA-MAR DEL PLATA (A)'!C25/'BA-MAR DEL PLATA (O)'!I25</f>
        <v>3.2287822878228782</v>
      </c>
      <c r="F24" s="85" t="s">
        <v>150</v>
      </c>
      <c r="G24" s="17" t="s">
        <v>150</v>
      </c>
      <c r="H24" s="17" t="s">
        <v>150</v>
      </c>
      <c r="I24" s="17" t="s">
        <v>150</v>
      </c>
      <c r="J24" s="18" t="s">
        <v>150</v>
      </c>
      <c r="K24" s="132"/>
    </row>
    <row r="25" spans="1:11">
      <c r="A25" s="413">
        <v>2014</v>
      </c>
      <c r="B25" s="115" t="s">
        <v>148</v>
      </c>
      <c r="C25" s="246">
        <f>'BA-MAR DEL PLATA (A)'!C26/'BA-MAR DEL PLATA (O)'!C26</f>
        <v>4.00418410041841</v>
      </c>
      <c r="D25" s="238">
        <f>'BA-MAR DEL PLATA (A)'!C26/'BA-MAR DEL PLATA (O)'!F26</f>
        <v>3.5842696629213484</v>
      </c>
      <c r="E25" s="239">
        <f>'BA-MAR DEL PLATA (A)'!C26/'BA-MAR DEL PLATA (O)'!I26</f>
        <v>3.1794019933554818</v>
      </c>
      <c r="F25" s="84" t="s">
        <v>150</v>
      </c>
      <c r="G25" s="13" t="s">
        <v>150</v>
      </c>
      <c r="H25" s="13" t="s">
        <v>150</v>
      </c>
      <c r="I25" s="13" t="s">
        <v>150</v>
      </c>
      <c r="J25" s="14" t="s">
        <v>150</v>
      </c>
      <c r="K25" s="132"/>
    </row>
    <row r="26" spans="1:11">
      <c r="A26" s="393"/>
      <c r="B26" s="78" t="s">
        <v>12</v>
      </c>
      <c r="C26" s="247">
        <f>'BA-MAR DEL PLATA (A)'!C27/'BA-MAR DEL PLATA (O)'!C27</f>
        <v>3.7011494252873565</v>
      </c>
      <c r="D26" s="241">
        <f>'BA-MAR DEL PLATA (A)'!C27/'BA-MAR DEL PLATA (O)'!F27</f>
        <v>3.2525252525252526</v>
      </c>
      <c r="E26" s="242">
        <f>'BA-MAR DEL PLATA (A)'!C27/'BA-MAR DEL PLATA (O)'!I27</f>
        <v>2.900900900900901</v>
      </c>
      <c r="F26" s="92" t="s">
        <v>150</v>
      </c>
      <c r="G26" s="15" t="s">
        <v>150</v>
      </c>
      <c r="H26" s="15" t="s">
        <v>150</v>
      </c>
      <c r="I26" s="15" t="s">
        <v>150</v>
      </c>
      <c r="J26" s="16" t="s">
        <v>150</v>
      </c>
      <c r="K26" s="132"/>
    </row>
    <row r="27" spans="1:11">
      <c r="A27" s="393"/>
      <c r="B27" s="78" t="s">
        <v>13</v>
      </c>
      <c r="C27" s="247">
        <f>'BA-MAR DEL PLATA (A)'!C28/'BA-MAR DEL PLATA (O)'!C28</f>
        <v>3.3801498127340825</v>
      </c>
      <c r="D27" s="241">
        <f>'BA-MAR DEL PLATA (A)'!C28/'BA-MAR DEL PLATA (O)'!F28</f>
        <v>3.0387205387205389</v>
      </c>
      <c r="E27" s="242">
        <f>'BA-MAR DEL PLATA (A)'!C28/'BA-MAR DEL PLATA (O)'!I28</f>
        <v>2.7102102102102101</v>
      </c>
      <c r="F27" s="92" t="s">
        <v>150</v>
      </c>
      <c r="G27" s="15" t="s">
        <v>150</v>
      </c>
      <c r="H27" s="15" t="s">
        <v>150</v>
      </c>
      <c r="I27" s="15" t="s">
        <v>150</v>
      </c>
      <c r="J27" s="16" t="s">
        <v>150</v>
      </c>
      <c r="K27" s="132"/>
    </row>
    <row r="28" spans="1:11">
      <c r="A28" s="393"/>
      <c r="B28" s="94" t="s">
        <v>14</v>
      </c>
      <c r="C28" s="247">
        <f>'BA-MAR DEL PLATA (A)'!C29/'BA-MAR DEL PLATA (O)'!C29</f>
        <v>3.3426966292134832</v>
      </c>
      <c r="D28" s="241">
        <f>'BA-MAR DEL PLATA (A)'!C29/'BA-MAR DEL PLATA (O)'!F29</f>
        <v>3.0050505050505052</v>
      </c>
      <c r="E28" s="242">
        <f>'BA-MAR DEL PLATA (A)'!C29/'BA-MAR DEL PLATA (O)'!I29</f>
        <v>2.6801801801801801</v>
      </c>
      <c r="F28" s="92" t="s">
        <v>150</v>
      </c>
      <c r="G28" s="15" t="s">
        <v>150</v>
      </c>
      <c r="H28" s="15" t="s">
        <v>150</v>
      </c>
      <c r="I28" s="15" t="s">
        <v>150</v>
      </c>
      <c r="J28" s="16" t="s">
        <v>150</v>
      </c>
      <c r="K28" s="132"/>
    </row>
    <row r="29" spans="1:11">
      <c r="A29" s="393"/>
      <c r="B29" s="94" t="s">
        <v>15</v>
      </c>
      <c r="C29" s="247">
        <f>'BA-MAR DEL PLATA (A)'!C30/'BA-MAR DEL PLATA (O)'!C30</f>
        <v>3.4157303370786516</v>
      </c>
      <c r="D29" s="241">
        <f>'BA-MAR DEL PLATA (A)'!C30/'BA-MAR DEL PLATA (O)'!F30</f>
        <v>3.0707070707070705</v>
      </c>
      <c r="E29" s="242">
        <f>'BA-MAR DEL PLATA (A)'!C30/'BA-MAR DEL PLATA (O)'!I30</f>
        <v>2.7387387387387387</v>
      </c>
      <c r="F29" s="92" t="s">
        <v>150</v>
      </c>
      <c r="G29" s="15" t="s">
        <v>150</v>
      </c>
      <c r="H29" s="15" t="s">
        <v>150</v>
      </c>
      <c r="I29" s="15" t="s">
        <v>150</v>
      </c>
      <c r="J29" s="16" t="s">
        <v>150</v>
      </c>
      <c r="K29" s="132"/>
    </row>
    <row r="30" spans="1:11">
      <c r="A30" s="393"/>
      <c r="B30" s="94" t="s">
        <v>16</v>
      </c>
      <c r="C30" s="247">
        <f>'BA-MAR DEL PLATA (A)'!C31/'BA-MAR DEL PLATA (O)'!C31</f>
        <v>3.0661672908863919</v>
      </c>
      <c r="D30" s="241">
        <f>'BA-MAR DEL PLATA (A)'!C31/'BA-MAR DEL PLATA (O)'!F31</f>
        <v>2.7564534231200897</v>
      </c>
      <c r="E30" s="242">
        <f>'BA-MAR DEL PLATA (A)'!C31/'BA-MAR DEL PLATA (O)'!I31</f>
        <v>2.4584584584584586</v>
      </c>
      <c r="F30" s="92" t="s">
        <v>150</v>
      </c>
      <c r="G30" s="15" t="s">
        <v>150</v>
      </c>
      <c r="H30" s="15" t="s">
        <v>150</v>
      </c>
      <c r="I30" s="15" t="s">
        <v>150</v>
      </c>
      <c r="J30" s="16" t="s">
        <v>150</v>
      </c>
      <c r="K30" s="132"/>
    </row>
    <row r="31" spans="1:11">
      <c r="A31" s="393"/>
      <c r="B31" s="94" t="s">
        <v>17</v>
      </c>
      <c r="C31" s="247">
        <f>'BA-MAR DEL PLATA (A)'!C32/'BA-MAR DEL PLATA (O)'!C32</f>
        <v>3.1660424469413235</v>
      </c>
      <c r="D31" s="241">
        <f>'BA-MAR DEL PLATA (A)'!C32/'BA-MAR DEL PLATA (O)'!F32</f>
        <v>2.8462401795735128</v>
      </c>
      <c r="E31" s="242">
        <f>'BA-MAR DEL PLATA (A)'!C32/'BA-MAR DEL PLATA (O)'!I32</f>
        <v>2.5385385385385386</v>
      </c>
      <c r="F31" s="92" t="s">
        <v>150</v>
      </c>
      <c r="G31" s="15" t="s">
        <v>150</v>
      </c>
      <c r="H31" s="15" t="s">
        <v>150</v>
      </c>
      <c r="I31" s="15" t="s">
        <v>150</v>
      </c>
      <c r="J31" s="16" t="s">
        <v>150</v>
      </c>
      <c r="K31" s="132"/>
    </row>
    <row r="32" spans="1:11">
      <c r="A32" s="393"/>
      <c r="B32" s="94" t="s">
        <v>18</v>
      </c>
      <c r="C32" s="247">
        <f>'BA-MAR DEL PLATA (A)'!C33/'BA-MAR DEL PLATA (O)'!C33</f>
        <v>3.7046296296296295</v>
      </c>
      <c r="D32" s="241">
        <f>'BA-MAR DEL PLATA (A)'!C33/'BA-MAR DEL PLATA (O)'!F33</f>
        <v>3.0682515337423313</v>
      </c>
      <c r="E32" s="242">
        <f>'BA-MAR DEL PLATA (A)'!C33/'BA-MAR DEL PLATA (O)'!I33</f>
        <v>2.6531830238726792</v>
      </c>
      <c r="F32" s="92" t="s">
        <v>150</v>
      </c>
      <c r="G32" s="15" t="s">
        <v>150</v>
      </c>
      <c r="H32" s="15" t="s">
        <v>150</v>
      </c>
      <c r="I32" s="15" t="s">
        <v>150</v>
      </c>
      <c r="J32" s="16" t="s">
        <v>150</v>
      </c>
      <c r="K32" s="132"/>
    </row>
    <row r="33" spans="1:11">
      <c r="A33" s="393"/>
      <c r="B33" s="94" t="s">
        <v>19</v>
      </c>
      <c r="C33" s="247">
        <f>'BA-MAR DEL PLATA (A)'!C34/'BA-MAR DEL PLATA (O)'!C34</f>
        <v>3.6993006993006992</v>
      </c>
      <c r="D33" s="241">
        <f>'BA-MAR DEL PLATA (A)'!C34/'BA-MAR DEL PLATA (O)'!F34</f>
        <v>3.2453987730061349</v>
      </c>
      <c r="E33" s="242">
        <f>'BA-MAR DEL PLATA (A)'!C34/'BA-MAR DEL PLATA (O)'!I34</f>
        <v>2.806366047745358</v>
      </c>
      <c r="F33" s="92" t="s">
        <v>150</v>
      </c>
      <c r="G33" s="15" t="s">
        <v>150</v>
      </c>
      <c r="H33" s="15" t="s">
        <v>150</v>
      </c>
      <c r="I33" s="15" t="s">
        <v>150</v>
      </c>
      <c r="J33" s="16" t="s">
        <v>150</v>
      </c>
      <c r="K33" s="132"/>
    </row>
    <row r="34" spans="1:11">
      <c r="A34" s="393"/>
      <c r="B34" s="94" t="s">
        <v>20</v>
      </c>
      <c r="C34" s="247">
        <f>'BA-MAR DEL PLATA (A)'!C35/'BA-MAR DEL PLATA (O)'!C35</f>
        <v>3.6958041958041958</v>
      </c>
      <c r="D34" s="241">
        <f>'BA-MAR DEL PLATA (A)'!C35/'BA-MAR DEL PLATA (O)'!F35</f>
        <v>3.2423312883435584</v>
      </c>
      <c r="E34" s="242">
        <f>'BA-MAR DEL PLATA (A)'!C35/'BA-MAR DEL PLATA (O)'!I35</f>
        <v>2.8037135278514587</v>
      </c>
      <c r="F34" s="92" t="s">
        <v>150</v>
      </c>
      <c r="G34" s="15" t="s">
        <v>150</v>
      </c>
      <c r="H34" s="15" t="s">
        <v>150</v>
      </c>
      <c r="I34" s="15" t="s">
        <v>150</v>
      </c>
      <c r="J34" s="16" t="s">
        <v>150</v>
      </c>
      <c r="K34" s="132"/>
    </row>
    <row r="35" spans="1:11">
      <c r="A35" s="393"/>
      <c r="B35" s="94" t="s">
        <v>146</v>
      </c>
      <c r="C35" s="247">
        <f>'BA-MAR DEL PLATA (A)'!C36/'BA-MAR DEL PLATA (O)'!C36</f>
        <v>4.27972027972028</v>
      </c>
      <c r="D35" s="241">
        <f>'BA-MAR DEL PLATA (A)'!C36/'BA-MAR DEL PLATA (O)'!F36</f>
        <v>3.7546012269938651</v>
      </c>
      <c r="E35" s="242">
        <f>'BA-MAR DEL PLATA (A)'!C36/'BA-MAR DEL PLATA (O)'!I36</f>
        <v>3.2466843501326261</v>
      </c>
      <c r="F35" s="92" t="s">
        <v>150</v>
      </c>
      <c r="G35" s="15" t="s">
        <v>150</v>
      </c>
      <c r="H35" s="15" t="s">
        <v>150</v>
      </c>
      <c r="I35" s="15" t="s">
        <v>150</v>
      </c>
      <c r="J35" s="16" t="s">
        <v>150</v>
      </c>
      <c r="K35" s="132"/>
    </row>
    <row r="36" spans="1:11" ht="15" thickBot="1">
      <c r="A36" s="394"/>
      <c r="B36" s="116" t="s">
        <v>147</v>
      </c>
      <c r="C36" s="248">
        <f>'BA-MAR DEL PLATA (A)'!C37/'BA-MAR DEL PLATA (O)'!C37</f>
        <v>4.3156342182890857</v>
      </c>
      <c r="D36" s="249">
        <f>'BA-MAR DEL PLATA (A)'!C37/'BA-MAR DEL PLATA (O)'!F37</f>
        <v>3.7803617571059434</v>
      </c>
      <c r="E36" s="250">
        <f>'BA-MAR DEL PLATA (A)'!C37/'BA-MAR DEL PLATA (O)'!I37</f>
        <v>3.265625</v>
      </c>
      <c r="F36" s="85" t="s">
        <v>150</v>
      </c>
      <c r="G36" s="17" t="s">
        <v>150</v>
      </c>
      <c r="H36" s="17" t="s">
        <v>150</v>
      </c>
      <c r="I36" s="17" t="s">
        <v>150</v>
      </c>
      <c r="J36" s="18" t="s">
        <v>150</v>
      </c>
      <c r="K36" s="132"/>
    </row>
    <row r="37" spans="1:11">
      <c r="A37" s="406">
        <v>2015</v>
      </c>
      <c r="B37" s="115" t="s">
        <v>148</v>
      </c>
      <c r="C37" s="246">
        <f>'BA-MAR DEL PLATA (A)'!C38/'BA-MAR DEL PLATA (O)'!C38</f>
        <v>3.6607669616519174</v>
      </c>
      <c r="D37" s="238">
        <f>'BA-MAR DEL PLATA (A)'!C38/'BA-MAR DEL PLATA (O)'!F38</f>
        <v>3.20671834625323</v>
      </c>
      <c r="E37" s="239">
        <f>'BA-MAR DEL PLATA (A)'!C38/'BA-MAR DEL PLATA (O)'!I38</f>
        <v>2.7700892857142856</v>
      </c>
      <c r="F37" s="246" t="s">
        <v>150</v>
      </c>
      <c r="G37" s="13" t="s">
        <v>150</v>
      </c>
      <c r="H37" s="13" t="s">
        <v>150</v>
      </c>
      <c r="I37" s="13" t="s">
        <v>150</v>
      </c>
      <c r="J37" s="14" t="s">
        <v>150</v>
      </c>
      <c r="K37" s="132"/>
    </row>
    <row r="38" spans="1:11">
      <c r="A38" s="407"/>
      <c r="B38" s="78" t="s">
        <v>12</v>
      </c>
      <c r="C38" s="247">
        <f>'BA-MAR DEL PLATA (A)'!C39/'BA-MAR DEL PLATA (O)'!C39</f>
        <v>3.9203539823008851</v>
      </c>
      <c r="D38" s="241">
        <f>'BA-MAR DEL PLATA (A)'!C39/'BA-MAR DEL PLATA (O)'!F39</f>
        <v>3.4341085271317828</v>
      </c>
      <c r="E38" s="242">
        <f>'BA-MAR DEL PLATA (A)'!C39/'BA-MAR DEL PLATA (O)'!I39</f>
        <v>2.9665178571428572</v>
      </c>
      <c r="F38" s="247" t="s">
        <v>150</v>
      </c>
      <c r="G38" s="15" t="s">
        <v>150</v>
      </c>
      <c r="H38" s="15" t="s">
        <v>150</v>
      </c>
      <c r="I38" s="15" t="s">
        <v>150</v>
      </c>
      <c r="J38" s="16" t="s">
        <v>150</v>
      </c>
      <c r="K38" s="132"/>
    </row>
    <row r="39" spans="1:11">
      <c r="A39" s="407"/>
      <c r="B39" s="51" t="s">
        <v>13</v>
      </c>
      <c r="C39" s="247">
        <f>'BA-MAR DEL PLATA (A)'!C40/'BA-MAR DEL PLATA (O)'!C40</f>
        <v>3.5988200589970503</v>
      </c>
      <c r="D39" s="241">
        <f>'BA-MAR DEL PLATA (A)'!C40/'BA-MAR DEL PLATA (O)'!F40</f>
        <v>3.1524547803617571</v>
      </c>
      <c r="E39" s="242">
        <f>'BA-MAR DEL PLATA (A)'!C40/'BA-MAR DEL PLATA (O)'!I40</f>
        <v>2.7232142857142856</v>
      </c>
      <c r="F39" s="247" t="s">
        <v>150</v>
      </c>
      <c r="G39" s="15" t="s">
        <v>150</v>
      </c>
      <c r="H39" s="15" t="s">
        <v>150</v>
      </c>
      <c r="I39" s="15" t="s">
        <v>150</v>
      </c>
      <c r="J39" s="16" t="s">
        <v>150</v>
      </c>
      <c r="K39" s="132"/>
    </row>
    <row r="40" spans="1:11">
      <c r="A40" s="407"/>
      <c r="B40" s="51" t="s">
        <v>14</v>
      </c>
      <c r="C40" s="247">
        <f>'BA-MAR DEL PLATA (A)'!C41/'BA-MAR DEL PLATA (O)'!C41</f>
        <v>3.5988200589970503</v>
      </c>
      <c r="D40" s="241">
        <f>'BA-MAR DEL PLATA (A)'!C41/'BA-MAR DEL PLATA (O)'!F41</f>
        <v>3.1524547803617571</v>
      </c>
      <c r="E40" s="242">
        <f>'BA-MAR DEL PLATA (A)'!C41/'BA-MAR DEL PLATA (O)'!I41</f>
        <v>2.7232142857142856</v>
      </c>
      <c r="F40" s="247" t="s">
        <v>150</v>
      </c>
      <c r="G40" s="15" t="s">
        <v>150</v>
      </c>
      <c r="H40" s="15" t="s">
        <v>150</v>
      </c>
      <c r="I40" s="15" t="s">
        <v>150</v>
      </c>
      <c r="J40" s="16" t="s">
        <v>150</v>
      </c>
      <c r="K40" s="132"/>
    </row>
    <row r="41" spans="1:11">
      <c r="A41" s="407"/>
      <c r="B41" s="51" t="s">
        <v>15</v>
      </c>
      <c r="C41" s="247">
        <f>'BA-MAR DEL PLATA (A)'!C42/'BA-MAR DEL PLATA (O)'!C42</f>
        <v>3.3421828908554572</v>
      </c>
      <c r="D41" s="241">
        <f>'BA-MAR DEL PLATA (A)'!C42/'BA-MAR DEL PLATA (O)'!F42</f>
        <v>2.9276485788113695</v>
      </c>
      <c r="E41" s="242">
        <f>'BA-MAR DEL PLATA (A)'!C42/'BA-MAR DEL PLATA (O)'!I42</f>
        <v>2.5290178571428572</v>
      </c>
      <c r="F41" s="247">
        <f>+'BA-MAR DEL PLATA (A)'!C42/'BA-MAR DEL PLATA -FB- (FFCC)'!C15</f>
        <v>5.665</v>
      </c>
      <c r="G41" s="241">
        <f>+'BA-MAR DEL PLATA (A)'!C30/'BA-MAR DEL PLATA -SOFSE- (FFCC)'!C15</f>
        <v>3.8</v>
      </c>
      <c r="H41" s="241">
        <f>+'BA-MAR DEL PLATA (A)'!C42/'BA-MAR DEL PLATA -FB- (FFCC)'!F15</f>
        <v>4.7208333333333332</v>
      </c>
      <c r="I41" s="241">
        <f>+'BA-MAR DEL PLATA (A)'!C42/'BA-MAR DEL PLATA -SOFSE- (FFCC)'!F15</f>
        <v>3.9068965517241381</v>
      </c>
      <c r="J41" s="242">
        <f>+'BA-MAR DEL PLATA (A)'!C42/'BA-MAR DEL PLATA -FB- (FFCC)'!I15</f>
        <v>4.532</v>
      </c>
      <c r="K41" s="132"/>
    </row>
    <row r="42" spans="1:11">
      <c r="A42" s="407"/>
      <c r="B42" s="51" t="s">
        <v>16</v>
      </c>
      <c r="C42" s="247">
        <f>'BA-MAR DEL PLATA (A)'!C43/'BA-MAR DEL PLATA (O)'!C43</f>
        <v>3.7286135693215341</v>
      </c>
      <c r="D42" s="241">
        <f>'BA-MAR DEL PLATA (A)'!C43/'BA-MAR DEL PLATA (O)'!F43</f>
        <v>3.2661498708010335</v>
      </c>
      <c r="E42" s="242">
        <f>'BA-MAR DEL PLATA (A)'!C43/'BA-MAR DEL PLATA (O)'!I43</f>
        <v>2.8214285714285716</v>
      </c>
      <c r="F42" s="247">
        <f>+'BA-MAR DEL PLATA (A)'!C43/'BA-MAR DEL PLATA -FB- (FFCC)'!C16</f>
        <v>6.32</v>
      </c>
      <c r="G42" s="241">
        <f>+'BA-MAR DEL PLATA (A)'!C31/'BA-MAR DEL PLATA -SOFSE- (FFCC)'!C16</f>
        <v>3.411111111111111</v>
      </c>
      <c r="H42" s="241">
        <f>+'BA-MAR DEL PLATA (A)'!C43/'BA-MAR DEL PLATA -FB- (FFCC)'!F16</f>
        <v>5.2666666666666666</v>
      </c>
      <c r="I42" s="241">
        <f>+'BA-MAR DEL PLATA (A)'!C43/'BA-MAR DEL PLATA -SOFSE- (FFCC)'!F16</f>
        <v>4.3586206896551722</v>
      </c>
      <c r="J42" s="242">
        <f>+'BA-MAR DEL PLATA (A)'!C43/'BA-MAR DEL PLATA -FB- (FFCC)'!I16</f>
        <v>5.056</v>
      </c>
      <c r="K42" s="132"/>
    </row>
    <row r="43" spans="1:11">
      <c r="A43" s="407"/>
      <c r="B43" s="51" t="s">
        <v>17</v>
      </c>
      <c r="C43" s="247">
        <f>'BA-MAR DEL PLATA (A)'!C44/'BA-MAR DEL PLATA (O)'!C44</f>
        <v>3.7401129943502824</v>
      </c>
      <c r="D43" s="241">
        <f>'BA-MAR DEL PLATA (A)'!C44/'BA-MAR DEL PLATA (O)'!F44</f>
        <v>3.277227722772277</v>
      </c>
      <c r="E43" s="242">
        <f>'BA-MAR DEL PLATA (A)'!C44/'BA-MAR DEL PLATA (O)'!I44</f>
        <v>2.835117773019272</v>
      </c>
      <c r="F43" s="247">
        <f>+'BA-MAR DEL PLATA (A)'!C44/'BA-MAR DEL PLATA -FB- (FFCC)'!C17</f>
        <v>6.62</v>
      </c>
      <c r="G43" s="241">
        <f>+'BA-MAR DEL PLATA (A)'!C32/'BA-MAR DEL PLATA -SOFSE- (FFCC)'!C17</f>
        <v>3.5222222222222226</v>
      </c>
      <c r="H43" s="241">
        <f>+'BA-MAR DEL PLATA (A)'!C44/'BA-MAR DEL PLATA -FB- (FFCC)'!F17</f>
        <v>5.5166666666666666</v>
      </c>
      <c r="I43" s="241">
        <f>+'BA-MAR DEL PLATA (A)'!C44/'BA-MAR DEL PLATA -SOFSE- (FFCC)'!F17</f>
        <v>4.5655172413793101</v>
      </c>
      <c r="J43" s="242">
        <f>+'BA-MAR DEL PLATA (A)'!C44/'BA-MAR DEL PLATA -FB- (FFCC)'!I17</f>
        <v>5.2960000000000003</v>
      </c>
      <c r="K43" s="132"/>
    </row>
    <row r="44" spans="1:11">
      <c r="A44" s="407"/>
      <c r="B44" s="51" t="s">
        <v>18</v>
      </c>
      <c r="C44" s="247">
        <f>'BA-MAR DEL PLATA (A)'!C45/'BA-MAR DEL PLATA (O)'!C45</f>
        <v>4.2881355932203391</v>
      </c>
      <c r="D44" s="241">
        <f>'BA-MAR DEL PLATA (A)'!C45/'BA-MAR DEL PLATA (O)'!F45</f>
        <v>3.7574257425742572</v>
      </c>
      <c r="E44" s="242">
        <f>'BA-MAR DEL PLATA (A)'!C45/'BA-MAR DEL PLATA (O)'!I45</f>
        <v>3.2505353319057817</v>
      </c>
      <c r="F44" s="247">
        <f>+'BA-MAR DEL PLATA (A)'!C45/'BA-MAR DEL PLATA -FB- (FFCC)'!C18</f>
        <v>7.59</v>
      </c>
      <c r="G44" s="241" t="s">
        <v>150</v>
      </c>
      <c r="H44" s="241">
        <f>+'BA-MAR DEL PLATA (A)'!C45/'BA-MAR DEL PLATA -FB- (FFCC)'!F18</f>
        <v>6.3250000000000002</v>
      </c>
      <c r="I44" s="241" t="s">
        <v>150</v>
      </c>
      <c r="J44" s="242">
        <f>+'BA-MAR DEL PLATA (A)'!C45/'BA-MAR DEL PLATA -FB- (FFCC)'!I18</f>
        <v>6.0720000000000001</v>
      </c>
      <c r="K44" s="132"/>
    </row>
    <row r="45" spans="1:11">
      <c r="A45" s="407"/>
      <c r="B45" s="133" t="s">
        <v>19</v>
      </c>
      <c r="C45" s="247">
        <f>'BA-MAR DEL PLATA (A)'!C46/'BA-MAR DEL PLATA (O)'!C46</f>
        <v>3.2944162436548226</v>
      </c>
      <c r="D45" s="241">
        <f>'BA-MAR DEL PLATA (A)'!C46/'BA-MAR DEL PLATA (O)'!F46</f>
        <v>2.8908685968819601</v>
      </c>
      <c r="E45" s="242">
        <f>'BA-MAR DEL PLATA (A)'!C46/'BA-MAR DEL PLATA (O)'!I46</f>
        <v>2.4961538461538462</v>
      </c>
      <c r="F45" s="247">
        <f>+'BA-MAR DEL PLATA (A)'!C46/'BA-MAR DEL PLATA -FB- (FFCC)'!C19</f>
        <v>6.49</v>
      </c>
      <c r="G45" s="241" t="s">
        <v>150</v>
      </c>
      <c r="H45" s="241">
        <f>+'BA-MAR DEL PLATA (A)'!C46/'BA-MAR DEL PLATA -FB- (FFCC)'!F19</f>
        <v>5.4083333333333332</v>
      </c>
      <c r="I45" s="241" t="s">
        <v>150</v>
      </c>
      <c r="J45" s="259" t="s">
        <v>150</v>
      </c>
      <c r="K45" s="132"/>
    </row>
    <row r="46" spans="1:11">
      <c r="A46" s="407"/>
      <c r="B46" s="51" t="s">
        <v>20</v>
      </c>
      <c r="C46" s="247">
        <f>'BA-MAR DEL PLATA (A)'!C47/'BA-MAR DEL PLATA (O)'!C47</f>
        <v>3.3248730964467006</v>
      </c>
      <c r="D46" s="241">
        <f>'BA-MAR DEL PLATA (A)'!C47/'BA-MAR DEL PLATA (O)'!F47</f>
        <v>2.9175946547884188</v>
      </c>
      <c r="E46" s="242">
        <f>'BA-MAR DEL PLATA (A)'!C47/'BA-MAR DEL PLATA (O)'!I47</f>
        <v>2.5192307692307692</v>
      </c>
      <c r="F46" s="247">
        <f>+'BA-MAR DEL PLATA (A)'!C47/'BA-MAR DEL PLATA -FB- (FFCC)'!C20</f>
        <v>6.55</v>
      </c>
      <c r="G46" s="241" t="s">
        <v>150</v>
      </c>
      <c r="H46" s="241">
        <f>+'BA-MAR DEL PLATA (A)'!C47/'BA-MAR DEL PLATA -FB- (FFCC)'!F20</f>
        <v>5.458333333333333</v>
      </c>
      <c r="I46" s="241" t="s">
        <v>150</v>
      </c>
      <c r="J46" s="259" t="s">
        <v>150</v>
      </c>
      <c r="K46" s="132"/>
    </row>
    <row r="47" spans="1:11">
      <c r="A47" s="407"/>
      <c r="B47" s="51" t="s">
        <v>146</v>
      </c>
      <c r="C47" s="247">
        <f>'BA-MAR DEL PLATA (A)'!C48/'BA-MAR DEL PLATA (O)'!C48</f>
        <v>3.8704225352112678</v>
      </c>
      <c r="D47" s="241">
        <f>'BA-MAR DEL PLATA (A)'!C48/'BA-MAR DEL PLATA (O)'!F48</f>
        <v>3.4009900990099009</v>
      </c>
      <c r="E47" s="242">
        <f>'BA-MAR DEL PLATA (A)'!C48/'BA-MAR DEL PLATA (O)'!I48</f>
        <v>2.9358974358974357</v>
      </c>
      <c r="F47" s="247">
        <f>+'BA-MAR DEL PLATA (A)'!C48/'BA-MAR DEL PLATA -FB- (FFCC)'!C21</f>
        <v>6.87</v>
      </c>
      <c r="G47" s="241" t="s">
        <v>150</v>
      </c>
      <c r="H47" s="241">
        <f>+'BA-MAR DEL PLATA (A)'!C48/'BA-MAR DEL PLATA -FB- (FFCC)'!F21</f>
        <v>5.7249999999999996</v>
      </c>
      <c r="I47" s="241" t="s">
        <v>150</v>
      </c>
      <c r="J47" s="259" t="s">
        <v>150</v>
      </c>
      <c r="K47" s="132"/>
    </row>
    <row r="48" spans="1:11" ht="15" thickBot="1">
      <c r="A48" s="407"/>
      <c r="B48" s="147" t="s">
        <v>147</v>
      </c>
      <c r="C48" s="251">
        <f>'BA-MAR DEL PLATA (A)'!C49/'BA-MAR DEL PLATA (O)'!C49</f>
        <v>3.3274111675126905</v>
      </c>
      <c r="D48" s="244">
        <f>'BA-MAR DEL PLATA (A)'!C49/'BA-MAR DEL PLATA (O)'!F49</f>
        <v>2.9198218262806237</v>
      </c>
      <c r="E48" s="245">
        <f>'BA-MAR DEL PLATA (A)'!C49/'BA-MAR DEL PLATA (O)'!I49</f>
        <v>2.5211538461538461</v>
      </c>
      <c r="F48" s="248">
        <f>+'BA-MAR DEL PLATA (A)'!C49/'BA-MAR DEL PLATA -FB- (FFCC)'!C22</f>
        <v>6.5549999999999997</v>
      </c>
      <c r="G48" s="249" t="s">
        <v>150</v>
      </c>
      <c r="H48" s="249">
        <f>+'BA-MAR DEL PLATA (A)'!C49/'BA-MAR DEL PLATA -FB- (FFCC)'!F22</f>
        <v>5.4625000000000004</v>
      </c>
      <c r="I48" s="249" t="s">
        <v>150</v>
      </c>
      <c r="J48" s="260" t="s">
        <v>150</v>
      </c>
      <c r="K48" s="132"/>
    </row>
    <row r="49" spans="1:11">
      <c r="A49" s="404">
        <v>2016</v>
      </c>
      <c r="B49" s="115" t="s">
        <v>148</v>
      </c>
      <c r="C49" s="252">
        <f>'BA-MAR DEL PLATA (A)'!C50/'BA-MAR DEL PLATA (O)'!C50</f>
        <v>2.9586956521739132</v>
      </c>
      <c r="D49" s="238">
        <f>'BA-MAR DEL PLATA (A)'!C50/'BA-MAR DEL PLATA (O)'!F50</f>
        <v>2.5973282442748094</v>
      </c>
      <c r="E49" s="253">
        <f>'BA-MAR DEL PLATA (A)'!C50/'BA-MAR DEL PLATA (O)'!I50</f>
        <v>2.242174629324547</v>
      </c>
      <c r="F49" s="246">
        <f>+'BA-MAR DEL PLATA (A)'!C50/'BA-MAR DEL PLATA -FB- (FFCC)'!C23</f>
        <v>5.444</v>
      </c>
      <c r="G49" s="238" t="s">
        <v>150</v>
      </c>
      <c r="H49" s="238">
        <f>+'BA-MAR DEL PLATA (A)'!C50/'BA-MAR DEL PLATA -FB- (FFCC)'!F23</f>
        <v>4.5366666666666671</v>
      </c>
      <c r="I49" s="238" t="s">
        <v>150</v>
      </c>
      <c r="J49" s="264" t="s">
        <v>150</v>
      </c>
      <c r="K49" s="163"/>
    </row>
    <row r="50" spans="1:11">
      <c r="A50" s="405"/>
      <c r="B50" s="79" t="s">
        <v>12</v>
      </c>
      <c r="C50" s="254">
        <f>'BA-MAR DEL PLATA (A)'!C51/'BA-MAR DEL PLATA (O)'!C51</f>
        <v>3.482608695652174</v>
      </c>
      <c r="D50" s="241">
        <f>'BA-MAR DEL PLATA (A)'!C51/'BA-MAR DEL PLATA (O)'!F51</f>
        <v>3.0572519083969465</v>
      </c>
      <c r="E50" s="242">
        <f>'BA-MAR DEL PLATA (A)'!C51/'BA-MAR DEL PLATA (O)'!I51</f>
        <v>2.6392092257001649</v>
      </c>
      <c r="F50" s="247">
        <f>+'BA-MAR DEL PLATA (A)'!C51/'BA-MAR DEL PLATA -FB- (FFCC)'!C24</f>
        <v>6.4080000000000004</v>
      </c>
      <c r="G50" s="241" t="s">
        <v>150</v>
      </c>
      <c r="H50" s="241">
        <f>+'BA-MAR DEL PLATA (A)'!C51/'BA-MAR DEL PLATA -FB- (FFCC)'!F24</f>
        <v>5.34</v>
      </c>
      <c r="I50" s="241" t="s">
        <v>150</v>
      </c>
      <c r="J50" s="259" t="s">
        <v>150</v>
      </c>
      <c r="K50" s="132"/>
    </row>
    <row r="51" spans="1:11">
      <c r="A51" s="405"/>
      <c r="B51" s="79" t="s">
        <v>13</v>
      </c>
      <c r="C51" s="254">
        <f>'BA-MAR DEL PLATA (A)'!C52/'BA-MAR DEL PLATA (O)'!C52</f>
        <v>3.482608695652174</v>
      </c>
      <c r="D51" s="241">
        <f>'BA-MAR DEL PLATA (A)'!C52/'BA-MAR DEL PLATA (O)'!F52</f>
        <v>3.0572519083969465</v>
      </c>
      <c r="E51" s="242">
        <f>'BA-MAR DEL PLATA (A)'!C52/'BA-MAR DEL PLATA (O)'!I52</f>
        <v>2.6392092257001649</v>
      </c>
      <c r="F51" s="247" t="s">
        <v>150</v>
      </c>
      <c r="G51" s="241" t="s">
        <v>150</v>
      </c>
      <c r="H51" s="241" t="s">
        <v>150</v>
      </c>
      <c r="I51" s="241" t="s">
        <v>150</v>
      </c>
      <c r="J51" s="259" t="s">
        <v>150</v>
      </c>
      <c r="K51" s="132"/>
    </row>
    <row r="52" spans="1:11">
      <c r="A52" s="405"/>
      <c r="B52" s="79" t="s">
        <v>14</v>
      </c>
      <c r="C52" s="254">
        <f>'BA-MAR DEL PLATA (A)'!C53/'BA-MAR DEL PLATA (O)'!C53</f>
        <v>3.8195652173913044</v>
      </c>
      <c r="D52" s="241">
        <f>'BA-MAR DEL PLATA (A)'!C53/'BA-MAR DEL PLATA (O)'!F53</f>
        <v>3.3530534351145036</v>
      </c>
      <c r="E52" s="242">
        <f>'BA-MAR DEL PLATA (A)'!C53/'BA-MAR DEL PLATA (O)'!I53</f>
        <v>2.8945634266886326</v>
      </c>
      <c r="F52" s="247" t="s">
        <v>150</v>
      </c>
      <c r="G52" s="241" t="s">
        <v>150</v>
      </c>
      <c r="H52" s="241" t="s">
        <v>150</v>
      </c>
      <c r="I52" s="241" t="s">
        <v>150</v>
      </c>
      <c r="J52" s="259" t="s">
        <v>150</v>
      </c>
      <c r="K52" s="132"/>
    </row>
    <row r="53" spans="1:11">
      <c r="A53" s="405"/>
      <c r="B53" s="79" t="s">
        <v>15</v>
      </c>
      <c r="C53" s="254">
        <f>'BA-MAR DEL PLATA (A)'!C54/'BA-MAR DEL PLATA (O)'!C54</f>
        <v>3.8195652173913044</v>
      </c>
      <c r="D53" s="241">
        <f>'BA-MAR DEL PLATA (A)'!C54/'BA-MAR DEL PLATA (O)'!F54</f>
        <v>3.3530534351145036</v>
      </c>
      <c r="E53" s="242">
        <f>'BA-MAR DEL PLATA (A)'!C54/'BA-MAR DEL PLATA (O)'!I54</f>
        <v>2.8945634266886326</v>
      </c>
      <c r="F53" s="247" t="s">
        <v>150</v>
      </c>
      <c r="G53" s="241" t="s">
        <v>150</v>
      </c>
      <c r="H53" s="241" t="s">
        <v>150</v>
      </c>
      <c r="I53" s="241" t="s">
        <v>150</v>
      </c>
      <c r="J53" s="259" t="s">
        <v>150</v>
      </c>
      <c r="K53" s="132"/>
    </row>
    <row r="54" spans="1:11">
      <c r="A54" s="405"/>
      <c r="B54" s="78" t="s">
        <v>16</v>
      </c>
      <c r="C54" s="254">
        <f>'BA-MAR DEL PLATA (A)'!C55/'BA-MAR DEL PLATA (O)'!C55</f>
        <v>2.7891304347826087</v>
      </c>
      <c r="D54" s="241">
        <f>'BA-MAR DEL PLATA (A)'!C55/'BA-MAR DEL PLATA (O)'!F55</f>
        <v>2.4484732824427482</v>
      </c>
      <c r="E54" s="255">
        <f>'BA-MAR DEL PLATA (A)'!C55/'BA-MAR DEL PLATA (O)'!I55</f>
        <v>2.113673805601318</v>
      </c>
      <c r="F54" s="247" t="s">
        <v>150</v>
      </c>
      <c r="G54" s="241" t="s">
        <v>150</v>
      </c>
      <c r="H54" s="241" t="s">
        <v>150</v>
      </c>
      <c r="I54" s="241" t="s">
        <v>150</v>
      </c>
      <c r="J54" s="259" t="s">
        <v>150</v>
      </c>
      <c r="K54" s="163"/>
    </row>
    <row r="55" spans="1:11">
      <c r="A55" s="405"/>
      <c r="B55" s="78" t="s">
        <v>17</v>
      </c>
      <c r="C55" s="254">
        <f>'BA-MAR DEL PLATA (A)'!C56/'BA-MAR DEL PLATA (O)'!C56</f>
        <v>3.9565217391304346</v>
      </c>
      <c r="D55" s="241">
        <f>'BA-MAR DEL PLATA (A)'!C56/'BA-MAR DEL PLATA (O)'!F56</f>
        <v>3.4732824427480917</v>
      </c>
      <c r="E55" s="255">
        <f>'BA-MAR DEL PLATA (A)'!C56/'BA-MAR DEL PLATA (O)'!I56</f>
        <v>2.9983525535420097</v>
      </c>
      <c r="F55" s="247" t="s">
        <v>150</v>
      </c>
      <c r="G55" s="241" t="s">
        <v>150</v>
      </c>
      <c r="H55" s="241" t="s">
        <v>150</v>
      </c>
      <c r="I55" s="241" t="s">
        <v>150</v>
      </c>
      <c r="J55" s="259" t="s">
        <v>150</v>
      </c>
      <c r="K55" s="163"/>
    </row>
    <row r="56" spans="1:11">
      <c r="A56" s="405"/>
      <c r="B56" s="78" t="s">
        <v>18</v>
      </c>
      <c r="C56" s="254">
        <f>'BA-MAR DEL PLATA (A)'!C57/'BA-MAR DEL PLATA (O)'!C57</f>
        <v>3.8978260869565218</v>
      </c>
      <c r="D56" s="241">
        <f>'BA-MAR DEL PLATA (A)'!C57/'BA-MAR DEL PLATA (O)'!F57</f>
        <v>3.4217557251908395</v>
      </c>
      <c r="E56" s="255">
        <f>'BA-MAR DEL PLATA (A)'!C57/'BA-MAR DEL PLATA (O)'!I57</f>
        <v>2.9538714991762767</v>
      </c>
      <c r="F56" s="247" t="s">
        <v>150</v>
      </c>
      <c r="G56" s="241" t="s">
        <v>150</v>
      </c>
      <c r="H56" s="241" t="s">
        <v>150</v>
      </c>
      <c r="I56" s="241" t="s">
        <v>150</v>
      </c>
      <c r="J56" s="259" t="s">
        <v>150</v>
      </c>
      <c r="K56" s="163"/>
    </row>
    <row r="57" spans="1:11">
      <c r="A57" s="405"/>
      <c r="B57" s="78" t="s">
        <v>19</v>
      </c>
      <c r="C57" s="254">
        <f>'BA-MAR DEL PLATA (A)'!C58/'BA-MAR DEL PLATA (O)'!C58</f>
        <v>3.3958333333333335</v>
      </c>
      <c r="D57" s="241">
        <f>'BA-MAR DEL PLATA (A)'!C58/'BA-MAR DEL PLATA (O)'!F58</f>
        <v>2.978405315614618</v>
      </c>
      <c r="E57" s="255">
        <f>'BA-MAR DEL PLATA (A)'!C58/'BA-MAR DEL PLATA (O)'!I58</f>
        <v>2.5724533715925393</v>
      </c>
      <c r="F57" s="247" t="s">
        <v>150</v>
      </c>
      <c r="G57" s="241" t="s">
        <v>150</v>
      </c>
      <c r="H57" s="241" t="s">
        <v>150</v>
      </c>
      <c r="I57" s="241" t="s">
        <v>150</v>
      </c>
      <c r="J57" s="259" t="s">
        <v>150</v>
      </c>
      <c r="K57" s="163"/>
    </row>
    <row r="58" spans="1:11">
      <c r="A58" s="405"/>
      <c r="B58" s="78" t="s">
        <v>20</v>
      </c>
      <c r="C58" s="254">
        <f>'BA-MAR DEL PLATA (A)'!C59/'BA-MAR DEL PLATA (O)'!C59</f>
        <v>4.6780303030303028</v>
      </c>
      <c r="D58" s="241">
        <f>'BA-MAR DEL PLATA (A)'!C59/'BA-MAR DEL PLATA (O)'!F59</f>
        <v>4.102990033222591</v>
      </c>
      <c r="E58" s="255">
        <f>'BA-MAR DEL PLATA (A)'!C59/'BA-MAR DEL PLATA (O)'!I59</f>
        <v>3.5437589670014349</v>
      </c>
      <c r="F58" s="247" t="s">
        <v>150</v>
      </c>
      <c r="G58" s="241" t="s">
        <v>150</v>
      </c>
      <c r="H58" s="241" t="s">
        <v>150</v>
      </c>
      <c r="I58" s="241" t="s">
        <v>150</v>
      </c>
      <c r="J58" s="259" t="s">
        <v>150</v>
      </c>
      <c r="K58" s="163"/>
    </row>
    <row r="59" spans="1:11">
      <c r="A59" s="405"/>
      <c r="B59" s="78" t="s">
        <v>146</v>
      </c>
      <c r="C59" s="254">
        <f>'BA-MAR DEL PLATA (A)'!C60/'BA-MAR DEL PLATA (O)'!C60</f>
        <v>5.1231060606060606</v>
      </c>
      <c r="D59" s="241">
        <f>'BA-MAR DEL PLATA (A)'!C60/'BA-MAR DEL PLATA (O)'!F60</f>
        <v>4.4933554817275745</v>
      </c>
      <c r="E59" s="255">
        <f>'BA-MAR DEL PLATA (A)'!C60/'BA-MAR DEL PLATA (O)'!I60</f>
        <v>3.8809182209469153</v>
      </c>
      <c r="F59" s="247" t="s">
        <v>150</v>
      </c>
      <c r="G59" s="241" t="s">
        <v>150</v>
      </c>
      <c r="H59" s="241" t="s">
        <v>150</v>
      </c>
      <c r="I59" s="241" t="s">
        <v>150</v>
      </c>
      <c r="J59" s="259" t="s">
        <v>150</v>
      </c>
      <c r="K59" s="163"/>
    </row>
    <row r="60" spans="1:11" ht="15" thickBot="1">
      <c r="A60" s="405"/>
      <c r="B60" s="94" t="s">
        <v>147</v>
      </c>
      <c r="C60" s="277">
        <f>'BA-MAR DEL PLATA (A)'!C61/'BA-MAR DEL PLATA (O)'!C61</f>
        <v>5.3862815884476536</v>
      </c>
      <c r="D60" s="244">
        <f>'BA-MAR DEL PLATA (A)'!C61/'BA-MAR DEL PLATA (O)'!F61</f>
        <v>4.7290015847860536</v>
      </c>
      <c r="E60" s="278">
        <f>'BA-MAR DEL PLATA (A)'!C61/'BA-MAR DEL PLATA (O)'!I61</f>
        <v>4.0820793433652529</v>
      </c>
      <c r="F60" s="251" t="s">
        <v>150</v>
      </c>
      <c r="G60" s="244" t="s">
        <v>150</v>
      </c>
      <c r="H60" s="244" t="s">
        <v>150</v>
      </c>
      <c r="I60" s="244" t="s">
        <v>150</v>
      </c>
      <c r="J60" s="279" t="s">
        <v>150</v>
      </c>
      <c r="K60" s="163"/>
    </row>
    <row r="61" spans="1:11">
      <c r="A61" s="364">
        <v>2017</v>
      </c>
      <c r="B61" s="115" t="s">
        <v>148</v>
      </c>
      <c r="C61" s="252">
        <f>'BA-MAR DEL PLATA (A)'!C62/'BA-MAR DEL PLATA (O)'!C62</f>
        <v>3.3199458483754514</v>
      </c>
      <c r="D61" s="238">
        <f>'BA-MAR DEL PLATA (A)'!C62/'BA-MAR DEL PLATA (O)'!F62</f>
        <v>2.9148177496038037</v>
      </c>
      <c r="E61" s="253">
        <f>'BA-MAR DEL PLATA (A)'!C62/'BA-MAR DEL PLATA (O)'!I62</f>
        <v>2.5160738714090289</v>
      </c>
      <c r="F61" s="246" t="s">
        <v>150</v>
      </c>
      <c r="G61" s="238" t="s">
        <v>150</v>
      </c>
      <c r="H61" s="238" t="s">
        <v>150</v>
      </c>
      <c r="I61" s="238" t="s">
        <v>150</v>
      </c>
      <c r="J61" s="264" t="s">
        <v>150</v>
      </c>
      <c r="K61" s="163"/>
    </row>
    <row r="62" spans="1:11">
      <c r="A62" s="365"/>
      <c r="B62" s="79" t="s">
        <v>12</v>
      </c>
      <c r="C62" s="285">
        <f>'BA-MAR DEL PLATA (A)'!C63/'BA-MAR DEL PLATA (O)'!C63</f>
        <v>5.9404096834264433</v>
      </c>
      <c r="D62" s="286">
        <f>'BA-MAR DEL PLATA (A)'!C63/'BA-MAR DEL PLATA (O)'!F63</f>
        <v>5.0554675118858956</v>
      </c>
      <c r="E62" s="287">
        <f>'BA-MAR DEL PLATA (A)'!C63/'BA-MAR DEL PLATA (O)'!I63</f>
        <v>4.3638850889192886</v>
      </c>
      <c r="F62" s="288" t="s">
        <v>150</v>
      </c>
      <c r="G62" s="286" t="s">
        <v>150</v>
      </c>
      <c r="H62" s="286" t="s">
        <v>150</v>
      </c>
      <c r="I62" s="286" t="s">
        <v>150</v>
      </c>
      <c r="J62" s="259" t="s">
        <v>150</v>
      </c>
      <c r="K62" s="163"/>
    </row>
    <row r="63" spans="1:11">
      <c r="A63" s="365"/>
      <c r="B63" s="79" t="s">
        <v>13</v>
      </c>
      <c r="C63" s="285">
        <f>'BA-MAR DEL PLATA (A)'!C64/'BA-MAR DEL PLATA (O)'!C64</f>
        <v>3.9422382671480145</v>
      </c>
      <c r="D63" s="286">
        <f>'BA-MAR DEL PLATA (A)'!C64/'BA-MAR DEL PLATA (O)'!F64</f>
        <v>3.4611727416798734</v>
      </c>
      <c r="E63" s="287">
        <f>'BA-MAR DEL PLATA (A)'!C64/'BA-MAR DEL PLATA (O)'!I64</f>
        <v>2.9876880984952119</v>
      </c>
      <c r="F63" s="288" t="s">
        <v>150</v>
      </c>
      <c r="G63" s="286" t="s">
        <v>150</v>
      </c>
      <c r="H63" s="286" t="s">
        <v>150</v>
      </c>
      <c r="I63" s="286" t="s">
        <v>150</v>
      </c>
      <c r="J63" s="259" t="s">
        <v>150</v>
      </c>
      <c r="K63" s="163"/>
    </row>
    <row r="64" spans="1:11">
      <c r="A64" s="365"/>
      <c r="B64" s="79" t="s">
        <v>14</v>
      </c>
      <c r="C64" s="285">
        <f>'BA-MAR DEL PLATA (A)'!C65/'BA-MAR DEL PLATA (O)'!C65</f>
        <v>3.9422382671480145</v>
      </c>
      <c r="D64" s="286">
        <f>'BA-MAR DEL PLATA (A)'!C65/'BA-MAR DEL PLATA (O)'!F65</f>
        <v>3.4611727416798734</v>
      </c>
      <c r="E64" s="287">
        <f>'BA-MAR DEL PLATA (A)'!C65/'BA-MAR DEL PLATA (O)'!I65</f>
        <v>2.9876880984952119</v>
      </c>
      <c r="F64" s="288" t="s">
        <v>150</v>
      </c>
      <c r="G64" s="286" t="s">
        <v>150</v>
      </c>
      <c r="H64" s="286" t="s">
        <v>150</v>
      </c>
      <c r="I64" s="286" t="s">
        <v>150</v>
      </c>
      <c r="J64" s="259" t="s">
        <v>150</v>
      </c>
      <c r="K64" s="163"/>
    </row>
    <row r="65" spans="1:11">
      <c r="A65" s="365"/>
      <c r="B65" s="79" t="s">
        <v>15</v>
      </c>
      <c r="C65" s="285">
        <f>'BA-MAR DEL PLATA (A)'!C66/'BA-MAR DEL PLATA (O)'!C66</f>
        <v>3.9422382671480145</v>
      </c>
      <c r="D65" s="286">
        <f>'BA-MAR DEL PLATA (A)'!C66/'BA-MAR DEL PLATA (O)'!F66</f>
        <v>3.4611727416798734</v>
      </c>
      <c r="E65" s="287">
        <f>'BA-MAR DEL PLATA (A)'!C66/'BA-MAR DEL PLATA (O)'!I66</f>
        <v>2.9876880984952119</v>
      </c>
      <c r="F65" s="288" t="s">
        <v>150</v>
      </c>
      <c r="G65" s="286" t="s">
        <v>150</v>
      </c>
      <c r="H65" s="286" t="s">
        <v>150</v>
      </c>
      <c r="I65" s="286" t="s">
        <v>150</v>
      </c>
      <c r="J65" s="259" t="s">
        <v>150</v>
      </c>
      <c r="K65" s="163"/>
    </row>
    <row r="66" spans="1:11">
      <c r="A66" s="365"/>
      <c r="B66" s="79" t="s">
        <v>16</v>
      </c>
      <c r="C66" s="285">
        <f>'BA-MAR DEL PLATA (A)'!C67/'BA-MAR DEL PLATA (O)'!C67</f>
        <v>4.371841155234657</v>
      </c>
      <c r="D66" s="286">
        <f>'BA-MAR DEL PLATA (A)'!C67/'BA-MAR DEL PLATA (O)'!F67</f>
        <v>3.8383518225039621</v>
      </c>
      <c r="E66" s="287">
        <f>'BA-MAR DEL PLATA (A)'!C67/'BA-MAR DEL PLATA (O)'!I67</f>
        <v>3.3132694938440492</v>
      </c>
      <c r="F66" s="288" t="s">
        <v>150</v>
      </c>
      <c r="G66" s="286" t="s">
        <v>150</v>
      </c>
      <c r="H66" s="286" t="s">
        <v>150</v>
      </c>
      <c r="I66" s="286" t="s">
        <v>150</v>
      </c>
      <c r="J66" s="259" t="s">
        <v>150</v>
      </c>
      <c r="K66" s="163"/>
    </row>
    <row r="67" spans="1:11">
      <c r="A67" s="365"/>
      <c r="B67" s="79" t="s">
        <v>17</v>
      </c>
      <c r="C67" s="285">
        <f>'BA-MAR DEL PLATA (A)'!C68/'BA-MAR DEL PLATA (O)'!C68</f>
        <v>5.6805054151624548</v>
      </c>
      <c r="D67" s="286">
        <f>'BA-MAR DEL PLATA (A)'!C68/'BA-MAR DEL PLATA (O)'!F68</f>
        <v>4.9873217115689386</v>
      </c>
      <c r="E67" s="287">
        <f>'BA-MAR DEL PLATA (A)'!C68/'BA-MAR DEL PLATA (O)'!I68</f>
        <v>4.3050615595075241</v>
      </c>
      <c r="F67" s="288" t="s">
        <v>150</v>
      </c>
      <c r="G67" s="286" t="s">
        <v>150</v>
      </c>
      <c r="H67" s="286" t="s">
        <v>150</v>
      </c>
      <c r="I67" s="286" t="s">
        <v>150</v>
      </c>
      <c r="J67" s="289" t="s">
        <v>150</v>
      </c>
      <c r="K67" s="163"/>
    </row>
    <row r="68" spans="1:11">
      <c r="A68" s="365"/>
      <c r="B68" s="78" t="s">
        <v>18</v>
      </c>
      <c r="C68" s="285">
        <f>'BA-MAR DEL PLATA (A)'!C69/'BA-MAR DEL PLATA (O)'!C69</f>
        <v>5.6823104693140793</v>
      </c>
      <c r="D68" s="286">
        <f>'BA-MAR DEL PLATA (A)'!C69/'BA-MAR DEL PLATA (O)'!F69</f>
        <v>4.9889064976228212</v>
      </c>
      <c r="E68" s="287">
        <f>'BA-MAR DEL PLATA (A)'!C69/'BA-MAR DEL PLATA (O)'!I69</f>
        <v>4.3064295485636119</v>
      </c>
      <c r="F68" s="288" t="s">
        <v>150</v>
      </c>
      <c r="G68" s="286" t="s">
        <v>150</v>
      </c>
      <c r="H68" s="286" t="s">
        <v>150</v>
      </c>
      <c r="I68" s="286" t="s">
        <v>150</v>
      </c>
      <c r="J68" s="279" t="s">
        <v>150</v>
      </c>
      <c r="K68" s="163"/>
    </row>
    <row r="69" spans="1:11">
      <c r="A69" s="365"/>
      <c r="B69" s="78" t="s">
        <v>19</v>
      </c>
      <c r="C69" s="285">
        <f>'BA-MAR DEL PLATA (A)'!C70/'BA-MAR DEL PLATA (O)'!C70</f>
        <v>4.6263537906137184</v>
      </c>
      <c r="D69" s="286">
        <f>'BA-MAR DEL PLATA (A)'!C70/'BA-MAR DEL PLATA (O)'!F70</f>
        <v>4.0618066561014263</v>
      </c>
      <c r="E69" s="287">
        <f>'BA-MAR DEL PLATA (A)'!C70/'BA-MAR DEL PLATA (O)'!I70</f>
        <v>3.5061559507523938</v>
      </c>
      <c r="F69" s="288" t="s">
        <v>150</v>
      </c>
      <c r="G69" s="286" t="s">
        <v>150</v>
      </c>
      <c r="H69" s="286" t="s">
        <v>150</v>
      </c>
      <c r="I69" s="286" t="s">
        <v>150</v>
      </c>
      <c r="J69" s="279" t="s">
        <v>150</v>
      </c>
      <c r="K69" s="163"/>
    </row>
    <row r="70" spans="1:11">
      <c r="A70" s="365"/>
      <c r="B70" s="78" t="s">
        <v>20</v>
      </c>
      <c r="C70" s="285">
        <f>'BA-MAR DEL PLATA (A)'!C71/'BA-MAR DEL PLATA (O)'!C71</f>
        <v>4.4115702479338843</v>
      </c>
      <c r="D70" s="286">
        <f>'BA-MAR DEL PLATA (A)'!C71/'BA-MAR DEL PLATA (O)'!F71</f>
        <v>3.8963503649635038</v>
      </c>
      <c r="E70" s="287">
        <f>'BA-MAR DEL PLATA (A)'!C71/'BA-MAR DEL PLATA (O)'!I71</f>
        <v>3.3572327044025156</v>
      </c>
      <c r="F70" s="288" t="s">
        <v>150</v>
      </c>
      <c r="G70" s="286" t="s">
        <v>150</v>
      </c>
      <c r="H70" s="286" t="s">
        <v>150</v>
      </c>
      <c r="I70" s="286" t="s">
        <v>150</v>
      </c>
      <c r="J70" s="259" t="s">
        <v>150</v>
      </c>
      <c r="K70" s="163"/>
    </row>
    <row r="71" spans="1:11">
      <c r="A71" s="365"/>
      <c r="B71" s="78" t="s">
        <v>146</v>
      </c>
      <c r="C71" s="285">
        <f>'BA-MAR DEL PLATA (A)'!C72/'BA-MAR DEL PLATA (O)'!C72</f>
        <v>2.7388429752066115</v>
      </c>
      <c r="D71" s="286">
        <f>'BA-MAR DEL PLATA (A)'!C72/'BA-MAR DEL PLATA (O)'!F72</f>
        <v>2.4189781021897812</v>
      </c>
      <c r="E71" s="287">
        <f>'BA-MAR DEL PLATA (A)'!C72/'BA-MAR DEL PLATA (O)'!I72</f>
        <v>2.0842767295597486</v>
      </c>
      <c r="F71" s="288" t="s">
        <v>150</v>
      </c>
      <c r="G71" s="286" t="s">
        <v>150</v>
      </c>
      <c r="H71" s="286" t="s">
        <v>150</v>
      </c>
      <c r="I71" s="286" t="s">
        <v>150</v>
      </c>
      <c r="J71" s="259" t="s">
        <v>150</v>
      </c>
      <c r="K71" s="163"/>
    </row>
    <row r="72" spans="1:11" ht="15" thickBot="1">
      <c r="A72" s="365"/>
      <c r="B72" s="116" t="s">
        <v>147</v>
      </c>
      <c r="C72" s="265">
        <f>'BA-MAR DEL PLATA (A)'!C73/'BA-MAR DEL PLATA (O)'!C73</f>
        <v>4.0785123966942152</v>
      </c>
      <c r="D72" s="249">
        <f>'BA-MAR DEL PLATA (A)'!C73/'BA-MAR DEL PLATA (O)'!F73</f>
        <v>3.6021897810218979</v>
      </c>
      <c r="E72" s="266">
        <f>'BA-MAR DEL PLATA (A)'!C73/'BA-MAR DEL PLATA (O)'!I73</f>
        <v>3.1037735849056602</v>
      </c>
      <c r="F72" s="248" t="s">
        <v>150</v>
      </c>
      <c r="G72" s="249" t="s">
        <v>150</v>
      </c>
      <c r="H72" s="249" t="s">
        <v>150</v>
      </c>
      <c r="I72" s="249" t="s">
        <v>150</v>
      </c>
      <c r="J72" s="260" t="s">
        <v>150</v>
      </c>
      <c r="K72" s="163"/>
    </row>
    <row r="73" spans="1:11">
      <c r="A73" s="364">
        <v>2018</v>
      </c>
      <c r="B73" s="115" t="s">
        <v>148</v>
      </c>
      <c r="C73" s="252">
        <f>'BA-MAR DEL PLATA (A)'!C74/'BA-MAR DEL PLATA (O)'!C74</f>
        <v>2.7563909774436088</v>
      </c>
      <c r="D73" s="238">
        <f>'BA-MAR DEL PLATA (A)'!C74/'BA-MAR DEL PLATA (O)'!F74</f>
        <v>2.4278145695364239</v>
      </c>
      <c r="E73" s="253">
        <f>'BA-MAR DEL PLATA (A)'!C74/'BA-MAR DEL PLATA (O)'!I74</f>
        <v>2.0948571428571428</v>
      </c>
      <c r="F73" s="246" t="s">
        <v>150</v>
      </c>
      <c r="G73" s="238" t="s">
        <v>150</v>
      </c>
      <c r="H73" s="238" t="s">
        <v>150</v>
      </c>
      <c r="I73" s="238" t="s">
        <v>150</v>
      </c>
      <c r="J73" s="264" t="s">
        <v>150</v>
      </c>
      <c r="K73" s="163"/>
    </row>
    <row r="74" spans="1:11">
      <c r="A74" s="365"/>
      <c r="B74" s="78" t="s">
        <v>12</v>
      </c>
      <c r="C74" s="285">
        <f>'BA-MAR DEL PLATA (A)'!C75/'BA-MAR DEL PLATA (O)'!C75</f>
        <v>3.2496240601503761</v>
      </c>
      <c r="D74" s="286">
        <f>'BA-MAR DEL PLATA (A)'!C75/'BA-MAR DEL PLATA (O)'!F75</f>
        <v>2.8622516556291391</v>
      </c>
      <c r="E74" s="287">
        <f>'BA-MAR DEL PLATA (A)'!C75/'BA-MAR DEL PLATA (O)'!I75</f>
        <v>2.4697142857142858</v>
      </c>
      <c r="F74" s="288" t="s">
        <v>150</v>
      </c>
      <c r="G74" s="286" t="s">
        <v>150</v>
      </c>
      <c r="H74" s="286" t="s">
        <v>150</v>
      </c>
      <c r="I74" s="286" t="s">
        <v>150</v>
      </c>
      <c r="J74" s="259" t="s">
        <v>150</v>
      </c>
      <c r="K74" s="163"/>
    </row>
    <row r="75" spans="1:11">
      <c r="A75" s="365"/>
      <c r="B75" s="78" t="s">
        <v>13</v>
      </c>
      <c r="C75" s="285">
        <f>'BA-MAR DEL PLATA (A)'!C76/'BA-MAR DEL PLATA (O)'!C76</f>
        <v>3.0796992481203009</v>
      </c>
      <c r="D75" s="286">
        <f>'BA-MAR DEL PLATA (A)'!C76/'BA-MAR DEL PLATA (O)'!F76</f>
        <v>2.7125827814569536</v>
      </c>
      <c r="E75" s="287">
        <f>'BA-MAR DEL PLATA (A)'!C76/'BA-MAR DEL PLATA (O)'!I76</f>
        <v>2.3405714285714287</v>
      </c>
      <c r="F75" s="288" t="s">
        <v>150</v>
      </c>
      <c r="G75" s="286" t="s">
        <v>150</v>
      </c>
      <c r="H75" s="286" t="s">
        <v>150</v>
      </c>
      <c r="I75" s="286" t="s">
        <v>150</v>
      </c>
      <c r="J75" s="259" t="s">
        <v>150</v>
      </c>
      <c r="K75" s="163"/>
    </row>
    <row r="76" spans="1:11">
      <c r="A76" s="365"/>
      <c r="B76" s="78" t="s">
        <v>14</v>
      </c>
      <c r="C76" s="285">
        <f>'BA-MAR DEL PLATA (A)'!C77/'BA-MAR DEL PLATA (O)'!C77</f>
        <v>3.7453769559032719</v>
      </c>
      <c r="D76" s="286">
        <f>'BA-MAR DEL PLATA (A)'!C77/'BA-MAR DEL PLATA (O)'!F77</f>
        <v>3.1722891566265061</v>
      </c>
      <c r="E76" s="287">
        <f>'BA-MAR DEL PLATA (A)'!C77/'BA-MAR DEL PLATA (O)'!I77</f>
        <v>2.7427083333333333</v>
      </c>
      <c r="F76" s="288" t="s">
        <v>150</v>
      </c>
      <c r="G76" s="286" t="s">
        <v>150</v>
      </c>
      <c r="H76" s="286" t="s">
        <v>150</v>
      </c>
      <c r="I76" s="286" t="s">
        <v>150</v>
      </c>
      <c r="J76" s="259" t="s">
        <v>150</v>
      </c>
      <c r="K76" s="163"/>
    </row>
    <row r="77" spans="1:11">
      <c r="A77" s="365"/>
      <c r="B77" s="78" t="s">
        <v>15</v>
      </c>
      <c r="C77" s="285">
        <f>'BA-MAR DEL PLATA (A)'!C78/'BA-MAR DEL PLATA (O)'!C78</f>
        <v>2.6530324400564176</v>
      </c>
      <c r="D77" s="286">
        <f>'BA-MAR DEL PLATA (A)'!C78/'BA-MAR DEL PLATA (O)'!F78</f>
        <v>2.266265060240964</v>
      </c>
      <c r="E77" s="287">
        <f>'BA-MAR DEL PLATA (A)'!C78/'BA-MAR DEL PLATA (O)'!I78</f>
        <v>1.9593750000000001</v>
      </c>
      <c r="F77" s="288" t="s">
        <v>150</v>
      </c>
      <c r="G77" s="286" t="s">
        <v>150</v>
      </c>
      <c r="H77" s="286" t="s">
        <v>150</v>
      </c>
      <c r="I77" s="286" t="s">
        <v>150</v>
      </c>
      <c r="J77" s="289" t="s">
        <v>150</v>
      </c>
      <c r="K77" s="163"/>
    </row>
    <row r="78" spans="1:11">
      <c r="A78" s="365"/>
      <c r="B78" s="78" t="s">
        <v>16</v>
      </c>
      <c r="C78" s="285">
        <f>'BA-MAR DEL PLATA (A)'!C79/'BA-MAR DEL PLATA (O)'!C79</f>
        <v>2.5342465753424657</v>
      </c>
      <c r="D78" s="286">
        <f>'BA-MAR DEL PLATA (A)'!C79/'BA-MAR DEL PLATA (O)'!F79</f>
        <v>2.2289156626506026</v>
      </c>
      <c r="E78" s="287">
        <f>'BA-MAR DEL PLATA (A)'!C79/'BA-MAR DEL PLATA (O)'!I79</f>
        <v>1.9270833333333333</v>
      </c>
      <c r="F78" s="288" t="s">
        <v>150</v>
      </c>
      <c r="G78" s="286" t="s">
        <v>150</v>
      </c>
      <c r="H78" s="286" t="s">
        <v>150</v>
      </c>
      <c r="I78" s="286" t="s">
        <v>150</v>
      </c>
      <c r="J78" s="279" t="s">
        <v>150</v>
      </c>
      <c r="K78" s="163"/>
    </row>
    <row r="79" spans="1:11">
      <c r="A79" s="365"/>
      <c r="B79" s="78" t="s">
        <v>17</v>
      </c>
      <c r="C79" s="285">
        <f>'BA-MAR DEL PLATA (A)'!C80/'BA-MAR DEL PLATA (O)'!C80</f>
        <v>4.4221902017291068</v>
      </c>
      <c r="D79" s="286">
        <f>'BA-MAR DEL PLATA (A)'!C80/'BA-MAR DEL PLATA (O)'!F80</f>
        <v>3.697590361445783</v>
      </c>
      <c r="E79" s="287">
        <f>'BA-MAR DEL PLATA (A)'!C80/'BA-MAR DEL PLATA (O)'!I80</f>
        <v>3.1968749999999999</v>
      </c>
      <c r="F79" s="288" t="s">
        <v>150</v>
      </c>
      <c r="G79" s="286" t="s">
        <v>150</v>
      </c>
      <c r="H79" s="286" t="s">
        <v>150</v>
      </c>
      <c r="I79" s="286" t="s">
        <v>150</v>
      </c>
      <c r="J79" s="279" t="s">
        <v>150</v>
      </c>
      <c r="K79" s="163"/>
    </row>
    <row r="80" spans="1:11">
      <c r="A80" s="365"/>
      <c r="B80" s="78" t="s">
        <v>18</v>
      </c>
      <c r="C80" s="285">
        <f>'BA-MAR DEL PLATA (A)'!C81/'BA-MAR DEL PLATA (O)'!C81</f>
        <v>4.3</v>
      </c>
      <c r="D80" s="286">
        <f>'BA-MAR DEL PLATA (A)'!C81/'BA-MAR DEL PLATA (O)'!F81</f>
        <v>3.7819277108433735</v>
      </c>
      <c r="E80" s="287">
        <f>'BA-MAR DEL PLATA (A)'!C81/'BA-MAR DEL PLATA (O)'!I81</f>
        <v>3.2697916666666669</v>
      </c>
      <c r="F80" s="288" t="s">
        <v>150</v>
      </c>
      <c r="G80" s="286" t="s">
        <v>150</v>
      </c>
      <c r="H80" s="286" t="s">
        <v>150</v>
      </c>
      <c r="I80" s="286" t="s">
        <v>150</v>
      </c>
      <c r="J80" s="259" t="s">
        <v>150</v>
      </c>
      <c r="K80" s="163"/>
    </row>
    <row r="81" spans="1:11">
      <c r="A81" s="365"/>
      <c r="B81" s="78" t="s">
        <v>19</v>
      </c>
      <c r="C81" s="285">
        <f>'BA-MAR DEL PLATA (A)'!C82/'BA-MAR DEL PLATA (O)'!C82</f>
        <v>6.7602739726027394</v>
      </c>
      <c r="D81" s="286">
        <f>'BA-MAR DEL PLATA (A)'!C82/'BA-MAR DEL PLATA (O)'!F82</f>
        <v>5.9457831325301207</v>
      </c>
      <c r="E81" s="287">
        <f>'BA-MAR DEL PLATA (A)'!C82/'BA-MAR DEL PLATA (O)'!I82</f>
        <v>5.140625</v>
      </c>
      <c r="F81" s="288" t="s">
        <v>150</v>
      </c>
      <c r="G81" s="286" t="s">
        <v>150</v>
      </c>
      <c r="H81" s="286" t="s">
        <v>150</v>
      </c>
      <c r="I81" s="286" t="s">
        <v>150</v>
      </c>
      <c r="J81" s="259" t="s">
        <v>150</v>
      </c>
      <c r="K81" s="163"/>
    </row>
    <row r="82" spans="1:11">
      <c r="A82" s="365"/>
      <c r="B82" s="78" t="s">
        <v>20</v>
      </c>
      <c r="C82" s="285">
        <f>'BA-MAR DEL PLATA (A)'!C83/'BA-MAR DEL PLATA (O)'!C83</f>
        <v>4.7176079734219272</v>
      </c>
      <c r="D82" s="286">
        <f>'BA-MAR DEL PLATA (A)'!C83/'BA-MAR DEL PLATA (O)'!F83</f>
        <v>4.3226788432267886</v>
      </c>
      <c r="E82" s="287">
        <f>'BA-MAR DEL PLATA (A)'!C83/'BA-MAR DEL PLATA (O)'!I83</f>
        <v>2.8803245436105476</v>
      </c>
      <c r="F82" s="288" t="s">
        <v>150</v>
      </c>
      <c r="G82" s="286" t="s">
        <v>150</v>
      </c>
      <c r="H82" s="286" t="s">
        <v>150</v>
      </c>
      <c r="I82" s="286" t="s">
        <v>150</v>
      </c>
      <c r="J82" s="289" t="s">
        <v>150</v>
      </c>
      <c r="K82" s="163"/>
    </row>
    <row r="83" spans="1:11">
      <c r="A83" s="365"/>
      <c r="B83" s="78" t="s">
        <v>146</v>
      </c>
      <c r="C83" s="285">
        <f>'BA-MAR DEL PLATA (A)'!C84/'BA-MAR DEL PLATA (O)'!C84</f>
        <v>7.0484472049689444</v>
      </c>
      <c r="D83" s="286">
        <f>'BA-MAR DEL PLATA (A)'!C84/'BA-MAR DEL PLATA (O)'!F84</f>
        <v>6.2010928961748633</v>
      </c>
      <c r="E83" s="287">
        <f>'BA-MAR DEL PLATA (A)'!C84/'BA-MAR DEL PLATA (O)'!I84</f>
        <v>5.628968253968254</v>
      </c>
      <c r="F83" s="288" t="s">
        <v>150</v>
      </c>
      <c r="G83" s="286" t="s">
        <v>150</v>
      </c>
      <c r="H83" s="286" t="s">
        <v>150</v>
      </c>
      <c r="I83" s="286" t="s">
        <v>150</v>
      </c>
      <c r="J83" s="279" t="s">
        <v>150</v>
      </c>
      <c r="K83" s="163"/>
    </row>
    <row r="84" spans="1:11" ht="15" thickBot="1">
      <c r="A84" s="365"/>
      <c r="B84" s="116" t="s">
        <v>147</v>
      </c>
      <c r="C84" s="329">
        <f>'BA-MAR DEL PLATA (A)'!C85/'BA-MAR DEL PLATA (O)'!C85</f>
        <v>11.139130434782608</v>
      </c>
      <c r="D84" s="330">
        <f>'BA-MAR DEL PLATA (A)'!C85/'BA-MAR DEL PLATA (O)'!F85</f>
        <v>9.8000000000000007</v>
      </c>
      <c r="E84" s="331">
        <f>'BA-MAR DEL PLATA (A)'!C85/'BA-MAR DEL PLATA (O)'!I85</f>
        <v>8.8958333333333339</v>
      </c>
      <c r="F84" s="332" t="s">
        <v>150</v>
      </c>
      <c r="G84" s="330" t="s">
        <v>150</v>
      </c>
      <c r="H84" s="330" t="s">
        <v>150</v>
      </c>
      <c r="I84" s="330" t="s">
        <v>150</v>
      </c>
      <c r="J84" s="260" t="s">
        <v>150</v>
      </c>
      <c r="K84" s="163"/>
    </row>
    <row r="85" spans="1:11">
      <c r="A85" s="364">
        <v>2019</v>
      </c>
      <c r="B85" s="115" t="s">
        <v>148</v>
      </c>
      <c r="C85" s="252">
        <f>'BA-MAR DEL PLATA (A)'!C86/'BA-MAR DEL PLATA (O)'!C86</f>
        <v>7.5232163080407704</v>
      </c>
      <c r="D85" s="238">
        <f>'BA-MAR DEL PLATA (A)'!C86/'BA-MAR DEL PLATA (O)'!F86</f>
        <v>6.0117647058823529</v>
      </c>
      <c r="E85" s="253">
        <f>'BA-MAR DEL PLATA (A)'!C86/'BA-MAR DEL PLATA (O)'!I86</f>
        <v>5.2101960784313723</v>
      </c>
      <c r="F85" s="246" t="s">
        <v>150</v>
      </c>
      <c r="G85" s="238" t="s">
        <v>150</v>
      </c>
      <c r="H85" s="238" t="s">
        <v>150</v>
      </c>
      <c r="I85" s="238" t="s">
        <v>150</v>
      </c>
      <c r="J85" s="264" t="s">
        <v>150</v>
      </c>
      <c r="K85" s="163"/>
    </row>
    <row r="86" spans="1:11">
      <c r="A86" s="365"/>
      <c r="B86" s="78" t="s">
        <v>12</v>
      </c>
      <c r="C86" s="285">
        <f>'BA-MAR DEL PLATA (A)'!C87/'BA-MAR DEL PLATA (O)'!C87</f>
        <v>11.024504084014003</v>
      </c>
      <c r="D86" s="286">
        <f>'BA-MAR DEL PLATA (A)'!C87/'BA-MAR DEL PLATA (O)'!F87</f>
        <v>8.5502262443438912</v>
      </c>
      <c r="E86" s="287">
        <f>'BA-MAR DEL PLATA (A)'!C87/'BA-MAR DEL PLATA (O)'!I87</f>
        <v>7.4101960784313725</v>
      </c>
      <c r="F86" s="288" t="s">
        <v>150</v>
      </c>
      <c r="G86" s="286" t="s">
        <v>150</v>
      </c>
      <c r="H86" s="286" t="s">
        <v>150</v>
      </c>
      <c r="I86" s="286" t="s">
        <v>150</v>
      </c>
      <c r="J86" s="259" t="s">
        <v>150</v>
      </c>
      <c r="K86" s="163"/>
    </row>
    <row r="87" spans="1:11">
      <c r="A87" s="365"/>
      <c r="B87" s="78" t="s">
        <v>13</v>
      </c>
      <c r="C87" s="285">
        <f>'BA-MAR DEL PLATA (A)'!C88/'BA-MAR DEL PLATA (O)'!C88</f>
        <v>3.8739789964994165</v>
      </c>
      <c r="D87" s="286">
        <f>'BA-MAR DEL PLATA (A)'!C88/'BA-MAR DEL PLATA (O)'!F88</f>
        <v>3.004524886877828</v>
      </c>
      <c r="E87" s="287">
        <f>'BA-MAR DEL PLATA (A)'!C88/'BA-MAR DEL PLATA (O)'!I88</f>
        <v>2.6039215686274511</v>
      </c>
      <c r="F87" s="288" t="s">
        <v>150</v>
      </c>
      <c r="G87" s="286" t="s">
        <v>150</v>
      </c>
      <c r="H87" s="286" t="s">
        <v>150</v>
      </c>
      <c r="I87" s="286" t="s">
        <v>150</v>
      </c>
      <c r="J87" s="259" t="s">
        <v>150</v>
      </c>
      <c r="K87" s="163"/>
    </row>
    <row r="88" spans="1:11">
      <c r="A88" s="365"/>
      <c r="B88" s="78" t="s">
        <v>14</v>
      </c>
      <c r="C88" s="285">
        <f>'BA-MAR DEL PLATA (A)'!C89/'BA-MAR DEL PLATA (O)'!C89</f>
        <v>5.4881101376720904</v>
      </c>
      <c r="D88" s="286">
        <f>'BA-MAR DEL PLATA (A)'!C89/'BA-MAR DEL PLATA (O)'!F89</f>
        <v>4.3415841584158414</v>
      </c>
      <c r="E88" s="287">
        <f>'BA-MAR DEL PLATA (A)'!C89/'BA-MAR DEL PLATA (O)'!I89</f>
        <v>3.7736660929432015</v>
      </c>
      <c r="F88" s="288" t="s">
        <v>150</v>
      </c>
      <c r="G88" s="286" t="s">
        <v>150</v>
      </c>
      <c r="H88" s="286" t="s">
        <v>150</v>
      </c>
      <c r="I88" s="286" t="s">
        <v>150</v>
      </c>
      <c r="J88" s="259" t="s">
        <v>150</v>
      </c>
      <c r="K88" s="163"/>
    </row>
    <row r="89" spans="1:11">
      <c r="A89" s="365"/>
      <c r="B89" s="78" t="s">
        <v>15</v>
      </c>
      <c r="C89" s="285">
        <f>'BA-MAR DEL PLATA (A)'!C90/'BA-MAR DEL PLATA (O)'!C90</f>
        <v>3.8082051282051284</v>
      </c>
      <c r="D89" s="286">
        <f>'BA-MAR DEL PLATA (A)'!C90/'BA-MAR DEL PLATA (O)'!F90</f>
        <v>3.3601809954751132</v>
      </c>
      <c r="E89" s="287">
        <f>'BA-MAR DEL PLATA (A)'!C90/'BA-MAR DEL PLATA (O)'!I90</f>
        <v>2.912156862745098</v>
      </c>
      <c r="F89" s="288" t="s">
        <v>150</v>
      </c>
      <c r="G89" s="286" t="s">
        <v>150</v>
      </c>
      <c r="H89" s="286" t="s">
        <v>150</v>
      </c>
      <c r="I89" s="286" t="s">
        <v>150</v>
      </c>
      <c r="J89" s="289" t="s">
        <v>150</v>
      </c>
      <c r="K89" s="163"/>
    </row>
    <row r="90" spans="1:11">
      <c r="A90" s="365"/>
      <c r="B90" s="78" t="s">
        <v>16</v>
      </c>
      <c r="C90" s="285">
        <f>'BA-MAR DEL PLATA (A)'!C91/'BA-MAR DEL PLATA (O)'!C91</f>
        <v>4.8348717948717947</v>
      </c>
      <c r="D90" s="286">
        <f>'BA-MAR DEL PLATA (A)'!C91/'BA-MAR DEL PLATA (O)'!F91</f>
        <v>4.2660633484162895</v>
      </c>
      <c r="E90" s="287">
        <f>'BA-MAR DEL PLATA (A)'!C91/'BA-MAR DEL PLATA (O)'!I91</f>
        <v>3.6972549019607843</v>
      </c>
      <c r="F90" s="288" t="s">
        <v>150</v>
      </c>
      <c r="G90" s="286" t="s">
        <v>150</v>
      </c>
      <c r="H90" s="286" t="s">
        <v>150</v>
      </c>
      <c r="I90" s="286" t="s">
        <v>150</v>
      </c>
      <c r="J90" s="279" t="s">
        <v>150</v>
      </c>
      <c r="K90" s="163"/>
    </row>
    <row r="91" spans="1:11">
      <c r="A91" s="365"/>
      <c r="B91" s="78" t="s">
        <v>17</v>
      </c>
      <c r="C91" s="285">
        <f>'BA-MAR DEL PLATA (A)'!C92/'BA-MAR DEL PLATA (O)'!C92</f>
        <v>3.9876923076923076</v>
      </c>
      <c r="D91" s="286">
        <f>'BA-MAR DEL PLATA (A)'!C92/'BA-MAR DEL PLATA (O)'!F92</f>
        <v>3.518552036199095</v>
      </c>
      <c r="E91" s="287">
        <f>'BA-MAR DEL PLATA (A)'!C92/'BA-MAR DEL PLATA (O)'!I92</f>
        <v>3.0494117647058823</v>
      </c>
      <c r="F91" s="288" t="s">
        <v>150</v>
      </c>
      <c r="G91" s="286" t="s">
        <v>150</v>
      </c>
      <c r="H91" s="286" t="s">
        <v>150</v>
      </c>
      <c r="I91" s="286" t="s">
        <v>150</v>
      </c>
      <c r="J91" s="279" t="s">
        <v>150</v>
      </c>
      <c r="K91" s="163"/>
    </row>
    <row r="92" spans="1:11">
      <c r="A92" s="365"/>
      <c r="B92" s="78" t="s">
        <v>18</v>
      </c>
      <c r="C92" s="285">
        <f>'BA-MAR DEL PLATA (A)'!C93/'BA-MAR DEL PLATA (O)'!C93</f>
        <v>3.6015761821366024</v>
      </c>
      <c r="D92" s="286">
        <f>'BA-MAR DEL PLATA (A)'!C93/'BA-MAR DEL PLATA (O)'!F93</f>
        <v>3.0354243542435424</v>
      </c>
      <c r="E92" s="287">
        <f>'BA-MAR DEL PLATA (A)'!C93/'BA-MAR DEL PLATA (O)'!I93</f>
        <v>2.6707792207792207</v>
      </c>
      <c r="F92" s="288" t="s">
        <v>150</v>
      </c>
      <c r="G92" s="286" t="s">
        <v>150</v>
      </c>
      <c r="H92" s="286" t="s">
        <v>150</v>
      </c>
      <c r="I92" s="286" t="s">
        <v>150</v>
      </c>
      <c r="J92" s="259" t="s">
        <v>150</v>
      </c>
      <c r="K92" s="163"/>
    </row>
    <row r="93" spans="1:11">
      <c r="A93" s="365"/>
      <c r="B93" s="78" t="s">
        <v>19</v>
      </c>
      <c r="C93" s="285">
        <f>'BA-MAR DEL PLATA (A)'!C94/'BA-MAR DEL PLATA (O)'!C94</f>
        <v>4.0385288966725046</v>
      </c>
      <c r="D93" s="286">
        <f>'BA-MAR DEL PLATA (A)'!C94/'BA-MAR DEL PLATA (O)'!F94</f>
        <v>3.4036900369003691</v>
      </c>
      <c r="E93" s="287">
        <f>'BA-MAR DEL PLATA (A)'!C94/'BA-MAR DEL PLATA (O)'!I94</f>
        <v>2.994805194805195</v>
      </c>
      <c r="F93" s="288" t="s">
        <v>150</v>
      </c>
      <c r="G93" s="286" t="s">
        <v>150</v>
      </c>
      <c r="H93" s="286" t="s">
        <v>150</v>
      </c>
      <c r="I93" s="286" t="s">
        <v>150</v>
      </c>
      <c r="J93" s="259" t="s">
        <v>150</v>
      </c>
      <c r="K93" s="163"/>
    </row>
    <row r="94" spans="1:11">
      <c r="A94" s="365"/>
      <c r="B94" s="78" t="s">
        <v>20</v>
      </c>
      <c r="C94" s="285">
        <f>'BA-MAR DEL PLATA (A)'!C95/'BA-MAR DEL PLATA (O)'!C95</f>
        <v>4.0385288966725046</v>
      </c>
      <c r="D94" s="286">
        <f>'BA-MAR DEL PLATA (A)'!C95/'BA-MAR DEL PLATA (O)'!F95</f>
        <v>3.4036900369003691</v>
      </c>
      <c r="E94" s="287">
        <f>'BA-MAR DEL PLATA (A)'!C95/'BA-MAR DEL PLATA (O)'!I95</f>
        <v>2.994805194805195</v>
      </c>
      <c r="F94" s="288" t="s">
        <v>150</v>
      </c>
      <c r="G94" s="286" t="s">
        <v>150</v>
      </c>
      <c r="H94" s="286" t="s">
        <v>150</v>
      </c>
      <c r="I94" s="286" t="s">
        <v>150</v>
      </c>
      <c r="J94" s="289" t="s">
        <v>150</v>
      </c>
      <c r="K94" s="163"/>
    </row>
    <row r="95" spans="1:11">
      <c r="A95" s="365"/>
      <c r="B95" s="78" t="s">
        <v>146</v>
      </c>
      <c r="C95" s="285">
        <f>'BA-MAR DEL PLATA (A)'!C96/'BA-MAR DEL PLATA (O)'!C96</f>
        <v>7.2713375796178346</v>
      </c>
      <c r="D95" s="286">
        <f>'BA-MAR DEL PLATA (A)'!C96/'BA-MAR DEL PLATA (O)'!F96</f>
        <v>6.4863636363636363</v>
      </c>
      <c r="E95" s="287">
        <f>'BA-MAR DEL PLATA (A)'!C96/'BA-MAR DEL PLATA (O)'!I96</f>
        <v>5.5687804878048777</v>
      </c>
      <c r="F95" s="288" t="s">
        <v>150</v>
      </c>
      <c r="G95" s="286" t="s">
        <v>150</v>
      </c>
      <c r="H95" s="286" t="s">
        <v>150</v>
      </c>
      <c r="I95" s="286" t="s">
        <v>150</v>
      </c>
      <c r="J95" s="279" t="s">
        <v>150</v>
      </c>
      <c r="K95" s="163"/>
    </row>
    <row r="96" spans="1:11" ht="15" thickBot="1">
      <c r="A96" s="372"/>
      <c r="B96" s="116" t="s">
        <v>147</v>
      </c>
      <c r="C96" s="329">
        <f>'BA-MAR DEL PLATA (A)'!C97/'BA-MAR DEL PLATA (O)'!C97</f>
        <v>6.9171974522292992</v>
      </c>
      <c r="D96" s="330">
        <f>'BA-MAR DEL PLATA (A)'!C97/'BA-MAR DEL PLATA (O)'!F97</f>
        <v>6.1704545454545459</v>
      </c>
      <c r="E96" s="331">
        <f>'BA-MAR DEL PLATA (A)'!C97/'BA-MAR DEL PLATA (O)'!I97</f>
        <v>5.2975609756097564</v>
      </c>
      <c r="F96" s="332" t="s">
        <v>150</v>
      </c>
      <c r="G96" s="330" t="s">
        <v>150</v>
      </c>
      <c r="H96" s="330" t="s">
        <v>150</v>
      </c>
      <c r="I96" s="330" t="s">
        <v>150</v>
      </c>
      <c r="J96" s="260" t="s">
        <v>150</v>
      </c>
      <c r="K96" s="163"/>
    </row>
    <row r="97" spans="1:11">
      <c r="A97" s="364">
        <v>2020</v>
      </c>
      <c r="B97" s="115" t="s">
        <v>148</v>
      </c>
      <c r="C97" s="252">
        <f>'BA-MAR DEL PLATA (A)'!C98/'BA-MAR DEL PLATA (O)'!C98</f>
        <v>3.8953757225433527</v>
      </c>
      <c r="D97" s="238">
        <f>'BA-MAR DEL PLATA (A)'!C98/'BA-MAR DEL PLATA (O)'!F98</f>
        <v>3.4917098445595856</v>
      </c>
      <c r="E97" s="253">
        <f>'BA-MAR DEL PLATA (A)'!C98/'BA-MAR DEL PLATA (O)'!I98</f>
        <v>2.9951111111111111</v>
      </c>
      <c r="F97" s="246" t="s">
        <v>150</v>
      </c>
      <c r="G97" s="238" t="s">
        <v>150</v>
      </c>
      <c r="H97" s="238" t="s">
        <v>150</v>
      </c>
      <c r="I97" s="238" t="s">
        <v>150</v>
      </c>
      <c r="J97" s="264" t="s">
        <v>150</v>
      </c>
      <c r="K97" s="163"/>
    </row>
    <row r="98" spans="1:11">
      <c r="A98" s="365"/>
      <c r="B98" s="78" t="s">
        <v>12</v>
      </c>
      <c r="C98" s="8" t="s">
        <v>150</v>
      </c>
      <c r="D98" s="286" t="s">
        <v>150</v>
      </c>
      <c r="E98" s="287" t="s">
        <v>150</v>
      </c>
      <c r="F98" s="288" t="s">
        <v>150</v>
      </c>
      <c r="G98" s="286" t="s">
        <v>150</v>
      </c>
      <c r="H98" s="286" t="s">
        <v>150</v>
      </c>
      <c r="I98" s="286" t="s">
        <v>150</v>
      </c>
      <c r="J98" s="259" t="s">
        <v>150</v>
      </c>
      <c r="K98" s="163"/>
    </row>
    <row r="99" spans="1:11">
      <c r="A99" s="365"/>
      <c r="B99" s="78" t="s">
        <v>13</v>
      </c>
      <c r="C99" s="285" t="s">
        <v>150</v>
      </c>
      <c r="D99" s="286" t="s">
        <v>150</v>
      </c>
      <c r="E99" s="287" t="s">
        <v>150</v>
      </c>
      <c r="F99" s="288" t="s">
        <v>150</v>
      </c>
      <c r="G99" s="286" t="s">
        <v>150</v>
      </c>
      <c r="H99" s="286" t="s">
        <v>150</v>
      </c>
      <c r="I99" s="286" t="s">
        <v>150</v>
      </c>
      <c r="J99" s="259" t="s">
        <v>150</v>
      </c>
      <c r="K99" s="163"/>
    </row>
    <row r="100" spans="1:11">
      <c r="A100" s="365"/>
      <c r="B100" s="78" t="s">
        <v>14</v>
      </c>
      <c r="C100" s="285" t="s">
        <v>150</v>
      </c>
      <c r="D100" s="286" t="s">
        <v>150</v>
      </c>
      <c r="E100" s="287" t="s">
        <v>150</v>
      </c>
      <c r="F100" s="288" t="s">
        <v>150</v>
      </c>
      <c r="G100" s="286" t="s">
        <v>150</v>
      </c>
      <c r="H100" s="286" t="s">
        <v>150</v>
      </c>
      <c r="I100" s="286" t="s">
        <v>150</v>
      </c>
      <c r="J100" s="259" t="s">
        <v>150</v>
      </c>
      <c r="K100" s="163"/>
    </row>
    <row r="101" spans="1:11">
      <c r="A101" s="365"/>
      <c r="B101" s="78" t="s">
        <v>15</v>
      </c>
      <c r="C101" s="285" t="s">
        <v>150</v>
      </c>
      <c r="D101" s="286" t="s">
        <v>150</v>
      </c>
      <c r="E101" s="287" t="s">
        <v>150</v>
      </c>
      <c r="F101" s="288" t="s">
        <v>150</v>
      </c>
      <c r="G101" s="286" t="s">
        <v>150</v>
      </c>
      <c r="H101" s="286" t="s">
        <v>150</v>
      </c>
      <c r="I101" s="286" t="s">
        <v>150</v>
      </c>
      <c r="J101" s="289" t="s">
        <v>150</v>
      </c>
      <c r="K101" s="163"/>
    </row>
    <row r="102" spans="1:11">
      <c r="A102" s="365"/>
      <c r="B102" s="78" t="s">
        <v>16</v>
      </c>
      <c r="C102" s="285" t="s">
        <v>150</v>
      </c>
      <c r="D102" s="286" t="s">
        <v>150</v>
      </c>
      <c r="E102" s="287" t="s">
        <v>150</v>
      </c>
      <c r="F102" s="288" t="s">
        <v>150</v>
      </c>
      <c r="G102" s="286" t="s">
        <v>150</v>
      </c>
      <c r="H102" s="286" t="s">
        <v>150</v>
      </c>
      <c r="I102" s="286" t="s">
        <v>150</v>
      </c>
      <c r="J102" s="279" t="s">
        <v>150</v>
      </c>
      <c r="K102" s="163"/>
    </row>
    <row r="103" spans="1:11">
      <c r="A103" s="365"/>
      <c r="B103" s="78" t="s">
        <v>17</v>
      </c>
      <c r="C103" s="285" t="s">
        <v>150</v>
      </c>
      <c r="D103" s="286" t="s">
        <v>150</v>
      </c>
      <c r="E103" s="287" t="s">
        <v>150</v>
      </c>
      <c r="F103" s="288" t="s">
        <v>150</v>
      </c>
      <c r="G103" s="286" t="s">
        <v>150</v>
      </c>
      <c r="H103" s="286" t="s">
        <v>150</v>
      </c>
      <c r="I103" s="286" t="s">
        <v>150</v>
      </c>
      <c r="J103" s="279" t="s">
        <v>150</v>
      </c>
      <c r="K103" s="163"/>
    </row>
    <row r="104" spans="1:11">
      <c r="A104" s="365"/>
      <c r="B104" s="78" t="s">
        <v>18</v>
      </c>
      <c r="C104" s="285" t="s">
        <v>150</v>
      </c>
      <c r="D104" s="286" t="s">
        <v>150</v>
      </c>
      <c r="E104" s="287" t="s">
        <v>150</v>
      </c>
      <c r="F104" s="288" t="s">
        <v>150</v>
      </c>
      <c r="G104" s="286" t="s">
        <v>150</v>
      </c>
      <c r="H104" s="286" t="s">
        <v>150</v>
      </c>
      <c r="I104" s="286" t="s">
        <v>150</v>
      </c>
      <c r="J104" s="259" t="s">
        <v>150</v>
      </c>
      <c r="K104" s="163"/>
    </row>
    <row r="105" spans="1:11">
      <c r="A105" s="365"/>
      <c r="B105" s="78" t="s">
        <v>19</v>
      </c>
      <c r="C105" s="285" t="s">
        <v>150</v>
      </c>
      <c r="D105" s="286" t="s">
        <v>150</v>
      </c>
      <c r="E105" s="287" t="s">
        <v>150</v>
      </c>
      <c r="F105" s="288" t="s">
        <v>150</v>
      </c>
      <c r="G105" s="286" t="s">
        <v>150</v>
      </c>
      <c r="H105" s="286" t="s">
        <v>150</v>
      </c>
      <c r="I105" s="286" t="s">
        <v>150</v>
      </c>
      <c r="J105" s="259" t="s">
        <v>150</v>
      </c>
      <c r="K105" s="163"/>
    </row>
    <row r="106" spans="1:11">
      <c r="A106" s="365"/>
      <c r="B106" s="78" t="s">
        <v>20</v>
      </c>
      <c r="C106" s="285" t="s">
        <v>150</v>
      </c>
      <c r="D106" s="286" t="s">
        <v>150</v>
      </c>
      <c r="E106" s="287" t="s">
        <v>150</v>
      </c>
      <c r="F106" s="288" t="s">
        <v>150</v>
      </c>
      <c r="G106" s="286" t="s">
        <v>150</v>
      </c>
      <c r="H106" s="286" t="s">
        <v>150</v>
      </c>
      <c r="I106" s="286" t="s">
        <v>150</v>
      </c>
      <c r="J106" s="289" t="s">
        <v>150</v>
      </c>
      <c r="K106" s="163"/>
    </row>
    <row r="107" spans="1:11">
      <c r="A107" s="365"/>
      <c r="B107" s="78" t="s">
        <v>146</v>
      </c>
      <c r="C107" s="285" t="s">
        <v>150</v>
      </c>
      <c r="D107" s="286" t="s">
        <v>150</v>
      </c>
      <c r="E107" s="287" t="s">
        <v>150</v>
      </c>
      <c r="F107" s="288" t="s">
        <v>150</v>
      </c>
      <c r="G107" s="286" t="s">
        <v>150</v>
      </c>
      <c r="H107" s="286" t="s">
        <v>150</v>
      </c>
      <c r="I107" s="286" t="s">
        <v>150</v>
      </c>
      <c r="J107" s="279" t="s">
        <v>150</v>
      </c>
      <c r="K107" s="163"/>
    </row>
    <row r="108" spans="1:11" ht="15" thickBot="1">
      <c r="A108" s="365"/>
      <c r="B108" s="116" t="s">
        <v>147</v>
      </c>
      <c r="C108" s="329" t="s">
        <v>150</v>
      </c>
      <c r="D108" s="330" t="s">
        <v>150</v>
      </c>
      <c r="E108" s="331" t="s">
        <v>150</v>
      </c>
      <c r="F108" s="332" t="s">
        <v>150</v>
      </c>
      <c r="G108" s="330" t="s">
        <v>150</v>
      </c>
      <c r="H108" s="330" t="s">
        <v>150</v>
      </c>
      <c r="I108" s="330" t="s">
        <v>150</v>
      </c>
      <c r="J108" s="260" t="s">
        <v>150</v>
      </c>
      <c r="K108" s="163"/>
    </row>
    <row r="109" spans="1:11">
      <c r="A109" s="364">
        <v>2021</v>
      </c>
      <c r="B109" s="115" t="s">
        <v>148</v>
      </c>
      <c r="C109" s="252" t="s">
        <v>150</v>
      </c>
      <c r="D109" s="238" t="s">
        <v>150</v>
      </c>
      <c r="E109" s="253" t="s">
        <v>150</v>
      </c>
      <c r="F109" s="246" t="s">
        <v>150</v>
      </c>
      <c r="G109" s="238" t="s">
        <v>150</v>
      </c>
      <c r="H109" s="238" t="s">
        <v>150</v>
      </c>
      <c r="I109" s="238" t="s">
        <v>150</v>
      </c>
      <c r="J109" s="279" t="s">
        <v>150</v>
      </c>
      <c r="K109" s="163"/>
    </row>
    <row r="110" spans="1:11">
      <c r="A110" s="365"/>
      <c r="B110" s="78" t="s">
        <v>12</v>
      </c>
      <c r="C110" s="285" t="s">
        <v>150</v>
      </c>
      <c r="D110" s="286" t="s">
        <v>150</v>
      </c>
      <c r="E110" s="287" t="s">
        <v>150</v>
      </c>
      <c r="F110" s="288" t="s">
        <v>150</v>
      </c>
      <c r="G110" s="286" t="s">
        <v>150</v>
      </c>
      <c r="H110" s="286" t="s">
        <v>150</v>
      </c>
      <c r="I110" s="286" t="s">
        <v>150</v>
      </c>
      <c r="J110" s="259" t="s">
        <v>150</v>
      </c>
      <c r="K110" s="163"/>
    </row>
    <row r="111" spans="1:11">
      <c r="A111" s="365"/>
      <c r="B111" s="78" t="s">
        <v>13</v>
      </c>
      <c r="C111" s="285" t="s">
        <v>150</v>
      </c>
      <c r="D111" s="286" t="s">
        <v>150</v>
      </c>
      <c r="E111" s="287" t="s">
        <v>150</v>
      </c>
      <c r="F111" s="288" t="s">
        <v>150</v>
      </c>
      <c r="G111" s="286" t="s">
        <v>150</v>
      </c>
      <c r="H111" s="286" t="s">
        <v>150</v>
      </c>
      <c r="I111" s="286" t="s">
        <v>150</v>
      </c>
      <c r="J111" s="259" t="s">
        <v>150</v>
      </c>
      <c r="K111" s="163"/>
    </row>
    <row r="112" spans="1:11">
      <c r="A112" s="365"/>
      <c r="B112" s="78" t="s">
        <v>14</v>
      </c>
      <c r="C112" s="285" t="s">
        <v>150</v>
      </c>
      <c r="D112" s="286" t="s">
        <v>150</v>
      </c>
      <c r="E112" s="287" t="s">
        <v>150</v>
      </c>
      <c r="F112" s="288" t="s">
        <v>150</v>
      </c>
      <c r="G112" s="286" t="s">
        <v>150</v>
      </c>
      <c r="H112" s="286" t="s">
        <v>150</v>
      </c>
      <c r="I112" s="286" t="s">
        <v>150</v>
      </c>
      <c r="J112" s="289" t="s">
        <v>150</v>
      </c>
      <c r="K112" s="163"/>
    </row>
    <row r="113" spans="1:11">
      <c r="A113" s="365"/>
      <c r="B113" s="78" t="s">
        <v>15</v>
      </c>
      <c r="C113" s="285" t="s">
        <v>150</v>
      </c>
      <c r="D113" s="286" t="s">
        <v>150</v>
      </c>
      <c r="E113" s="287" t="s">
        <v>150</v>
      </c>
      <c r="F113" s="288" t="s">
        <v>150</v>
      </c>
      <c r="G113" s="286" t="s">
        <v>150</v>
      </c>
      <c r="H113" s="286" t="s">
        <v>150</v>
      </c>
      <c r="I113" s="286" t="s">
        <v>150</v>
      </c>
      <c r="J113" s="279" t="s">
        <v>150</v>
      </c>
      <c r="K113" s="163"/>
    </row>
    <row r="114" spans="1:11">
      <c r="A114" s="365"/>
      <c r="B114" s="78" t="s">
        <v>16</v>
      </c>
      <c r="C114" s="285" t="s">
        <v>150</v>
      </c>
      <c r="D114" s="286" t="s">
        <v>150</v>
      </c>
      <c r="E114" s="287" t="s">
        <v>150</v>
      </c>
      <c r="F114" s="288" t="s">
        <v>150</v>
      </c>
      <c r="G114" s="286" t="s">
        <v>150</v>
      </c>
      <c r="H114" s="286" t="s">
        <v>150</v>
      </c>
      <c r="I114" s="286" t="s">
        <v>150</v>
      </c>
      <c r="J114" s="259" t="s">
        <v>150</v>
      </c>
      <c r="K114" s="163"/>
    </row>
    <row r="115" spans="1:11">
      <c r="A115" s="365"/>
      <c r="B115" s="78" t="s">
        <v>17</v>
      </c>
      <c r="C115" s="285" t="s">
        <v>150</v>
      </c>
      <c r="D115" s="286" t="s">
        <v>150</v>
      </c>
      <c r="E115" s="287" t="s">
        <v>150</v>
      </c>
      <c r="F115" s="288" t="s">
        <v>150</v>
      </c>
      <c r="G115" s="286" t="s">
        <v>150</v>
      </c>
      <c r="H115" s="286" t="s">
        <v>150</v>
      </c>
      <c r="I115" s="286" t="s">
        <v>150</v>
      </c>
      <c r="J115" s="289" t="s">
        <v>150</v>
      </c>
      <c r="K115" s="163"/>
    </row>
    <row r="116" spans="1:11">
      <c r="A116" s="365"/>
      <c r="B116" s="78" t="s">
        <v>18</v>
      </c>
      <c r="C116" s="285" t="s">
        <v>150</v>
      </c>
      <c r="D116" s="286" t="s">
        <v>150</v>
      </c>
      <c r="E116" s="287" t="s">
        <v>150</v>
      </c>
      <c r="F116" s="288" t="s">
        <v>150</v>
      </c>
      <c r="G116" s="286" t="s">
        <v>150</v>
      </c>
      <c r="H116" s="286" t="s">
        <v>150</v>
      </c>
      <c r="I116" s="286" t="s">
        <v>150</v>
      </c>
      <c r="J116" s="279" t="s">
        <v>150</v>
      </c>
      <c r="K116" s="163"/>
    </row>
    <row r="117" spans="1:11" ht="15" thickBot="1">
      <c r="A117" s="372"/>
      <c r="B117" s="291" t="s">
        <v>19</v>
      </c>
      <c r="C117" s="265">
        <f>'BA-MAR DEL PLATA (A)'!C118/'BA-MAR DEL PLATA (O)'!C118</f>
        <v>4.3866920152091256</v>
      </c>
      <c r="D117" s="249">
        <f>'BA-MAR DEL PLATA (A)'!C118/'BA-MAR DEL PLATA (O)'!F118</f>
        <v>3.9241496598639456</v>
      </c>
      <c r="E117" s="266">
        <f>'BA-MAR DEL PLATA (A)'!C118/'BA-MAR DEL PLATA (O)'!I118</f>
        <v>3.3932352941176469</v>
      </c>
      <c r="F117" s="248" t="s">
        <v>150</v>
      </c>
      <c r="G117" s="249" t="s">
        <v>150</v>
      </c>
      <c r="H117" s="330" t="s">
        <v>150</v>
      </c>
      <c r="I117" s="330" t="s">
        <v>150</v>
      </c>
      <c r="J117" s="260" t="s">
        <v>150</v>
      </c>
      <c r="K117" s="163"/>
    </row>
    <row r="118" spans="1:11">
      <c r="A118" s="2"/>
      <c r="B118" s="74"/>
    </row>
    <row r="120" spans="1:11">
      <c r="A120" s="4" t="s">
        <v>21</v>
      </c>
    </row>
  </sheetData>
  <mergeCells count="13">
    <mergeCell ref="A25:A36"/>
    <mergeCell ref="A37:A48"/>
    <mergeCell ref="A73:A84"/>
    <mergeCell ref="F12:J12"/>
    <mergeCell ref="B12:B13"/>
    <mergeCell ref="C12:E12"/>
    <mergeCell ref="A12:A13"/>
    <mergeCell ref="A14:A24"/>
    <mergeCell ref="A85:A96"/>
    <mergeCell ref="A97:A108"/>
    <mergeCell ref="A109:A117"/>
    <mergeCell ref="A61:A72"/>
    <mergeCell ref="A49:A60"/>
  </mergeCells>
  <hyperlinks>
    <hyperlink ref="A120" location="ÍNDICE!A1" display="Volver al Índice" xr:uid="{00000000-0004-0000-1400-000000000000}"/>
  </hyperlink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I137"/>
  <sheetViews>
    <sheetView showGridLines="0" zoomScale="80" zoomScaleNormal="80" workbookViewId="0"/>
  </sheetViews>
  <sheetFormatPr baseColWidth="10" defaultColWidth="22.6640625" defaultRowHeight="14.4"/>
  <cols>
    <col min="1" max="1" width="27.6640625" customWidth="1"/>
    <col min="3" max="5" width="30.6640625" customWidth="1"/>
  </cols>
  <sheetData>
    <row r="1" spans="1:5">
      <c r="A1" s="3" t="s">
        <v>0</v>
      </c>
      <c r="B1" s="2"/>
      <c r="C1" s="2"/>
    </row>
    <row r="2" spans="1:5">
      <c r="A2" s="3" t="s">
        <v>1</v>
      </c>
      <c r="B2" s="2"/>
      <c r="C2" s="2"/>
    </row>
    <row r="3" spans="1:5">
      <c r="A3" s="3" t="s">
        <v>2</v>
      </c>
      <c r="B3" s="2"/>
      <c r="C3" s="2"/>
    </row>
    <row r="4" spans="1:5">
      <c r="A4" s="3" t="s">
        <v>3</v>
      </c>
      <c r="B4" s="2" t="s">
        <v>4</v>
      </c>
      <c r="C4" s="2"/>
    </row>
    <row r="5" spans="1:5">
      <c r="A5" s="3" t="s">
        <v>6</v>
      </c>
      <c r="B5" s="2" t="s">
        <v>58</v>
      </c>
      <c r="C5" s="2"/>
    </row>
    <row r="6" spans="1:5">
      <c r="A6" s="3" t="s">
        <v>5</v>
      </c>
      <c r="B6" s="2" t="s">
        <v>81</v>
      </c>
      <c r="C6" s="2"/>
    </row>
    <row r="7" spans="1:5">
      <c r="A7" s="3" t="s">
        <v>7</v>
      </c>
      <c r="B7" s="2" t="s">
        <v>67</v>
      </c>
      <c r="C7" s="2"/>
    </row>
    <row r="8" spans="1:5">
      <c r="A8" s="3" t="s">
        <v>8</v>
      </c>
      <c r="B8" s="314" t="str">
        <f>+'[2]BA-BAHIA BLANCA'!B8</f>
        <v>septiembre 2021</v>
      </c>
      <c r="C8" s="2"/>
    </row>
    <row r="9" spans="1:5">
      <c r="A9" s="3" t="s">
        <v>9</v>
      </c>
      <c r="B9" s="315" t="str">
        <f>+'[2]BA-BAHIA BLANCA'!B9</f>
        <v>septiembre 2021</v>
      </c>
      <c r="C9" s="2"/>
    </row>
    <row r="10" spans="1:5">
      <c r="A10" s="2"/>
      <c r="B10" s="2"/>
      <c r="C10" s="2"/>
    </row>
    <row r="11" spans="1:5" ht="15" thickBot="1">
      <c r="A11" s="2"/>
      <c r="B11" s="2"/>
      <c r="C11" s="2"/>
    </row>
    <row r="12" spans="1:5" ht="15" thickBot="1">
      <c r="A12" s="366" t="s">
        <v>10</v>
      </c>
      <c r="B12" s="369" t="s">
        <v>11</v>
      </c>
      <c r="C12" s="355" t="s">
        <v>77</v>
      </c>
      <c r="D12" s="356"/>
      <c r="E12" s="357"/>
    </row>
    <row r="13" spans="1:5">
      <c r="A13" s="367"/>
      <c r="B13" s="370"/>
      <c r="C13" s="419" t="s">
        <v>69</v>
      </c>
      <c r="D13" s="420"/>
      <c r="E13" s="421"/>
    </row>
    <row r="14" spans="1:5" ht="15" thickBot="1">
      <c r="A14" s="368"/>
      <c r="B14" s="371"/>
      <c r="C14" s="10" t="s">
        <v>70</v>
      </c>
      <c r="D14" s="11" t="s">
        <v>71</v>
      </c>
      <c r="E14" s="12" t="s">
        <v>72</v>
      </c>
    </row>
    <row r="15" spans="1:5" ht="15" customHeight="1">
      <c r="A15" s="361">
        <v>2013</v>
      </c>
      <c r="B15" s="25" t="s">
        <v>12</v>
      </c>
      <c r="C15" s="61">
        <v>1117</v>
      </c>
      <c r="D15" s="13">
        <f t="shared" ref="D15:D57" si="0">+C15/$B$119</f>
        <v>1.0219579139981703</v>
      </c>
      <c r="E15" s="27">
        <f>+C15/$C$23*100</f>
        <v>92.237819983484727</v>
      </c>
    </row>
    <row r="16" spans="1:5" ht="15" customHeight="1">
      <c r="A16" s="362"/>
      <c r="B16" s="28" t="s">
        <v>13</v>
      </c>
      <c r="C16" s="62">
        <v>1127</v>
      </c>
      <c r="D16" s="15">
        <f t="shared" si="0"/>
        <v>1.0311070448307411</v>
      </c>
      <c r="E16" s="30">
        <f t="shared" ref="E16:E52" si="1">+C16/$C$23*100</f>
        <v>93.063583815028906</v>
      </c>
    </row>
    <row r="17" spans="1:8" ht="15" customHeight="1">
      <c r="A17" s="362"/>
      <c r="B17" s="28" t="s">
        <v>14</v>
      </c>
      <c r="C17" s="62">
        <v>895</v>
      </c>
      <c r="D17" s="15">
        <f t="shared" si="0"/>
        <v>0.81884720951509604</v>
      </c>
      <c r="E17" s="30">
        <f t="shared" si="1"/>
        <v>73.905862923203969</v>
      </c>
    </row>
    <row r="18" spans="1:8" ht="15" customHeight="1">
      <c r="A18" s="362"/>
      <c r="B18" s="28" t="s">
        <v>15</v>
      </c>
      <c r="C18" s="62">
        <v>1287</v>
      </c>
      <c r="D18" s="15">
        <f t="shared" si="0"/>
        <v>1.1774931381518756</v>
      </c>
      <c r="E18" s="30">
        <f t="shared" si="1"/>
        <v>106.27580511973575</v>
      </c>
    </row>
    <row r="19" spans="1:8" ht="15" customHeight="1">
      <c r="A19" s="362"/>
      <c r="B19" s="28" t="s">
        <v>16</v>
      </c>
      <c r="C19" s="62">
        <v>1273</v>
      </c>
      <c r="D19" s="15">
        <f t="shared" si="0"/>
        <v>1.1646843549862762</v>
      </c>
      <c r="E19" s="30">
        <f t="shared" si="1"/>
        <v>105.1197357555739</v>
      </c>
    </row>
    <row r="20" spans="1:8" ht="15" customHeight="1">
      <c r="A20" s="362"/>
      <c r="B20" s="28" t="s">
        <v>17</v>
      </c>
      <c r="C20" s="62">
        <v>1231</v>
      </c>
      <c r="D20" s="15">
        <f t="shared" si="0"/>
        <v>1.1262580054894784</v>
      </c>
      <c r="E20" s="30">
        <f t="shared" si="1"/>
        <v>101.65152766308836</v>
      </c>
      <c r="F20" s="105"/>
      <c r="G20" s="106"/>
    </row>
    <row r="21" spans="1:8" ht="15" customHeight="1">
      <c r="A21" s="362"/>
      <c r="B21" s="28" t="s">
        <v>18</v>
      </c>
      <c r="C21" s="62">
        <v>1231</v>
      </c>
      <c r="D21" s="15">
        <f t="shared" si="0"/>
        <v>1.1262580054894784</v>
      </c>
      <c r="E21" s="30">
        <f t="shared" si="1"/>
        <v>101.65152766308836</v>
      </c>
      <c r="F21" s="105"/>
    </row>
    <row r="22" spans="1:8" ht="15" customHeight="1">
      <c r="A22" s="362"/>
      <c r="B22" s="28" t="s">
        <v>19</v>
      </c>
      <c r="C22" s="62">
        <v>1211</v>
      </c>
      <c r="D22" s="15">
        <f t="shared" si="0"/>
        <v>1.1079597438243367</v>
      </c>
      <c r="E22" s="30">
        <f t="shared" si="1"/>
        <v>100</v>
      </c>
      <c r="F22" s="105"/>
      <c r="G22" s="106"/>
    </row>
    <row r="23" spans="1:8" ht="15" customHeight="1">
      <c r="A23" s="362"/>
      <c r="B23" s="28" t="s">
        <v>20</v>
      </c>
      <c r="C23" s="62">
        <v>1211</v>
      </c>
      <c r="D23" s="15">
        <f t="shared" si="0"/>
        <v>1.1079597438243367</v>
      </c>
      <c r="E23" s="30">
        <f t="shared" si="1"/>
        <v>100</v>
      </c>
    </row>
    <row r="24" spans="1:8" ht="15" customHeight="1">
      <c r="A24" s="362"/>
      <c r="B24" s="28" t="s">
        <v>146</v>
      </c>
      <c r="C24" s="62">
        <v>1211</v>
      </c>
      <c r="D24" s="15">
        <f t="shared" si="0"/>
        <v>1.1079597438243367</v>
      </c>
      <c r="E24" s="30">
        <f t="shared" si="1"/>
        <v>100</v>
      </c>
      <c r="G24" s="106"/>
    </row>
    <row r="25" spans="1:8" ht="15" customHeight="1" thickBot="1">
      <c r="A25" s="363"/>
      <c r="B25" s="31" t="s">
        <v>147</v>
      </c>
      <c r="C25" s="96">
        <v>1211</v>
      </c>
      <c r="D25" s="17">
        <f t="shared" si="0"/>
        <v>1.1079597438243367</v>
      </c>
      <c r="E25" s="42">
        <f t="shared" si="1"/>
        <v>100</v>
      </c>
    </row>
    <row r="26" spans="1:8" ht="15" customHeight="1">
      <c r="A26" s="361">
        <v>2014</v>
      </c>
      <c r="B26" s="108" t="s">
        <v>148</v>
      </c>
      <c r="C26" s="35">
        <v>1337</v>
      </c>
      <c r="D26" s="13">
        <f t="shared" si="0"/>
        <v>1.2232387923147301</v>
      </c>
      <c r="E26" s="27">
        <f t="shared" si="1"/>
        <v>110.40462427745665</v>
      </c>
      <c r="G26" s="107"/>
    </row>
    <row r="27" spans="1:8" ht="15" customHeight="1">
      <c r="A27" s="362"/>
      <c r="B27" s="109" t="s">
        <v>12</v>
      </c>
      <c r="C27" s="89">
        <v>1945</v>
      </c>
      <c r="D27" s="15">
        <f t="shared" si="0"/>
        <v>1.7795059469350412</v>
      </c>
      <c r="E27" s="30">
        <f t="shared" si="1"/>
        <v>160.61106523534269</v>
      </c>
    </row>
    <row r="28" spans="1:8" ht="15" customHeight="1">
      <c r="A28" s="362"/>
      <c r="B28" s="109" t="s">
        <v>13</v>
      </c>
      <c r="C28" s="89">
        <v>1369.25</v>
      </c>
      <c r="D28" s="15">
        <f t="shared" si="0"/>
        <v>1.2527447392497713</v>
      </c>
      <c r="E28" s="30">
        <f t="shared" si="1"/>
        <v>113.06771263418662</v>
      </c>
    </row>
    <row r="29" spans="1:8" ht="15" customHeight="1">
      <c r="A29" s="362"/>
      <c r="B29" s="110" t="s">
        <v>14</v>
      </c>
      <c r="C29" s="98">
        <f>+(1392+1412+1541+1632+1810)/5</f>
        <v>1557.4</v>
      </c>
      <c r="D29" s="32">
        <f t="shared" si="0"/>
        <v>1.4248856358645929</v>
      </c>
      <c r="E29" s="33">
        <f>+C29/$C$23*100</f>
        <v>128.60445912469035</v>
      </c>
    </row>
    <row r="30" spans="1:8" ht="15" customHeight="1">
      <c r="A30" s="362"/>
      <c r="B30" s="110" t="s">
        <v>15</v>
      </c>
      <c r="C30" s="98">
        <v>1602</v>
      </c>
      <c r="D30" s="32">
        <f t="shared" si="0"/>
        <v>1.4656907593778592</v>
      </c>
      <c r="E30" s="33">
        <f t="shared" si="1"/>
        <v>132.28736581337736</v>
      </c>
      <c r="H30" s="105"/>
    </row>
    <row r="31" spans="1:8" ht="15" customHeight="1">
      <c r="A31" s="362"/>
      <c r="B31" s="110" t="s">
        <v>16</v>
      </c>
      <c r="C31" s="98">
        <v>1464</v>
      </c>
      <c r="D31" s="32">
        <f t="shared" si="0"/>
        <v>1.3394327538883806</v>
      </c>
      <c r="E31" s="33">
        <f t="shared" si="1"/>
        <v>120.89182493806771</v>
      </c>
      <c r="H31" s="105"/>
    </row>
    <row r="32" spans="1:8" ht="15" customHeight="1">
      <c r="A32" s="362"/>
      <c r="B32" s="110" t="s">
        <v>17</v>
      </c>
      <c r="C32" s="98">
        <v>1536.6666666666667</v>
      </c>
      <c r="D32" s="32">
        <f t="shared" si="0"/>
        <v>1.4059164379383959</v>
      </c>
      <c r="E32" s="33">
        <f t="shared" si="1"/>
        <v>126.89237544728876</v>
      </c>
      <c r="H32" s="105"/>
    </row>
    <row r="33" spans="1:9" ht="15" customHeight="1">
      <c r="A33" s="362"/>
      <c r="B33" s="110" t="s">
        <v>18</v>
      </c>
      <c r="C33" s="98">
        <v>1600</v>
      </c>
      <c r="D33" s="32">
        <f t="shared" si="0"/>
        <v>1.463860933211345</v>
      </c>
      <c r="E33" s="33">
        <f t="shared" si="1"/>
        <v>132.12221304706856</v>
      </c>
    </row>
    <row r="34" spans="1:9" ht="15" customHeight="1">
      <c r="A34" s="362"/>
      <c r="B34" s="110" t="s">
        <v>19</v>
      </c>
      <c r="C34" s="98">
        <v>1473</v>
      </c>
      <c r="D34" s="32">
        <f t="shared" si="0"/>
        <v>1.3476669716376943</v>
      </c>
      <c r="E34" s="33">
        <f t="shared" si="1"/>
        <v>121.63501238645746</v>
      </c>
    </row>
    <row r="35" spans="1:9" ht="15" customHeight="1">
      <c r="A35" s="362"/>
      <c r="B35" s="110" t="s">
        <v>20</v>
      </c>
      <c r="C35" s="98">
        <v>1696</v>
      </c>
      <c r="D35" s="32">
        <f t="shared" si="0"/>
        <v>1.5516925892040256</v>
      </c>
      <c r="E35" s="33">
        <f t="shared" si="1"/>
        <v>140.04954582989265</v>
      </c>
    </row>
    <row r="36" spans="1:9" ht="15" customHeight="1">
      <c r="A36" s="362"/>
      <c r="B36" s="110" t="s">
        <v>146</v>
      </c>
      <c r="C36" s="98">
        <v>1473</v>
      </c>
      <c r="D36" s="32">
        <f t="shared" si="0"/>
        <v>1.3476669716376943</v>
      </c>
      <c r="E36" s="33">
        <f t="shared" si="1"/>
        <v>121.63501238645746</v>
      </c>
    </row>
    <row r="37" spans="1:9" ht="15" customHeight="1" thickBot="1">
      <c r="A37" s="363"/>
      <c r="B37" s="111" t="s">
        <v>147</v>
      </c>
      <c r="C37" s="90">
        <v>1635</v>
      </c>
      <c r="D37" s="17">
        <f t="shared" si="0"/>
        <v>1.495882891125343</v>
      </c>
      <c r="E37" s="42">
        <f t="shared" si="1"/>
        <v>135.01238645747316</v>
      </c>
    </row>
    <row r="38" spans="1:9" ht="15" customHeight="1">
      <c r="A38" s="364">
        <v>2015</v>
      </c>
      <c r="B38" s="108" t="s">
        <v>148</v>
      </c>
      <c r="C38" s="35">
        <v>1712</v>
      </c>
      <c r="D38" s="13">
        <f t="shared" si="0"/>
        <v>1.566331198536139</v>
      </c>
      <c r="E38" s="27">
        <f t="shared" si="1"/>
        <v>141.37076796036334</v>
      </c>
      <c r="G38" s="107"/>
    </row>
    <row r="39" spans="1:9" ht="15" customHeight="1">
      <c r="A39" s="365"/>
      <c r="B39" s="110" t="s">
        <v>12</v>
      </c>
      <c r="C39" s="98">
        <v>1551</v>
      </c>
      <c r="D39" s="32">
        <f t="shared" si="0"/>
        <v>1.4190301921317474</v>
      </c>
      <c r="E39" s="33">
        <f t="shared" si="1"/>
        <v>128.07597027250205</v>
      </c>
    </row>
    <row r="40" spans="1:9" ht="15" customHeight="1">
      <c r="A40" s="365"/>
      <c r="B40" s="109" t="s">
        <v>13</v>
      </c>
      <c r="C40" s="89">
        <v>1437</v>
      </c>
      <c r="D40" s="15">
        <f t="shared" si="0"/>
        <v>1.314730100640439</v>
      </c>
      <c r="E40" s="30">
        <f t="shared" si="1"/>
        <v>118.66226259289843</v>
      </c>
    </row>
    <row r="41" spans="1:9" ht="15" customHeight="1">
      <c r="A41" s="365"/>
      <c r="B41" s="109" t="s">
        <v>14</v>
      </c>
      <c r="C41" s="89">
        <v>1550</v>
      </c>
      <c r="D41" s="15">
        <f t="shared" si="0"/>
        <v>1.4181152790484903</v>
      </c>
      <c r="E41" s="30">
        <f t="shared" si="1"/>
        <v>127.99339388934766</v>
      </c>
    </row>
    <row r="42" spans="1:9" ht="15" customHeight="1">
      <c r="A42" s="365"/>
      <c r="B42" s="109" t="s">
        <v>15</v>
      </c>
      <c r="C42" s="89">
        <v>1211</v>
      </c>
      <c r="D42" s="15">
        <f t="shared" si="0"/>
        <v>1.1079597438243367</v>
      </c>
      <c r="E42" s="30">
        <f t="shared" si="1"/>
        <v>100</v>
      </c>
    </row>
    <row r="43" spans="1:9" ht="15" customHeight="1">
      <c r="A43" s="365"/>
      <c r="B43" s="109" t="s">
        <v>16</v>
      </c>
      <c r="C43" s="89">
        <v>1299</v>
      </c>
      <c r="D43" s="15">
        <f t="shared" si="0"/>
        <v>1.1884720951509606</v>
      </c>
      <c r="E43" s="30">
        <f t="shared" si="1"/>
        <v>107.26672171758878</v>
      </c>
    </row>
    <row r="44" spans="1:9" ht="15" customHeight="1">
      <c r="A44" s="365"/>
      <c r="B44" s="109" t="s">
        <v>17</v>
      </c>
      <c r="C44" s="89">
        <v>1211</v>
      </c>
      <c r="D44" s="15">
        <f t="shared" si="0"/>
        <v>1.1079597438243367</v>
      </c>
      <c r="E44" s="30">
        <f t="shared" si="1"/>
        <v>100</v>
      </c>
    </row>
    <row r="45" spans="1:9" ht="15" customHeight="1">
      <c r="A45" s="365"/>
      <c r="B45" s="109" t="s">
        <v>18</v>
      </c>
      <c r="C45" s="89">
        <v>1964</v>
      </c>
      <c r="D45" s="15">
        <f t="shared" si="0"/>
        <v>1.796889295516926</v>
      </c>
      <c r="E45" s="30">
        <f t="shared" si="1"/>
        <v>162.18001651527663</v>
      </c>
    </row>
    <row r="46" spans="1:9" ht="15" customHeight="1">
      <c r="A46" s="365"/>
      <c r="B46" s="131" t="s">
        <v>19</v>
      </c>
      <c r="C46" s="125">
        <v>1593</v>
      </c>
      <c r="D46" s="76">
        <f t="shared" si="0"/>
        <v>1.4574565416285452</v>
      </c>
      <c r="E46" s="126">
        <f t="shared" si="1"/>
        <v>131.54417836498763</v>
      </c>
    </row>
    <row r="47" spans="1:9" ht="15" customHeight="1">
      <c r="A47" s="365"/>
      <c r="B47" s="109" t="s">
        <v>20</v>
      </c>
      <c r="C47" s="129">
        <v>1771</v>
      </c>
      <c r="D47" s="15">
        <f t="shared" si="0"/>
        <v>1.6203110704483075</v>
      </c>
      <c r="E47" s="30">
        <f t="shared" si="1"/>
        <v>146.242774566474</v>
      </c>
      <c r="G47" s="107"/>
      <c r="I47" s="107"/>
    </row>
    <row r="48" spans="1:9" ht="15" customHeight="1">
      <c r="A48" s="365"/>
      <c r="B48" s="109" t="s">
        <v>146</v>
      </c>
      <c r="C48" s="129">
        <v>2087</v>
      </c>
      <c r="D48" s="15">
        <f t="shared" si="0"/>
        <v>1.9094236047575481</v>
      </c>
      <c r="E48" s="30">
        <f t="shared" si="1"/>
        <v>172.33691164327004</v>
      </c>
      <c r="G48" s="107"/>
      <c r="I48" s="107"/>
    </row>
    <row r="49" spans="1:9" ht="15" customHeight="1" thickBot="1">
      <c r="A49" s="365"/>
      <c r="B49" s="111" t="s">
        <v>147</v>
      </c>
      <c r="C49" s="143">
        <v>1220</v>
      </c>
      <c r="D49" s="17">
        <f t="shared" si="0"/>
        <v>1.1161939615736505</v>
      </c>
      <c r="E49" s="42">
        <f t="shared" si="1"/>
        <v>100.74318744838978</v>
      </c>
      <c r="G49" s="107"/>
      <c r="I49" s="107"/>
    </row>
    <row r="50" spans="1:9" ht="15" customHeight="1">
      <c r="A50" s="361">
        <v>2016</v>
      </c>
      <c r="B50" s="108" t="s">
        <v>148</v>
      </c>
      <c r="C50" s="156">
        <v>1899</v>
      </c>
      <c r="D50" s="13">
        <f t="shared" si="0"/>
        <v>1.737419945105215</v>
      </c>
      <c r="E50" s="27">
        <f t="shared" si="1"/>
        <v>156.8125516102395</v>
      </c>
      <c r="G50" s="107"/>
      <c r="I50" s="107"/>
    </row>
    <row r="51" spans="1:9" ht="15" customHeight="1">
      <c r="A51" s="362"/>
      <c r="B51" s="109" t="s">
        <v>12</v>
      </c>
      <c r="C51" s="129">
        <v>2678</v>
      </c>
      <c r="D51" s="15">
        <f t="shared" si="0"/>
        <v>2.4501372369624885</v>
      </c>
      <c r="E51" s="30">
        <f t="shared" si="1"/>
        <v>221.139554087531</v>
      </c>
      <c r="G51" s="107"/>
      <c r="I51" s="107"/>
    </row>
    <row r="52" spans="1:9" ht="15" customHeight="1">
      <c r="A52" s="362"/>
      <c r="B52" s="109" t="s">
        <v>13</v>
      </c>
      <c r="C52" s="129">
        <v>2327</v>
      </c>
      <c r="D52" s="15">
        <f t="shared" si="0"/>
        <v>2.1290027447392497</v>
      </c>
      <c r="E52" s="30">
        <f t="shared" si="1"/>
        <v>192.15524360033032</v>
      </c>
    </row>
    <row r="53" spans="1:9" ht="15" customHeight="1">
      <c r="A53" s="362"/>
      <c r="B53" s="109" t="s">
        <v>14</v>
      </c>
      <c r="C53" s="129">
        <v>2560</v>
      </c>
      <c r="D53" s="15">
        <f t="shared" si="0"/>
        <v>2.342177493138152</v>
      </c>
      <c r="E53" s="30">
        <f>+C53/$C$23*100</f>
        <v>211.39554087530965</v>
      </c>
    </row>
    <row r="54" spans="1:9" ht="15" customHeight="1">
      <c r="A54" s="362"/>
      <c r="B54" s="109" t="s">
        <v>15</v>
      </c>
      <c r="C54" s="129">
        <v>2575</v>
      </c>
      <c r="D54" s="15">
        <f t="shared" si="0"/>
        <v>2.3559011893870081</v>
      </c>
      <c r="E54" s="30">
        <f>+C54/$C$23*100</f>
        <v>212.63418662262592</v>
      </c>
    </row>
    <row r="55" spans="1:9" ht="15" customHeight="1">
      <c r="A55" s="362"/>
      <c r="B55" s="109" t="s">
        <v>16</v>
      </c>
      <c r="C55" s="130">
        <v>2911.75</v>
      </c>
      <c r="D55" s="15">
        <f t="shared" si="0"/>
        <v>2.6639981701738336</v>
      </c>
      <c r="E55" s="30">
        <f>+C55/$C$23*100</f>
        <v>240.44178364987613</v>
      </c>
    </row>
    <row r="56" spans="1:9" ht="15" customHeight="1">
      <c r="A56" s="362"/>
      <c r="B56" s="109" t="s">
        <v>17</v>
      </c>
      <c r="C56" s="130">
        <v>2807</v>
      </c>
      <c r="D56" s="15">
        <f t="shared" si="0"/>
        <v>2.5681610247026532</v>
      </c>
      <c r="E56" s="30">
        <f>+C56/$C$23*100</f>
        <v>231.79190751445086</v>
      </c>
    </row>
    <row r="57" spans="1:9" ht="15" customHeight="1">
      <c r="A57" s="362"/>
      <c r="B57" s="109" t="s">
        <v>18</v>
      </c>
      <c r="C57" s="130">
        <v>3507</v>
      </c>
      <c r="D57" s="15">
        <f t="shared" si="0"/>
        <v>3.2086001829826167</v>
      </c>
      <c r="E57" s="30">
        <f>+C57/$C$23*100</f>
        <v>289.59537572254334</v>
      </c>
    </row>
    <row r="58" spans="1:9" ht="15" customHeight="1">
      <c r="A58" s="362"/>
      <c r="B58" s="109" t="s">
        <v>19</v>
      </c>
      <c r="C58" s="130" t="s">
        <v>150</v>
      </c>
      <c r="D58" s="15" t="s">
        <v>150</v>
      </c>
      <c r="E58" s="30" t="s">
        <v>150</v>
      </c>
    </row>
    <row r="59" spans="1:9" ht="15" customHeight="1">
      <c r="A59" s="362"/>
      <c r="B59" s="109" t="s">
        <v>20</v>
      </c>
      <c r="C59" s="130" t="s">
        <v>150</v>
      </c>
      <c r="D59" s="15" t="s">
        <v>150</v>
      </c>
      <c r="E59" s="30" t="s">
        <v>150</v>
      </c>
    </row>
    <row r="60" spans="1:9" ht="15" customHeight="1">
      <c r="A60" s="362"/>
      <c r="B60" s="109" t="s">
        <v>146</v>
      </c>
      <c r="C60" s="130" t="s">
        <v>150</v>
      </c>
      <c r="D60" s="15" t="s">
        <v>150</v>
      </c>
      <c r="E60" s="30" t="s">
        <v>150</v>
      </c>
    </row>
    <row r="61" spans="1:9" ht="15" customHeight="1" thickBot="1">
      <c r="A61" s="362"/>
      <c r="B61" s="111" t="s">
        <v>147</v>
      </c>
      <c r="C61" s="157">
        <v>3262.818181818182</v>
      </c>
      <c r="D61" s="17">
        <f t="shared" ref="D61:D98" si="2">+C61/$B$119</f>
        <v>2.985195042834567</v>
      </c>
      <c r="E61" s="42">
        <f t="shared" ref="E61:E98" si="3">+C61/$C$23*100</f>
        <v>269.43172434501912</v>
      </c>
    </row>
    <row r="62" spans="1:9" ht="15" customHeight="1">
      <c r="A62" s="364">
        <v>2017</v>
      </c>
      <c r="B62" s="108" t="s">
        <v>148</v>
      </c>
      <c r="C62" s="271">
        <v>3322</v>
      </c>
      <c r="D62" s="13">
        <f t="shared" si="2"/>
        <v>3.0393412625800549</v>
      </c>
      <c r="E62" s="27">
        <f t="shared" si="3"/>
        <v>274.31874483897604</v>
      </c>
    </row>
    <row r="63" spans="1:9" ht="15" customHeight="1">
      <c r="A63" s="365"/>
      <c r="B63" s="131" t="s">
        <v>12</v>
      </c>
      <c r="C63" s="269">
        <v>4036.25</v>
      </c>
      <c r="D63" s="76">
        <f t="shared" si="2"/>
        <v>3.6928179322964318</v>
      </c>
      <c r="E63" s="126">
        <f t="shared" si="3"/>
        <v>333.29892650701896</v>
      </c>
    </row>
    <row r="64" spans="1:9" ht="15" customHeight="1">
      <c r="A64" s="365"/>
      <c r="B64" s="131" t="s">
        <v>13</v>
      </c>
      <c r="C64" s="269">
        <v>3098</v>
      </c>
      <c r="D64" s="76">
        <f t="shared" si="2"/>
        <v>2.8344007319304665</v>
      </c>
      <c r="E64" s="126">
        <f t="shared" si="3"/>
        <v>255.82163501238645</v>
      </c>
    </row>
    <row r="65" spans="1:5" ht="15" customHeight="1">
      <c r="A65" s="365"/>
      <c r="B65" s="131" t="s">
        <v>14</v>
      </c>
      <c r="C65" s="269">
        <v>3415</v>
      </c>
      <c r="D65" s="76">
        <f t="shared" si="2"/>
        <v>3.1244281793229645</v>
      </c>
      <c r="E65" s="126">
        <f t="shared" si="3"/>
        <v>281.99834847233689</v>
      </c>
    </row>
    <row r="66" spans="1:5" ht="15" customHeight="1">
      <c r="A66" s="365"/>
      <c r="B66" s="131" t="s">
        <v>15</v>
      </c>
      <c r="C66" s="269">
        <v>1493</v>
      </c>
      <c r="D66" s="76">
        <f t="shared" si="2"/>
        <v>1.3659652333028363</v>
      </c>
      <c r="E66" s="126">
        <f t="shared" si="3"/>
        <v>123.28654004954582</v>
      </c>
    </row>
    <row r="67" spans="1:5" ht="15" customHeight="1">
      <c r="A67" s="365"/>
      <c r="B67" s="131" t="s">
        <v>16</v>
      </c>
      <c r="C67" s="269">
        <v>1924</v>
      </c>
      <c r="D67" s="76">
        <f t="shared" si="2"/>
        <v>1.7602927721866424</v>
      </c>
      <c r="E67" s="126">
        <f t="shared" si="3"/>
        <v>158.87696118909992</v>
      </c>
    </row>
    <row r="68" spans="1:5" ht="15" customHeight="1">
      <c r="A68" s="365"/>
      <c r="B68" s="131" t="s">
        <v>17</v>
      </c>
      <c r="C68" s="269">
        <v>1867</v>
      </c>
      <c r="D68" s="76">
        <f t="shared" si="2"/>
        <v>1.7081427264409881</v>
      </c>
      <c r="E68" s="126">
        <f t="shared" si="3"/>
        <v>154.17010734929809</v>
      </c>
    </row>
    <row r="69" spans="1:5" ht="15" customHeight="1">
      <c r="A69" s="365"/>
      <c r="B69" s="131" t="s">
        <v>18</v>
      </c>
      <c r="C69" s="269">
        <v>3093</v>
      </c>
      <c r="D69" s="76">
        <f t="shared" si="2"/>
        <v>2.8298261665141813</v>
      </c>
      <c r="E69" s="126">
        <f t="shared" si="3"/>
        <v>255.40875309661436</v>
      </c>
    </row>
    <row r="70" spans="1:5" ht="15" customHeight="1">
      <c r="A70" s="365"/>
      <c r="B70" s="131" t="s">
        <v>19</v>
      </c>
      <c r="C70" s="269">
        <v>3067</v>
      </c>
      <c r="D70" s="76">
        <f t="shared" si="2"/>
        <v>2.8060384263494966</v>
      </c>
      <c r="E70" s="126">
        <f t="shared" si="3"/>
        <v>253.26176713459949</v>
      </c>
    </row>
    <row r="71" spans="1:5" ht="15" customHeight="1">
      <c r="A71" s="365"/>
      <c r="B71" s="131" t="s">
        <v>20</v>
      </c>
      <c r="C71" s="269">
        <v>3115</v>
      </c>
      <c r="D71" s="76">
        <f t="shared" si="2"/>
        <v>2.8499542543458372</v>
      </c>
      <c r="E71" s="126">
        <f t="shared" si="3"/>
        <v>257.22543352601156</v>
      </c>
    </row>
    <row r="72" spans="1:5" ht="15" customHeight="1">
      <c r="A72" s="365"/>
      <c r="B72" s="131" t="s">
        <v>146</v>
      </c>
      <c r="C72" s="269">
        <v>2836</v>
      </c>
      <c r="D72" s="76">
        <f t="shared" si="2"/>
        <v>2.5946935041171089</v>
      </c>
      <c r="E72" s="126">
        <f t="shared" si="3"/>
        <v>234.186622625929</v>
      </c>
    </row>
    <row r="73" spans="1:5" ht="15" customHeight="1" thickBot="1">
      <c r="A73" s="365"/>
      <c r="B73" s="169" t="s">
        <v>147</v>
      </c>
      <c r="C73" s="312">
        <v>6396.14</v>
      </c>
      <c r="D73" s="17">
        <f t="shared" si="2"/>
        <v>5.8519121683440076</v>
      </c>
      <c r="E73" s="42">
        <f t="shared" si="3"/>
        <v>528.17010734929818</v>
      </c>
    </row>
    <row r="74" spans="1:5" ht="15" customHeight="1">
      <c r="A74" s="364">
        <v>2018</v>
      </c>
      <c r="B74" s="108" t="s">
        <v>148</v>
      </c>
      <c r="C74" s="271">
        <v>3132.5</v>
      </c>
      <c r="D74" s="13">
        <f t="shared" si="2"/>
        <v>2.8659652333028363</v>
      </c>
      <c r="E74" s="27">
        <f t="shared" si="3"/>
        <v>258.67052023121391</v>
      </c>
    </row>
    <row r="75" spans="1:5" ht="15" customHeight="1">
      <c r="A75" s="365"/>
      <c r="B75" s="131" t="s">
        <v>12</v>
      </c>
      <c r="C75" s="269">
        <v>3895</v>
      </c>
      <c r="D75" s="76">
        <f t="shared" si="2"/>
        <v>3.563586459286368</v>
      </c>
      <c r="E75" s="126">
        <f t="shared" si="3"/>
        <v>321.6350123864575</v>
      </c>
    </row>
    <row r="76" spans="1:5" ht="15" customHeight="1">
      <c r="A76" s="365"/>
      <c r="B76" s="131" t="s">
        <v>13</v>
      </c>
      <c r="C76" s="269">
        <v>3963</v>
      </c>
      <c r="D76" s="76">
        <f t="shared" si="2"/>
        <v>3.6258005489478498</v>
      </c>
      <c r="E76" s="126">
        <f t="shared" si="3"/>
        <v>327.25020644095787</v>
      </c>
    </row>
    <row r="77" spans="1:5" ht="15" customHeight="1">
      <c r="A77" s="365"/>
      <c r="B77" s="131" t="s">
        <v>14</v>
      </c>
      <c r="C77" s="269">
        <v>6228</v>
      </c>
      <c r="D77" s="76">
        <f t="shared" si="2"/>
        <v>5.6980786825251597</v>
      </c>
      <c r="E77" s="126">
        <f t="shared" si="3"/>
        <v>514.28571428571433</v>
      </c>
    </row>
    <row r="78" spans="1:5" ht="15" customHeight="1">
      <c r="A78" s="365"/>
      <c r="B78" s="131" t="s">
        <v>15</v>
      </c>
      <c r="C78" s="269">
        <v>3317</v>
      </c>
      <c r="D78" s="76">
        <f t="shared" si="2"/>
        <v>3.0347666971637692</v>
      </c>
      <c r="E78" s="126">
        <f t="shared" si="3"/>
        <v>273.90586292320398</v>
      </c>
    </row>
    <row r="79" spans="1:5" ht="15" customHeight="1">
      <c r="A79" s="365"/>
      <c r="B79" s="131" t="s">
        <v>16</v>
      </c>
      <c r="C79" s="269">
        <v>3357</v>
      </c>
      <c r="D79" s="76">
        <f t="shared" si="2"/>
        <v>3.0713632204940531</v>
      </c>
      <c r="E79" s="126">
        <f t="shared" si="3"/>
        <v>277.2089182493807</v>
      </c>
    </row>
    <row r="80" spans="1:5" ht="15" customHeight="1">
      <c r="A80" s="365"/>
      <c r="B80" s="131" t="s">
        <v>17</v>
      </c>
      <c r="C80" s="269">
        <v>2191</v>
      </c>
      <c r="D80" s="76">
        <f t="shared" si="2"/>
        <v>2.0045745654162856</v>
      </c>
      <c r="E80" s="126">
        <f t="shared" si="3"/>
        <v>180.92485549132948</v>
      </c>
    </row>
    <row r="81" spans="1:6" ht="15" customHeight="1">
      <c r="A81" s="365"/>
      <c r="B81" s="131" t="s">
        <v>18</v>
      </c>
      <c r="C81" s="269">
        <v>4128</v>
      </c>
      <c r="D81" s="76">
        <f t="shared" si="2"/>
        <v>3.7767612076852699</v>
      </c>
      <c r="E81" s="126">
        <f t="shared" si="3"/>
        <v>340.87530966143686</v>
      </c>
    </row>
    <row r="82" spans="1:6" ht="15" customHeight="1">
      <c r="A82" s="365"/>
      <c r="B82" s="131" t="s">
        <v>19</v>
      </c>
      <c r="C82" s="269">
        <v>4558</v>
      </c>
      <c r="D82" s="76">
        <f t="shared" si="2"/>
        <v>4.1701738334858192</v>
      </c>
      <c r="E82" s="126">
        <f t="shared" si="3"/>
        <v>376.38315441783652</v>
      </c>
    </row>
    <row r="83" spans="1:6" ht="15" customHeight="1">
      <c r="A83" s="365"/>
      <c r="B83" s="131" t="s">
        <v>20</v>
      </c>
      <c r="C83" s="269">
        <v>4784</v>
      </c>
      <c r="D83" s="76">
        <f t="shared" si="2"/>
        <v>4.3769441903019217</v>
      </c>
      <c r="E83" s="126">
        <f t="shared" si="3"/>
        <v>395.04541701073492</v>
      </c>
    </row>
    <row r="84" spans="1:6" ht="15" customHeight="1">
      <c r="A84" s="365"/>
      <c r="B84" s="131" t="s">
        <v>146</v>
      </c>
      <c r="C84" s="269">
        <v>3688</v>
      </c>
      <c r="D84" s="76">
        <f t="shared" si="2"/>
        <v>3.3741994510521502</v>
      </c>
      <c r="E84" s="126">
        <f t="shared" si="3"/>
        <v>304.54170107349296</v>
      </c>
    </row>
    <row r="85" spans="1:6" ht="15" customHeight="1" thickBot="1">
      <c r="A85" s="365"/>
      <c r="B85" s="169" t="s">
        <v>147</v>
      </c>
      <c r="C85" s="162">
        <v>8878</v>
      </c>
      <c r="D85" s="165">
        <f t="shared" si="2"/>
        <v>8.1225983531564498</v>
      </c>
      <c r="E85" s="42">
        <f t="shared" si="3"/>
        <v>733.11312964492151</v>
      </c>
    </row>
    <row r="86" spans="1:6" ht="15" customHeight="1">
      <c r="A86" s="364">
        <v>2019</v>
      </c>
      <c r="B86" s="108" t="s">
        <v>148</v>
      </c>
      <c r="C86" s="271">
        <v>3982</v>
      </c>
      <c r="D86" s="13">
        <f t="shared" si="2"/>
        <v>3.6431838975297346</v>
      </c>
      <c r="E86" s="27">
        <f t="shared" si="3"/>
        <v>328.81915772089184</v>
      </c>
    </row>
    <row r="87" spans="1:6" ht="15" customHeight="1">
      <c r="A87" s="365"/>
      <c r="B87" s="131" t="s">
        <v>12</v>
      </c>
      <c r="C87" s="269">
        <v>7482</v>
      </c>
      <c r="D87" s="76">
        <f t="shared" si="2"/>
        <v>6.845379688929552</v>
      </c>
      <c r="E87" s="126">
        <f t="shared" si="3"/>
        <v>617.83649876135428</v>
      </c>
      <c r="F87" s="333"/>
    </row>
    <row r="88" spans="1:6" ht="15" customHeight="1">
      <c r="A88" s="365"/>
      <c r="B88" s="131" t="s">
        <v>13</v>
      </c>
      <c r="C88" s="269">
        <v>3228</v>
      </c>
      <c r="D88" s="76">
        <f t="shared" si="2"/>
        <v>2.9533394327538884</v>
      </c>
      <c r="E88" s="126">
        <f t="shared" si="3"/>
        <v>266.55656482246076</v>
      </c>
    </row>
    <row r="89" spans="1:6" ht="15" customHeight="1">
      <c r="A89" s="365"/>
      <c r="B89" s="131" t="s">
        <v>14</v>
      </c>
      <c r="C89" s="269">
        <v>7409</v>
      </c>
      <c r="D89" s="76">
        <f t="shared" si="2"/>
        <v>6.7785910338517841</v>
      </c>
      <c r="E89" s="126">
        <f t="shared" si="3"/>
        <v>611.80842279108174</v>
      </c>
    </row>
    <row r="90" spans="1:6" ht="15" customHeight="1">
      <c r="A90" s="365"/>
      <c r="B90" s="131" t="s">
        <v>15</v>
      </c>
      <c r="C90" s="269">
        <v>4057</v>
      </c>
      <c r="D90" s="76">
        <f t="shared" si="2"/>
        <v>3.7118023787740166</v>
      </c>
      <c r="E90" s="126">
        <f t="shared" si="3"/>
        <v>335.01238645747316</v>
      </c>
    </row>
    <row r="91" spans="1:6" ht="15" customHeight="1">
      <c r="A91" s="365"/>
      <c r="B91" s="131" t="s">
        <v>16</v>
      </c>
      <c r="C91" s="269">
        <v>5631</v>
      </c>
      <c r="D91" s="76">
        <f t="shared" si="2"/>
        <v>5.1518755718206775</v>
      </c>
      <c r="E91" s="126">
        <f t="shared" si="3"/>
        <v>464.98761354252684</v>
      </c>
    </row>
    <row r="92" spans="1:6" ht="15" customHeight="1">
      <c r="A92" s="365"/>
      <c r="B92" s="131" t="s">
        <v>17</v>
      </c>
      <c r="C92" s="269">
        <v>6777</v>
      </c>
      <c r="D92" s="76">
        <f t="shared" si="2"/>
        <v>6.2003659652333027</v>
      </c>
      <c r="E92" s="126">
        <f t="shared" si="3"/>
        <v>559.62014863748971</v>
      </c>
    </row>
    <row r="93" spans="1:6" ht="15" customHeight="1">
      <c r="A93" s="365"/>
      <c r="B93" s="131" t="s">
        <v>18</v>
      </c>
      <c r="C93" s="269">
        <v>4221</v>
      </c>
      <c r="D93" s="76">
        <f t="shared" si="2"/>
        <v>3.8618481244281795</v>
      </c>
      <c r="E93" s="126">
        <f t="shared" si="3"/>
        <v>348.5549132947977</v>
      </c>
    </row>
    <row r="94" spans="1:6" ht="15" customHeight="1">
      <c r="A94" s="365"/>
      <c r="B94" s="131" t="s">
        <v>19</v>
      </c>
      <c r="C94" s="269">
        <v>6764</v>
      </c>
      <c r="D94" s="76">
        <f t="shared" si="2"/>
        <v>6.1884720951509609</v>
      </c>
      <c r="E94" s="126">
        <f t="shared" si="3"/>
        <v>558.54665565648224</v>
      </c>
    </row>
    <row r="95" spans="1:6" ht="15" customHeight="1">
      <c r="A95" s="365"/>
      <c r="B95" s="131" t="s">
        <v>20</v>
      </c>
      <c r="C95" s="269">
        <v>6764</v>
      </c>
      <c r="D95" s="76">
        <f t="shared" si="2"/>
        <v>6.1884720951509609</v>
      </c>
      <c r="E95" s="126">
        <f t="shared" si="3"/>
        <v>558.54665565648224</v>
      </c>
    </row>
    <row r="96" spans="1:6" ht="15" customHeight="1">
      <c r="A96" s="365"/>
      <c r="B96" s="131" t="s">
        <v>146</v>
      </c>
      <c r="C96" s="269">
        <v>10159</v>
      </c>
      <c r="D96" s="76">
        <f t="shared" si="2"/>
        <v>9.2946020128087827</v>
      </c>
      <c r="E96" s="126">
        <f t="shared" si="3"/>
        <v>838.89347646573071</v>
      </c>
    </row>
    <row r="97" spans="1:5" ht="15" customHeight="1" thickBot="1">
      <c r="A97" s="372"/>
      <c r="B97" s="169" t="s">
        <v>147</v>
      </c>
      <c r="C97" s="162">
        <v>12145</v>
      </c>
      <c r="D97" s="165">
        <f t="shared" si="2"/>
        <v>11.111619396157366</v>
      </c>
      <c r="E97" s="168">
        <f t="shared" si="3"/>
        <v>1002.8901734104046</v>
      </c>
    </row>
    <row r="98" spans="1:5" ht="15" customHeight="1">
      <c r="A98" s="364">
        <v>2020</v>
      </c>
      <c r="B98" s="108" t="s">
        <v>148</v>
      </c>
      <c r="C98" s="271">
        <v>7234</v>
      </c>
      <c r="D98" s="13">
        <f t="shared" si="2"/>
        <v>6.6184812442817931</v>
      </c>
      <c r="E98" s="27">
        <f t="shared" si="3"/>
        <v>597.35755573905863</v>
      </c>
    </row>
    <row r="99" spans="1:5" ht="15" customHeight="1">
      <c r="A99" s="365"/>
      <c r="B99" s="131" t="s">
        <v>12</v>
      </c>
      <c r="C99" s="8" t="s">
        <v>150</v>
      </c>
      <c r="D99" s="76" t="s">
        <v>150</v>
      </c>
      <c r="E99" s="126" t="s">
        <v>150</v>
      </c>
    </row>
    <row r="100" spans="1:5" ht="15" customHeight="1">
      <c r="A100" s="365"/>
      <c r="B100" s="131" t="s">
        <v>13</v>
      </c>
      <c r="C100" s="269" t="s">
        <v>150</v>
      </c>
      <c r="D100" s="76" t="s">
        <v>150</v>
      </c>
      <c r="E100" s="126" t="s">
        <v>150</v>
      </c>
    </row>
    <row r="101" spans="1:5" ht="15" customHeight="1">
      <c r="A101" s="365"/>
      <c r="B101" s="131" t="s">
        <v>14</v>
      </c>
      <c r="C101" s="269" t="s">
        <v>150</v>
      </c>
      <c r="D101" s="76" t="s">
        <v>150</v>
      </c>
      <c r="E101" s="126" t="s">
        <v>150</v>
      </c>
    </row>
    <row r="102" spans="1:5" ht="15" customHeight="1">
      <c r="A102" s="365"/>
      <c r="B102" s="131" t="s">
        <v>15</v>
      </c>
      <c r="C102" s="269" t="s">
        <v>150</v>
      </c>
      <c r="D102" s="76" t="s">
        <v>150</v>
      </c>
      <c r="E102" s="126" t="s">
        <v>150</v>
      </c>
    </row>
    <row r="103" spans="1:5" ht="15" customHeight="1">
      <c r="A103" s="365"/>
      <c r="B103" s="131" t="s">
        <v>16</v>
      </c>
      <c r="C103" s="269" t="s">
        <v>150</v>
      </c>
      <c r="D103" s="76" t="s">
        <v>150</v>
      </c>
      <c r="E103" s="126" t="s">
        <v>150</v>
      </c>
    </row>
    <row r="104" spans="1:5" ht="15" customHeight="1">
      <c r="A104" s="365"/>
      <c r="B104" s="131" t="s">
        <v>17</v>
      </c>
      <c r="C104" s="269" t="s">
        <v>150</v>
      </c>
      <c r="D104" s="76" t="s">
        <v>150</v>
      </c>
      <c r="E104" s="126" t="s">
        <v>150</v>
      </c>
    </row>
    <row r="105" spans="1:5" ht="15" customHeight="1">
      <c r="A105" s="365"/>
      <c r="B105" s="131" t="s">
        <v>18</v>
      </c>
      <c r="C105" s="269" t="s">
        <v>150</v>
      </c>
      <c r="D105" s="76" t="s">
        <v>150</v>
      </c>
      <c r="E105" s="126" t="s">
        <v>150</v>
      </c>
    </row>
    <row r="106" spans="1:5" ht="15" customHeight="1">
      <c r="A106" s="365"/>
      <c r="B106" s="131" t="s">
        <v>19</v>
      </c>
      <c r="C106" s="269" t="s">
        <v>150</v>
      </c>
      <c r="D106" s="76" t="s">
        <v>150</v>
      </c>
      <c r="E106" s="126" t="s">
        <v>150</v>
      </c>
    </row>
    <row r="107" spans="1:5" ht="15" customHeight="1">
      <c r="A107" s="365"/>
      <c r="B107" s="131" t="s">
        <v>20</v>
      </c>
      <c r="C107" s="269" t="s">
        <v>150</v>
      </c>
      <c r="D107" s="76" t="s">
        <v>150</v>
      </c>
      <c r="E107" s="126" t="s">
        <v>150</v>
      </c>
    </row>
    <row r="108" spans="1:5" ht="15" customHeight="1">
      <c r="A108" s="365"/>
      <c r="B108" s="131" t="s">
        <v>146</v>
      </c>
      <c r="C108" s="269" t="s">
        <v>150</v>
      </c>
      <c r="D108" s="76" t="s">
        <v>150</v>
      </c>
      <c r="E108" s="126" t="s">
        <v>150</v>
      </c>
    </row>
    <row r="109" spans="1:5" ht="15" customHeight="1" thickBot="1">
      <c r="A109" s="365"/>
      <c r="B109" s="169" t="s">
        <v>147</v>
      </c>
      <c r="C109" s="162" t="s">
        <v>150</v>
      </c>
      <c r="D109" s="165" t="s">
        <v>150</v>
      </c>
      <c r="E109" s="168" t="s">
        <v>150</v>
      </c>
    </row>
    <row r="110" spans="1:5" ht="15" customHeight="1">
      <c r="A110" s="364">
        <v>2021</v>
      </c>
      <c r="B110" s="131" t="s">
        <v>148</v>
      </c>
      <c r="C110" s="269" t="s">
        <v>150</v>
      </c>
      <c r="D110" s="76" t="s">
        <v>150</v>
      </c>
      <c r="E110" s="126" t="s">
        <v>150</v>
      </c>
    </row>
    <row r="111" spans="1:5" ht="15" customHeight="1">
      <c r="A111" s="365"/>
      <c r="B111" s="131" t="s">
        <v>12</v>
      </c>
      <c r="C111" s="269" t="s">
        <v>150</v>
      </c>
      <c r="D111" s="76" t="s">
        <v>150</v>
      </c>
      <c r="E111" s="126" t="s">
        <v>150</v>
      </c>
    </row>
    <row r="112" spans="1:5" ht="15" customHeight="1">
      <c r="A112" s="365"/>
      <c r="B112" s="131" t="s">
        <v>13</v>
      </c>
      <c r="C112" s="269" t="s">
        <v>150</v>
      </c>
      <c r="D112" s="76" t="s">
        <v>150</v>
      </c>
      <c r="E112" s="126" t="s">
        <v>150</v>
      </c>
    </row>
    <row r="113" spans="1:9" ht="15" customHeight="1">
      <c r="A113" s="365"/>
      <c r="B113" s="131" t="s">
        <v>14</v>
      </c>
      <c r="C113" s="269" t="s">
        <v>150</v>
      </c>
      <c r="D113" s="76" t="s">
        <v>150</v>
      </c>
      <c r="E113" s="126" t="s">
        <v>150</v>
      </c>
    </row>
    <row r="114" spans="1:9" ht="15" customHeight="1">
      <c r="A114" s="365"/>
      <c r="B114" s="131" t="s">
        <v>15</v>
      </c>
      <c r="C114" s="269" t="s">
        <v>150</v>
      </c>
      <c r="D114" s="76" t="s">
        <v>150</v>
      </c>
      <c r="E114" s="126" t="s">
        <v>150</v>
      </c>
    </row>
    <row r="115" spans="1:9" ht="15" customHeight="1">
      <c r="A115" s="365"/>
      <c r="B115" s="131" t="s">
        <v>16</v>
      </c>
      <c r="C115" s="269" t="s">
        <v>150</v>
      </c>
      <c r="D115" s="76" t="s">
        <v>150</v>
      </c>
      <c r="E115" s="126" t="s">
        <v>150</v>
      </c>
    </row>
    <row r="116" spans="1:9" ht="15" customHeight="1">
      <c r="A116" s="365"/>
      <c r="B116" s="131" t="s">
        <v>17</v>
      </c>
      <c r="C116" s="269" t="s">
        <v>150</v>
      </c>
      <c r="D116" s="76" t="s">
        <v>150</v>
      </c>
      <c r="E116" s="126" t="s">
        <v>150</v>
      </c>
    </row>
    <row r="117" spans="1:9" ht="15" customHeight="1">
      <c r="A117" s="365"/>
      <c r="B117" s="131" t="s">
        <v>18</v>
      </c>
      <c r="C117" s="269" t="s">
        <v>150</v>
      </c>
      <c r="D117" s="76" t="s">
        <v>150</v>
      </c>
      <c r="E117" s="126" t="s">
        <v>150</v>
      </c>
    </row>
    <row r="118" spans="1:9" ht="15" customHeight="1" thickBot="1">
      <c r="A118" s="372"/>
      <c r="B118" s="169" t="s">
        <v>19</v>
      </c>
      <c r="C118" s="162">
        <v>23880</v>
      </c>
      <c r="D118" s="165">
        <f t="shared" ref="D118" si="4">+C118/$B$119</f>
        <v>21.848124428179322</v>
      </c>
      <c r="E118" s="168">
        <f t="shared" ref="E118" si="5">+C118/$C$23*100</f>
        <v>1971.9240297274978</v>
      </c>
    </row>
    <row r="119" spans="1:9" ht="15" customHeight="1">
      <c r="A119" s="155" t="s">
        <v>219</v>
      </c>
      <c r="B119" s="19">
        <v>1093</v>
      </c>
      <c r="C119" s="158"/>
    </row>
    <row r="120" spans="1:9" ht="15" customHeight="1">
      <c r="A120" s="2"/>
      <c r="B120" s="74"/>
    </row>
    <row r="121" spans="1:9" ht="15" customHeight="1">
      <c r="A121" s="5" t="s">
        <v>73</v>
      </c>
      <c r="I121" s="107"/>
    </row>
    <row r="122" spans="1:9" ht="15" customHeight="1">
      <c r="A122" s="6" t="s">
        <v>74</v>
      </c>
      <c r="I122" s="107"/>
    </row>
    <row r="123" spans="1:9" ht="15" customHeight="1">
      <c r="A123" s="322" t="s">
        <v>75</v>
      </c>
    </row>
    <row r="124" spans="1:9" ht="15" customHeight="1">
      <c r="A124" s="322"/>
    </row>
    <row r="125" spans="1:9" ht="15" customHeight="1">
      <c r="A125" s="118" t="s">
        <v>21</v>
      </c>
      <c r="C125" s="107"/>
      <c r="E125" s="107"/>
    </row>
    <row r="126" spans="1:9" ht="18" customHeight="1">
      <c r="B126" s="5"/>
      <c r="C126" s="107"/>
      <c r="D126" s="107"/>
      <c r="E126" s="107"/>
      <c r="F126" s="5"/>
      <c r="G126" s="159"/>
      <c r="H126" s="159"/>
    </row>
    <row r="127" spans="1:9" ht="18.600000000000001">
      <c r="A127" s="452" t="s">
        <v>257</v>
      </c>
      <c r="B127" s="5"/>
      <c r="C127" s="107"/>
      <c r="E127" s="107"/>
      <c r="F127" s="107"/>
      <c r="G127" s="159"/>
      <c r="H127" s="159"/>
    </row>
    <row r="128" spans="1:9" ht="18.600000000000001">
      <c r="A128" s="453" t="s">
        <v>258</v>
      </c>
      <c r="B128" s="5"/>
      <c r="E128" s="107"/>
      <c r="F128" s="107"/>
      <c r="G128" s="159"/>
      <c r="H128" s="159"/>
    </row>
    <row r="129" spans="2:8" ht="18.600000000000001">
      <c r="B129" s="5"/>
      <c r="E129" s="107"/>
      <c r="F129" s="107"/>
      <c r="G129" s="159"/>
      <c r="H129" s="159"/>
    </row>
    <row r="130" spans="2:8" ht="18.600000000000001">
      <c r="B130" s="5"/>
      <c r="E130" s="107"/>
      <c r="F130" s="107"/>
      <c r="G130" s="159"/>
      <c r="H130" s="159"/>
    </row>
    <row r="131" spans="2:8" ht="18.600000000000001">
      <c r="B131" s="5"/>
      <c r="E131" s="107"/>
      <c r="F131" s="107"/>
      <c r="G131" s="159"/>
      <c r="H131" s="159"/>
    </row>
    <row r="132" spans="2:8" ht="18.600000000000001">
      <c r="B132" s="5"/>
      <c r="E132" s="107"/>
      <c r="F132" s="107"/>
      <c r="G132" s="159"/>
      <c r="H132" s="159"/>
    </row>
    <row r="133" spans="2:8" ht="18.600000000000001">
      <c r="B133" s="5"/>
      <c r="E133" s="107"/>
      <c r="F133" s="107"/>
      <c r="G133" s="159"/>
      <c r="H133" s="159"/>
    </row>
    <row r="134" spans="2:8" ht="18.600000000000001">
      <c r="B134" s="5"/>
      <c r="E134" s="107"/>
      <c r="F134" s="107"/>
      <c r="G134" s="159"/>
      <c r="H134" s="159"/>
    </row>
    <row r="135" spans="2:8" ht="18.600000000000001">
      <c r="B135" s="5"/>
      <c r="E135" s="107"/>
      <c r="F135" s="107"/>
      <c r="G135" s="159"/>
      <c r="H135" s="159"/>
    </row>
    <row r="136" spans="2:8" ht="18.600000000000001">
      <c r="B136" s="5"/>
      <c r="E136" s="107"/>
      <c r="F136" s="107"/>
      <c r="G136" s="159"/>
      <c r="H136" s="159"/>
    </row>
    <row r="137" spans="2:8" ht="18.600000000000001">
      <c r="B137" s="5"/>
      <c r="C137" s="159"/>
      <c r="E137" s="107"/>
      <c r="F137" s="107"/>
      <c r="G137" s="159"/>
      <c r="H137" s="159"/>
    </row>
  </sheetData>
  <mergeCells count="13">
    <mergeCell ref="A98:A109"/>
    <mergeCell ref="A86:A97"/>
    <mergeCell ref="A74:A85"/>
    <mergeCell ref="A62:A73"/>
    <mergeCell ref="A110:A118"/>
    <mergeCell ref="C12:E12"/>
    <mergeCell ref="C13:E13"/>
    <mergeCell ref="A15:A25"/>
    <mergeCell ref="A26:A37"/>
    <mergeCell ref="A50:A61"/>
    <mergeCell ref="A38:A49"/>
    <mergeCell ref="A12:A14"/>
    <mergeCell ref="B12:B14"/>
  </mergeCells>
  <hyperlinks>
    <hyperlink ref="A125" location="Índice!A1" display="Volver al Índice" xr:uid="{00000000-0004-0000-1500-000000000000}"/>
    <hyperlink ref="A128" r:id="rId1" xr:uid="{5C95534C-57D1-42F7-9A84-D5B4261B6BED}"/>
  </hyperlinks>
  <pageMargins left="0.7" right="0.7" top="0.75" bottom="0.75" header="0.3" footer="0.3"/>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K128"/>
  <sheetViews>
    <sheetView showGridLines="0" zoomScale="80" zoomScaleNormal="80" workbookViewId="0"/>
  </sheetViews>
  <sheetFormatPr baseColWidth="10" defaultColWidth="22.6640625" defaultRowHeight="14.4"/>
  <cols>
    <col min="1" max="1" width="27.6640625" customWidth="1"/>
    <col min="5" max="5" width="30.33203125" customWidth="1"/>
    <col min="8" max="8" width="30.33203125" bestFit="1" customWidth="1"/>
    <col min="11" max="11" width="30.33203125" bestFit="1" customWidth="1"/>
  </cols>
  <sheetData>
    <row r="1" spans="1:11">
      <c r="A1" s="3" t="s">
        <v>0</v>
      </c>
      <c r="B1" s="2"/>
      <c r="C1" s="2"/>
      <c r="D1" s="2"/>
      <c r="E1" s="2"/>
      <c r="F1" s="2"/>
      <c r="G1" s="2"/>
      <c r="H1" s="2"/>
    </row>
    <row r="2" spans="1:11">
      <c r="A2" s="3" t="s">
        <v>1</v>
      </c>
      <c r="B2" s="2"/>
      <c r="C2" s="2"/>
      <c r="D2" s="2"/>
      <c r="E2" s="2"/>
      <c r="F2" s="2"/>
      <c r="G2" s="2"/>
      <c r="H2" s="2"/>
    </row>
    <row r="3" spans="1:11">
      <c r="A3" s="3" t="s">
        <v>2</v>
      </c>
      <c r="B3" s="2"/>
      <c r="C3" s="2"/>
      <c r="D3" s="2"/>
      <c r="E3" s="2"/>
      <c r="F3" s="2"/>
      <c r="G3" s="2"/>
      <c r="H3" s="2"/>
    </row>
    <row r="4" spans="1:11">
      <c r="A4" s="3" t="s">
        <v>3</v>
      </c>
      <c r="B4" s="2" t="s">
        <v>4</v>
      </c>
      <c r="C4" s="2"/>
      <c r="D4" s="2"/>
      <c r="E4" s="2"/>
      <c r="F4" s="2"/>
      <c r="G4" s="2"/>
      <c r="H4" s="2"/>
    </row>
    <row r="5" spans="1:11">
      <c r="A5" s="3" t="s">
        <v>6</v>
      </c>
      <c r="B5" s="2" t="s">
        <v>105</v>
      </c>
      <c r="C5" s="2"/>
      <c r="D5" s="2"/>
      <c r="E5" s="2"/>
      <c r="F5" s="2"/>
      <c r="G5" s="2"/>
      <c r="H5" s="2"/>
    </row>
    <row r="6" spans="1:11">
      <c r="A6" s="3" t="s">
        <v>5</v>
      </c>
      <c r="B6" s="2" t="s">
        <v>106</v>
      </c>
      <c r="C6" s="2"/>
      <c r="D6" s="2"/>
      <c r="E6" s="2"/>
      <c r="F6" s="2"/>
      <c r="G6" s="2"/>
      <c r="H6" s="2"/>
    </row>
    <row r="7" spans="1:11">
      <c r="A7" s="3" t="s">
        <v>7</v>
      </c>
      <c r="B7" s="2" t="s">
        <v>89</v>
      </c>
      <c r="C7" s="2"/>
      <c r="D7" s="2"/>
      <c r="E7" s="2"/>
      <c r="F7" s="2"/>
      <c r="G7" s="2"/>
      <c r="H7" s="2"/>
    </row>
    <row r="8" spans="1:11">
      <c r="A8" s="3" t="s">
        <v>8</v>
      </c>
      <c r="B8" s="314" t="str">
        <f>+'[3]BA-BAHIA BLANCA'!B8</f>
        <v>septiembre 2021</v>
      </c>
      <c r="C8" s="2"/>
      <c r="D8" s="2"/>
      <c r="E8" s="2"/>
      <c r="F8" s="2"/>
      <c r="G8" s="2"/>
      <c r="H8" s="2"/>
    </row>
    <row r="9" spans="1:11">
      <c r="A9" s="3" t="s">
        <v>9</v>
      </c>
      <c r="B9" s="314" t="str">
        <f>+'[3]BA-BAHIA BLANCA'!B9</f>
        <v>septiembre 2021</v>
      </c>
      <c r="C9" s="2"/>
      <c r="D9" s="2"/>
      <c r="E9" s="2"/>
      <c r="F9" s="2"/>
      <c r="G9" s="2"/>
      <c r="H9" s="2"/>
    </row>
    <row r="10" spans="1:11">
      <c r="A10" s="2"/>
      <c r="B10" s="2"/>
      <c r="C10" s="2"/>
      <c r="D10" s="2"/>
      <c r="E10" s="2"/>
      <c r="F10" s="2"/>
      <c r="G10" s="2"/>
      <c r="H10" s="2"/>
    </row>
    <row r="11" spans="1:11" ht="15" thickBot="1">
      <c r="A11" s="2"/>
      <c r="B11" s="2"/>
      <c r="C11" s="2"/>
      <c r="D11" s="2"/>
      <c r="E11" s="2"/>
      <c r="F11" s="2"/>
      <c r="G11" s="2"/>
      <c r="H11" s="2"/>
    </row>
    <row r="12" spans="1:11" ht="15" thickBot="1">
      <c r="A12" s="366" t="s">
        <v>10</v>
      </c>
      <c r="B12" s="369" t="s">
        <v>11</v>
      </c>
      <c r="C12" s="355" t="s">
        <v>96</v>
      </c>
      <c r="D12" s="356"/>
      <c r="E12" s="356"/>
      <c r="F12" s="356"/>
      <c r="G12" s="356"/>
      <c r="H12" s="356"/>
      <c r="I12" s="356"/>
      <c r="J12" s="356"/>
      <c r="K12" s="357"/>
    </row>
    <row r="13" spans="1:11">
      <c r="A13" s="367"/>
      <c r="B13" s="370"/>
      <c r="C13" s="358" t="s">
        <v>97</v>
      </c>
      <c r="D13" s="359"/>
      <c r="E13" s="360"/>
      <c r="F13" s="358" t="s">
        <v>92</v>
      </c>
      <c r="G13" s="359"/>
      <c r="H13" s="360"/>
      <c r="I13" s="373" t="s">
        <v>100</v>
      </c>
      <c r="J13" s="359"/>
      <c r="K13" s="360"/>
    </row>
    <row r="14" spans="1:11" ht="15" thickBot="1">
      <c r="A14" s="368"/>
      <c r="B14" s="371"/>
      <c r="C14" s="10" t="s">
        <v>70</v>
      </c>
      <c r="D14" s="11" t="s">
        <v>71</v>
      </c>
      <c r="E14" s="12" t="s">
        <v>72</v>
      </c>
      <c r="F14" s="10" t="s">
        <v>70</v>
      </c>
      <c r="G14" s="11" t="s">
        <v>71</v>
      </c>
      <c r="H14" s="12" t="s">
        <v>72</v>
      </c>
      <c r="I14" s="46" t="s">
        <v>70</v>
      </c>
      <c r="J14" s="11" t="s">
        <v>71</v>
      </c>
      <c r="K14" s="12" t="s">
        <v>72</v>
      </c>
    </row>
    <row r="15" spans="1:11">
      <c r="A15" s="374">
        <v>2013</v>
      </c>
      <c r="B15" s="34" t="s">
        <v>12</v>
      </c>
      <c r="C15" s="35">
        <v>525</v>
      </c>
      <c r="D15" s="13">
        <f t="shared" ref="D15:D78" si="0">C15/$B$119</f>
        <v>0.48032936870997256</v>
      </c>
      <c r="E15" s="27">
        <f>C15/$C$23*100</f>
        <v>100</v>
      </c>
      <c r="F15" s="35">
        <v>641</v>
      </c>
      <c r="G15" s="13">
        <f t="shared" ref="G15:G78" si="1">F15/$B$119</f>
        <v>0.5864592863677951</v>
      </c>
      <c r="H15" s="27">
        <f>F15/$F$23*100</f>
        <v>98.615384615384613</v>
      </c>
      <c r="I15" s="26">
        <v>750</v>
      </c>
      <c r="J15" s="13">
        <f t="shared" ref="J15:J78" si="2">I15/$B$119</f>
        <v>0.68618481244281793</v>
      </c>
      <c r="K15" s="27">
        <f>I15/$I$23*100</f>
        <v>100</v>
      </c>
    </row>
    <row r="16" spans="1:11">
      <c r="A16" s="375"/>
      <c r="B16" s="37" t="s">
        <v>13</v>
      </c>
      <c r="C16" s="38">
        <v>525</v>
      </c>
      <c r="D16" s="15">
        <f t="shared" si="0"/>
        <v>0.48032936870997256</v>
      </c>
      <c r="E16" s="30">
        <f t="shared" ref="E16:E79" si="3">C16/$C$23*100</f>
        <v>100</v>
      </c>
      <c r="F16" s="38">
        <v>650</v>
      </c>
      <c r="G16" s="15">
        <f t="shared" si="1"/>
        <v>0.59469350411710886</v>
      </c>
      <c r="H16" s="30">
        <f t="shared" ref="H16:H79" si="4">F16/$F$23*100</f>
        <v>100</v>
      </c>
      <c r="I16" s="29">
        <v>750</v>
      </c>
      <c r="J16" s="15">
        <f t="shared" si="2"/>
        <v>0.68618481244281793</v>
      </c>
      <c r="K16" s="30">
        <f t="shared" ref="K16:K79" si="5">I16/$I$23*100</f>
        <v>100</v>
      </c>
    </row>
    <row r="17" spans="1:11">
      <c r="A17" s="375"/>
      <c r="B17" s="37" t="s">
        <v>14</v>
      </c>
      <c r="C17" s="38">
        <v>525</v>
      </c>
      <c r="D17" s="15">
        <f t="shared" si="0"/>
        <v>0.48032936870997256</v>
      </c>
      <c r="E17" s="30">
        <f t="shared" si="3"/>
        <v>100</v>
      </c>
      <c r="F17" s="38">
        <v>650</v>
      </c>
      <c r="G17" s="15">
        <f t="shared" si="1"/>
        <v>0.59469350411710886</v>
      </c>
      <c r="H17" s="30">
        <f t="shared" si="4"/>
        <v>100</v>
      </c>
      <c r="I17" s="29">
        <v>750</v>
      </c>
      <c r="J17" s="15">
        <f t="shared" si="2"/>
        <v>0.68618481244281793</v>
      </c>
      <c r="K17" s="39">
        <f t="shared" si="5"/>
        <v>100</v>
      </c>
    </row>
    <row r="18" spans="1:11">
      <c r="A18" s="375"/>
      <c r="B18" s="37" t="s">
        <v>15</v>
      </c>
      <c r="C18" s="38">
        <v>525</v>
      </c>
      <c r="D18" s="15">
        <f t="shared" si="0"/>
        <v>0.48032936870997256</v>
      </c>
      <c r="E18" s="30">
        <f t="shared" si="3"/>
        <v>100</v>
      </c>
      <c r="F18" s="38">
        <v>650</v>
      </c>
      <c r="G18" s="15">
        <f t="shared" si="1"/>
        <v>0.59469350411710886</v>
      </c>
      <c r="H18" s="30">
        <f t="shared" si="4"/>
        <v>100</v>
      </c>
      <c r="I18" s="29">
        <v>750</v>
      </c>
      <c r="J18" s="15">
        <f t="shared" si="2"/>
        <v>0.68618481244281793</v>
      </c>
      <c r="K18" s="39">
        <f t="shared" si="5"/>
        <v>100</v>
      </c>
    </row>
    <row r="19" spans="1:11">
      <c r="A19" s="375"/>
      <c r="B19" s="37" t="s">
        <v>16</v>
      </c>
      <c r="C19" s="38">
        <v>525</v>
      </c>
      <c r="D19" s="15">
        <f t="shared" si="0"/>
        <v>0.48032936870997256</v>
      </c>
      <c r="E19" s="30">
        <f t="shared" si="3"/>
        <v>100</v>
      </c>
      <c r="F19" s="38">
        <v>650</v>
      </c>
      <c r="G19" s="15">
        <f t="shared" si="1"/>
        <v>0.59469350411710886</v>
      </c>
      <c r="H19" s="39">
        <f t="shared" si="4"/>
        <v>100</v>
      </c>
      <c r="I19" s="29">
        <v>750</v>
      </c>
      <c r="J19" s="15">
        <f t="shared" si="2"/>
        <v>0.68618481244281793</v>
      </c>
      <c r="K19" s="39">
        <f t="shared" si="5"/>
        <v>100</v>
      </c>
    </row>
    <row r="20" spans="1:11">
      <c r="A20" s="375"/>
      <c r="B20" s="37" t="s">
        <v>17</v>
      </c>
      <c r="C20" s="38">
        <v>525</v>
      </c>
      <c r="D20" s="15">
        <f t="shared" si="0"/>
        <v>0.48032936870997256</v>
      </c>
      <c r="E20" s="30">
        <f t="shared" si="3"/>
        <v>100</v>
      </c>
      <c r="F20" s="38">
        <v>650</v>
      </c>
      <c r="G20" s="15">
        <f t="shared" si="1"/>
        <v>0.59469350411710886</v>
      </c>
      <c r="H20" s="39">
        <f t="shared" si="4"/>
        <v>100</v>
      </c>
      <c r="I20" s="29">
        <v>750</v>
      </c>
      <c r="J20" s="15">
        <f t="shared" si="2"/>
        <v>0.68618481244281793</v>
      </c>
      <c r="K20" s="39">
        <f t="shared" si="5"/>
        <v>100</v>
      </c>
    </row>
    <row r="21" spans="1:11">
      <c r="A21" s="375"/>
      <c r="B21" s="37" t="s">
        <v>18</v>
      </c>
      <c r="C21" s="38">
        <v>525</v>
      </c>
      <c r="D21" s="15">
        <f t="shared" si="0"/>
        <v>0.48032936870997256</v>
      </c>
      <c r="E21" s="30">
        <f t="shared" si="3"/>
        <v>100</v>
      </c>
      <c r="F21" s="38">
        <v>650</v>
      </c>
      <c r="G21" s="15">
        <f t="shared" si="1"/>
        <v>0.59469350411710886</v>
      </c>
      <c r="H21" s="39">
        <f t="shared" si="4"/>
        <v>100</v>
      </c>
      <c r="I21" s="29">
        <v>750</v>
      </c>
      <c r="J21" s="15">
        <f t="shared" si="2"/>
        <v>0.68618481244281793</v>
      </c>
      <c r="K21" s="39">
        <f t="shared" si="5"/>
        <v>100</v>
      </c>
    </row>
    <row r="22" spans="1:11">
      <c r="A22" s="375"/>
      <c r="B22" s="37" t="s">
        <v>19</v>
      </c>
      <c r="C22" s="38">
        <v>525</v>
      </c>
      <c r="D22" s="15">
        <f t="shared" si="0"/>
        <v>0.48032936870997256</v>
      </c>
      <c r="E22" s="30">
        <f t="shared" si="3"/>
        <v>100</v>
      </c>
      <c r="F22" s="38">
        <v>650</v>
      </c>
      <c r="G22" s="15">
        <f t="shared" si="1"/>
        <v>0.59469350411710886</v>
      </c>
      <c r="H22" s="39">
        <f t="shared" si="4"/>
        <v>100</v>
      </c>
      <c r="I22" s="29">
        <v>750</v>
      </c>
      <c r="J22" s="15">
        <f t="shared" si="2"/>
        <v>0.68618481244281793</v>
      </c>
      <c r="K22" s="39">
        <f t="shared" si="5"/>
        <v>100</v>
      </c>
    </row>
    <row r="23" spans="1:11">
      <c r="A23" s="375"/>
      <c r="B23" s="37" t="s">
        <v>20</v>
      </c>
      <c r="C23" s="38">
        <v>525</v>
      </c>
      <c r="D23" s="15">
        <f t="shared" si="0"/>
        <v>0.48032936870997256</v>
      </c>
      <c r="E23" s="30">
        <f t="shared" si="3"/>
        <v>100</v>
      </c>
      <c r="F23" s="38">
        <v>650</v>
      </c>
      <c r="G23" s="15">
        <f t="shared" si="1"/>
        <v>0.59469350411710886</v>
      </c>
      <c r="H23" s="39">
        <f t="shared" si="4"/>
        <v>100</v>
      </c>
      <c r="I23" s="29">
        <v>750</v>
      </c>
      <c r="J23" s="15">
        <f t="shared" si="2"/>
        <v>0.68618481244281793</v>
      </c>
      <c r="K23" s="39">
        <f t="shared" si="5"/>
        <v>100</v>
      </c>
    </row>
    <row r="24" spans="1:11">
      <c r="A24" s="375"/>
      <c r="B24" s="37" t="s">
        <v>146</v>
      </c>
      <c r="C24" s="38">
        <v>525</v>
      </c>
      <c r="D24" s="15">
        <f t="shared" si="0"/>
        <v>0.48032936870997256</v>
      </c>
      <c r="E24" s="30">
        <f t="shared" si="3"/>
        <v>100</v>
      </c>
      <c r="F24" s="38">
        <v>650</v>
      </c>
      <c r="G24" s="15">
        <f t="shared" si="1"/>
        <v>0.59469350411710886</v>
      </c>
      <c r="H24" s="39">
        <f t="shared" si="4"/>
        <v>100</v>
      </c>
      <c r="I24" s="29">
        <v>750</v>
      </c>
      <c r="J24" s="15">
        <f t="shared" si="2"/>
        <v>0.68618481244281793</v>
      </c>
      <c r="K24" s="39">
        <f t="shared" si="5"/>
        <v>100</v>
      </c>
    </row>
    <row r="25" spans="1:11" ht="15" thickBot="1">
      <c r="A25" s="376"/>
      <c r="B25" s="63" t="s">
        <v>147</v>
      </c>
      <c r="C25" s="64">
        <v>525</v>
      </c>
      <c r="D25" s="32">
        <f t="shared" si="0"/>
        <v>0.48032936870997256</v>
      </c>
      <c r="E25" s="33">
        <f t="shared" si="3"/>
        <v>100</v>
      </c>
      <c r="F25" s="64">
        <v>650</v>
      </c>
      <c r="G25" s="32">
        <f t="shared" si="1"/>
        <v>0.59469350411710886</v>
      </c>
      <c r="H25" s="65">
        <f t="shared" si="4"/>
        <v>100</v>
      </c>
      <c r="I25" s="69">
        <v>750</v>
      </c>
      <c r="J25" s="32">
        <f t="shared" si="2"/>
        <v>0.68618481244281793</v>
      </c>
      <c r="K25" s="65">
        <f t="shared" si="5"/>
        <v>100</v>
      </c>
    </row>
    <row r="26" spans="1:11">
      <c r="A26" s="361">
        <v>2014</v>
      </c>
      <c r="B26" s="136" t="s">
        <v>148</v>
      </c>
      <c r="C26" s="35">
        <v>560</v>
      </c>
      <c r="D26" s="13">
        <f t="shared" si="0"/>
        <v>0.51235132662397076</v>
      </c>
      <c r="E26" s="27">
        <f t="shared" si="3"/>
        <v>106.66666666666667</v>
      </c>
      <c r="F26" s="35">
        <v>690</v>
      </c>
      <c r="G26" s="13">
        <f t="shared" si="1"/>
        <v>0.63129002744739249</v>
      </c>
      <c r="H26" s="27">
        <f t="shared" si="4"/>
        <v>106.15384615384616</v>
      </c>
      <c r="I26" s="26">
        <v>800</v>
      </c>
      <c r="J26" s="13">
        <f t="shared" si="2"/>
        <v>0.73193046660567251</v>
      </c>
      <c r="K26" s="27">
        <f t="shared" si="5"/>
        <v>106.66666666666667</v>
      </c>
    </row>
    <row r="27" spans="1:11">
      <c r="A27" s="362"/>
      <c r="B27" s="137" t="s">
        <v>12</v>
      </c>
      <c r="C27" s="38">
        <v>605</v>
      </c>
      <c r="D27" s="15">
        <f t="shared" si="0"/>
        <v>0.55352241537053981</v>
      </c>
      <c r="E27" s="30">
        <f t="shared" si="3"/>
        <v>115.23809523809523</v>
      </c>
      <c r="F27" s="38">
        <v>745</v>
      </c>
      <c r="G27" s="15">
        <f t="shared" si="1"/>
        <v>0.6816102470265325</v>
      </c>
      <c r="H27" s="30">
        <f t="shared" si="4"/>
        <v>114.61538461538461</v>
      </c>
      <c r="I27" s="29">
        <v>860</v>
      </c>
      <c r="J27" s="15">
        <f t="shared" si="2"/>
        <v>0.78682525160109784</v>
      </c>
      <c r="K27" s="30">
        <f t="shared" si="5"/>
        <v>114.66666666666667</v>
      </c>
    </row>
    <row r="28" spans="1:11">
      <c r="A28" s="362"/>
      <c r="B28" s="137" t="s">
        <v>13</v>
      </c>
      <c r="C28" s="38">
        <v>605</v>
      </c>
      <c r="D28" s="15">
        <f t="shared" si="0"/>
        <v>0.55352241537053981</v>
      </c>
      <c r="E28" s="30">
        <f t="shared" si="3"/>
        <v>115.23809523809523</v>
      </c>
      <c r="F28" s="38">
        <v>745</v>
      </c>
      <c r="G28" s="15">
        <f t="shared" si="1"/>
        <v>0.6816102470265325</v>
      </c>
      <c r="H28" s="30">
        <f t="shared" si="4"/>
        <v>114.61538461538461</v>
      </c>
      <c r="I28" s="29">
        <v>860</v>
      </c>
      <c r="J28" s="15">
        <f t="shared" si="2"/>
        <v>0.78682525160109784</v>
      </c>
      <c r="K28" s="30">
        <f t="shared" si="5"/>
        <v>114.66666666666667</v>
      </c>
    </row>
    <row r="29" spans="1:11">
      <c r="A29" s="362"/>
      <c r="B29" s="138" t="s">
        <v>14</v>
      </c>
      <c r="C29" s="64">
        <v>605</v>
      </c>
      <c r="D29" s="32">
        <f t="shared" si="0"/>
        <v>0.55352241537053981</v>
      </c>
      <c r="E29" s="33">
        <f>C29/$C$23*100</f>
        <v>115.23809523809523</v>
      </c>
      <c r="F29" s="64">
        <v>745</v>
      </c>
      <c r="G29" s="32">
        <f t="shared" si="1"/>
        <v>0.6816102470265325</v>
      </c>
      <c r="H29" s="33">
        <f>F29/$F$23*100</f>
        <v>114.61538461538461</v>
      </c>
      <c r="I29" s="69">
        <v>860</v>
      </c>
      <c r="J29" s="32">
        <f t="shared" si="2"/>
        <v>0.78682525160109784</v>
      </c>
      <c r="K29" s="33">
        <f>I29/$I$23*100</f>
        <v>114.66666666666667</v>
      </c>
    </row>
    <row r="30" spans="1:11">
      <c r="A30" s="362"/>
      <c r="B30" s="138" t="s">
        <v>15</v>
      </c>
      <c r="C30" s="64">
        <v>605</v>
      </c>
      <c r="D30" s="32">
        <f t="shared" si="0"/>
        <v>0.55352241537053981</v>
      </c>
      <c r="E30" s="33">
        <f t="shared" si="3"/>
        <v>115.23809523809523</v>
      </c>
      <c r="F30" s="64">
        <v>745</v>
      </c>
      <c r="G30" s="32">
        <f t="shared" si="1"/>
        <v>0.6816102470265325</v>
      </c>
      <c r="H30" s="33">
        <f t="shared" si="4"/>
        <v>114.61538461538461</v>
      </c>
      <c r="I30" s="69">
        <v>860</v>
      </c>
      <c r="J30" s="32">
        <f t="shared" si="2"/>
        <v>0.78682525160109784</v>
      </c>
      <c r="K30" s="33">
        <f t="shared" si="5"/>
        <v>114.66666666666667</v>
      </c>
    </row>
    <row r="31" spans="1:11">
      <c r="A31" s="362"/>
      <c r="B31" s="138" t="s">
        <v>16</v>
      </c>
      <c r="C31" s="64">
        <v>605</v>
      </c>
      <c r="D31" s="32">
        <f t="shared" si="0"/>
        <v>0.55352241537053981</v>
      </c>
      <c r="E31" s="33">
        <f t="shared" si="3"/>
        <v>115.23809523809523</v>
      </c>
      <c r="F31" s="64">
        <v>745</v>
      </c>
      <c r="G31" s="32">
        <f t="shared" si="1"/>
        <v>0.6816102470265325</v>
      </c>
      <c r="H31" s="33">
        <f t="shared" si="4"/>
        <v>114.61538461538461</v>
      </c>
      <c r="I31" s="69">
        <v>860</v>
      </c>
      <c r="J31" s="32">
        <f t="shared" si="2"/>
        <v>0.78682525160109784</v>
      </c>
      <c r="K31" s="33">
        <f t="shared" si="5"/>
        <v>114.66666666666667</v>
      </c>
    </row>
    <row r="32" spans="1:11">
      <c r="A32" s="362"/>
      <c r="B32" s="138" t="s">
        <v>17</v>
      </c>
      <c r="C32" s="64">
        <v>630</v>
      </c>
      <c r="D32" s="32">
        <f t="shared" si="0"/>
        <v>0.57639524245196705</v>
      </c>
      <c r="E32" s="33">
        <f t="shared" si="3"/>
        <v>120</v>
      </c>
      <c r="F32" s="64">
        <v>770</v>
      </c>
      <c r="G32" s="32">
        <f t="shared" si="1"/>
        <v>0.70448307410795974</v>
      </c>
      <c r="H32" s="33">
        <f t="shared" si="4"/>
        <v>118.46153846153847</v>
      </c>
      <c r="I32" s="69">
        <v>890</v>
      </c>
      <c r="J32" s="32">
        <f t="shared" si="2"/>
        <v>0.81427264409881062</v>
      </c>
      <c r="K32" s="33">
        <f t="shared" si="5"/>
        <v>118.66666666666667</v>
      </c>
    </row>
    <row r="33" spans="1:11">
      <c r="A33" s="362"/>
      <c r="B33" s="138" t="s">
        <v>18</v>
      </c>
      <c r="C33" s="64">
        <v>630</v>
      </c>
      <c r="D33" s="32">
        <f t="shared" si="0"/>
        <v>0.57639524245196705</v>
      </c>
      <c r="E33" s="33">
        <f t="shared" si="3"/>
        <v>120</v>
      </c>
      <c r="F33" s="64">
        <v>770</v>
      </c>
      <c r="G33" s="32">
        <f t="shared" si="1"/>
        <v>0.70448307410795974</v>
      </c>
      <c r="H33" s="33">
        <f t="shared" si="4"/>
        <v>118.46153846153847</v>
      </c>
      <c r="I33" s="69">
        <v>890</v>
      </c>
      <c r="J33" s="32">
        <f t="shared" si="2"/>
        <v>0.81427264409881062</v>
      </c>
      <c r="K33" s="33">
        <f t="shared" si="5"/>
        <v>118.66666666666667</v>
      </c>
    </row>
    <row r="34" spans="1:11">
      <c r="A34" s="362"/>
      <c r="B34" s="138" t="s">
        <v>19</v>
      </c>
      <c r="C34" s="64">
        <v>670</v>
      </c>
      <c r="D34" s="32">
        <f t="shared" si="0"/>
        <v>0.61299176578225067</v>
      </c>
      <c r="E34" s="33">
        <f t="shared" si="3"/>
        <v>127.61904761904761</v>
      </c>
      <c r="F34" s="64">
        <v>815</v>
      </c>
      <c r="G34" s="32">
        <f t="shared" si="1"/>
        <v>0.74565416285452879</v>
      </c>
      <c r="H34" s="33">
        <f t="shared" si="4"/>
        <v>125.38461538461539</v>
      </c>
      <c r="I34" s="69">
        <v>945</v>
      </c>
      <c r="J34" s="32">
        <f t="shared" si="2"/>
        <v>0.86459286367795063</v>
      </c>
      <c r="K34" s="33">
        <f t="shared" si="5"/>
        <v>126</v>
      </c>
    </row>
    <row r="35" spans="1:11">
      <c r="A35" s="362"/>
      <c r="B35" s="138" t="s">
        <v>20</v>
      </c>
      <c r="C35" s="64">
        <v>670</v>
      </c>
      <c r="D35" s="32">
        <f t="shared" si="0"/>
        <v>0.61299176578225067</v>
      </c>
      <c r="E35" s="33">
        <f t="shared" si="3"/>
        <v>127.61904761904761</v>
      </c>
      <c r="F35" s="64">
        <v>815</v>
      </c>
      <c r="G35" s="32">
        <f t="shared" si="1"/>
        <v>0.74565416285452879</v>
      </c>
      <c r="H35" s="33">
        <f t="shared" si="4"/>
        <v>125.38461538461539</v>
      </c>
      <c r="I35" s="69">
        <v>945</v>
      </c>
      <c r="J35" s="32">
        <f t="shared" si="2"/>
        <v>0.86459286367795063</v>
      </c>
      <c r="K35" s="33">
        <f t="shared" si="5"/>
        <v>126</v>
      </c>
    </row>
    <row r="36" spans="1:11">
      <c r="A36" s="362"/>
      <c r="B36" s="37" t="s">
        <v>146</v>
      </c>
      <c r="C36" s="64">
        <v>670</v>
      </c>
      <c r="D36" s="32">
        <f t="shared" si="0"/>
        <v>0.61299176578225067</v>
      </c>
      <c r="E36" s="33">
        <f t="shared" si="3"/>
        <v>127.61904761904761</v>
      </c>
      <c r="F36" s="64">
        <v>794</v>
      </c>
      <c r="G36" s="32">
        <f t="shared" si="1"/>
        <v>0.72644098810612989</v>
      </c>
      <c r="H36" s="33">
        <f t="shared" si="4"/>
        <v>122.15384615384615</v>
      </c>
      <c r="I36" s="69">
        <v>945</v>
      </c>
      <c r="J36" s="32">
        <f t="shared" si="2"/>
        <v>0.86459286367795063</v>
      </c>
      <c r="K36" s="33">
        <f t="shared" si="5"/>
        <v>126</v>
      </c>
    </row>
    <row r="37" spans="1:11" ht="15" thickBot="1">
      <c r="A37" s="363"/>
      <c r="B37" s="139" t="s">
        <v>147</v>
      </c>
      <c r="C37" s="41">
        <v>775</v>
      </c>
      <c r="D37" s="17">
        <f t="shared" si="0"/>
        <v>0.70905763952424516</v>
      </c>
      <c r="E37" s="42">
        <f t="shared" si="3"/>
        <v>147.61904761904762</v>
      </c>
      <c r="F37" s="41">
        <v>892</v>
      </c>
      <c r="G37" s="17">
        <f t="shared" si="1"/>
        <v>0.81610247026532479</v>
      </c>
      <c r="H37" s="42">
        <f t="shared" si="4"/>
        <v>137.23076923076923</v>
      </c>
      <c r="I37" s="43">
        <v>1050</v>
      </c>
      <c r="J37" s="17">
        <f t="shared" si="2"/>
        <v>0.96065873741994512</v>
      </c>
      <c r="K37" s="42">
        <f t="shared" si="5"/>
        <v>140</v>
      </c>
    </row>
    <row r="38" spans="1:11">
      <c r="A38" s="364">
        <v>2015</v>
      </c>
      <c r="B38" s="136" t="s">
        <v>148</v>
      </c>
      <c r="C38" s="35">
        <v>775</v>
      </c>
      <c r="D38" s="13">
        <f t="shared" si="0"/>
        <v>0.70905763952424516</v>
      </c>
      <c r="E38" s="27">
        <f t="shared" si="3"/>
        <v>147.61904761904762</v>
      </c>
      <c r="F38" s="35">
        <v>885</v>
      </c>
      <c r="G38" s="13">
        <f t="shared" si="1"/>
        <v>0.80969807868252519</v>
      </c>
      <c r="H38" s="27">
        <f t="shared" si="4"/>
        <v>136.15384615384616</v>
      </c>
      <c r="I38" s="26">
        <v>1050</v>
      </c>
      <c r="J38" s="13">
        <f t="shared" si="2"/>
        <v>0.96065873741994512</v>
      </c>
      <c r="K38" s="27">
        <f t="shared" si="5"/>
        <v>140</v>
      </c>
    </row>
    <row r="39" spans="1:11">
      <c r="A39" s="365"/>
      <c r="B39" s="137" t="s">
        <v>12</v>
      </c>
      <c r="C39" s="64">
        <v>800</v>
      </c>
      <c r="D39" s="32">
        <f t="shared" si="0"/>
        <v>0.73193046660567251</v>
      </c>
      <c r="E39" s="33">
        <f t="shared" si="3"/>
        <v>152.38095238095238</v>
      </c>
      <c r="F39" s="64">
        <v>942</v>
      </c>
      <c r="G39" s="32">
        <f t="shared" si="1"/>
        <v>0.86184812442817937</v>
      </c>
      <c r="H39" s="33">
        <f t="shared" si="4"/>
        <v>144.92307692307693</v>
      </c>
      <c r="I39" s="69">
        <v>1100</v>
      </c>
      <c r="J39" s="32">
        <f t="shared" si="2"/>
        <v>1.0064043915827996</v>
      </c>
      <c r="K39" s="33">
        <f t="shared" si="5"/>
        <v>146.66666666666666</v>
      </c>
    </row>
    <row r="40" spans="1:11">
      <c r="A40" s="365"/>
      <c r="B40" s="137" t="s">
        <v>13</v>
      </c>
      <c r="C40" s="64">
        <v>800</v>
      </c>
      <c r="D40" s="32">
        <f t="shared" si="0"/>
        <v>0.73193046660567251</v>
      </c>
      <c r="E40" s="33">
        <f t="shared" si="3"/>
        <v>152.38095238095238</v>
      </c>
      <c r="F40" s="64">
        <v>942</v>
      </c>
      <c r="G40" s="32">
        <f t="shared" si="1"/>
        <v>0.86184812442817937</v>
      </c>
      <c r="H40" s="33">
        <f t="shared" si="4"/>
        <v>144.92307692307693</v>
      </c>
      <c r="I40" s="69">
        <v>1100</v>
      </c>
      <c r="J40" s="32">
        <f t="shared" si="2"/>
        <v>1.0064043915827996</v>
      </c>
      <c r="K40" s="33">
        <f t="shared" si="5"/>
        <v>146.66666666666666</v>
      </c>
    </row>
    <row r="41" spans="1:11" ht="16.5" customHeight="1">
      <c r="A41" s="365"/>
      <c r="B41" s="137" t="s">
        <v>14</v>
      </c>
      <c r="C41" s="64">
        <v>776</v>
      </c>
      <c r="D41" s="32">
        <f t="shared" si="0"/>
        <v>0.70997255260750225</v>
      </c>
      <c r="E41" s="33">
        <f t="shared" si="3"/>
        <v>147.80952380952382</v>
      </c>
      <c r="F41" s="64">
        <v>915</v>
      </c>
      <c r="G41" s="32">
        <f t="shared" si="1"/>
        <v>0.83714547118023785</v>
      </c>
      <c r="H41" s="33">
        <f t="shared" si="4"/>
        <v>140.76923076923077</v>
      </c>
      <c r="I41" s="69">
        <v>1075</v>
      </c>
      <c r="J41" s="32">
        <f t="shared" si="2"/>
        <v>0.98353156450137236</v>
      </c>
      <c r="K41" s="33">
        <f t="shared" si="5"/>
        <v>143.33333333333334</v>
      </c>
    </row>
    <row r="42" spans="1:11" ht="16.5" customHeight="1">
      <c r="A42" s="365"/>
      <c r="B42" s="137" t="s">
        <v>15</v>
      </c>
      <c r="C42" s="38">
        <v>776</v>
      </c>
      <c r="D42" s="15">
        <f t="shared" si="0"/>
        <v>0.70997255260750225</v>
      </c>
      <c r="E42" s="30">
        <f t="shared" si="3"/>
        <v>147.80952380952382</v>
      </c>
      <c r="F42" s="38">
        <v>915</v>
      </c>
      <c r="G42" s="15">
        <f t="shared" si="1"/>
        <v>0.83714547118023785</v>
      </c>
      <c r="H42" s="30">
        <f t="shared" si="4"/>
        <v>140.76923076923077</v>
      </c>
      <c r="I42" s="29">
        <v>1075</v>
      </c>
      <c r="J42" s="15">
        <f t="shared" si="2"/>
        <v>0.98353156450137236</v>
      </c>
      <c r="K42" s="30">
        <f t="shared" si="5"/>
        <v>143.33333333333334</v>
      </c>
    </row>
    <row r="43" spans="1:11" ht="16.5" customHeight="1">
      <c r="A43" s="365"/>
      <c r="B43" s="137" t="s">
        <v>16</v>
      </c>
      <c r="C43" s="38">
        <v>776</v>
      </c>
      <c r="D43" s="15">
        <f t="shared" si="0"/>
        <v>0.70997255260750225</v>
      </c>
      <c r="E43" s="30">
        <f t="shared" si="3"/>
        <v>147.80952380952382</v>
      </c>
      <c r="F43" s="38">
        <v>915</v>
      </c>
      <c r="G43" s="15">
        <f t="shared" si="1"/>
        <v>0.83714547118023785</v>
      </c>
      <c r="H43" s="30">
        <f t="shared" si="4"/>
        <v>140.76923076923077</v>
      </c>
      <c r="I43" s="29">
        <v>1075</v>
      </c>
      <c r="J43" s="48">
        <f t="shared" si="2"/>
        <v>0.98353156450137236</v>
      </c>
      <c r="K43" s="124">
        <f t="shared" si="5"/>
        <v>143.33333333333334</v>
      </c>
    </row>
    <row r="44" spans="1:11" ht="16.5" customHeight="1">
      <c r="A44" s="365"/>
      <c r="B44" s="137" t="s">
        <v>17</v>
      </c>
      <c r="C44" s="38">
        <v>875</v>
      </c>
      <c r="D44" s="15">
        <f t="shared" si="0"/>
        <v>0.80054894784995423</v>
      </c>
      <c r="E44" s="30">
        <f t="shared" si="3"/>
        <v>166.66666666666669</v>
      </c>
      <c r="F44" s="38">
        <v>1060</v>
      </c>
      <c r="G44" s="15">
        <f t="shared" si="1"/>
        <v>0.96980786825251597</v>
      </c>
      <c r="H44" s="30">
        <f t="shared" si="4"/>
        <v>163.07692307692307</v>
      </c>
      <c r="I44" s="29">
        <v>1225</v>
      </c>
      <c r="J44" s="48">
        <f t="shared" si="2"/>
        <v>1.1207685269899359</v>
      </c>
      <c r="K44" s="124">
        <f t="shared" si="5"/>
        <v>163.33333333333334</v>
      </c>
    </row>
    <row r="45" spans="1:11" ht="16.5" customHeight="1">
      <c r="A45" s="365"/>
      <c r="B45" s="137" t="s">
        <v>18</v>
      </c>
      <c r="C45" s="64">
        <v>875</v>
      </c>
      <c r="D45" s="32">
        <f t="shared" si="0"/>
        <v>0.80054894784995423</v>
      </c>
      <c r="E45" s="33">
        <f t="shared" si="3"/>
        <v>166.66666666666669</v>
      </c>
      <c r="F45" s="64">
        <v>1060</v>
      </c>
      <c r="G45" s="32">
        <f t="shared" si="1"/>
        <v>0.96980786825251597</v>
      </c>
      <c r="H45" s="33">
        <f t="shared" si="4"/>
        <v>163.07692307692307</v>
      </c>
      <c r="I45" s="69">
        <v>1225</v>
      </c>
      <c r="J45" s="32">
        <f t="shared" si="2"/>
        <v>1.1207685269899359</v>
      </c>
      <c r="K45" s="33">
        <f t="shared" si="5"/>
        <v>163.33333333333334</v>
      </c>
    </row>
    <row r="46" spans="1:11" ht="16.5" customHeight="1">
      <c r="A46" s="365"/>
      <c r="B46" s="137" t="s">
        <v>19</v>
      </c>
      <c r="C46" s="38">
        <v>925</v>
      </c>
      <c r="D46" s="15">
        <f t="shared" si="0"/>
        <v>0.84629460201280882</v>
      </c>
      <c r="E46" s="30">
        <f t="shared" si="3"/>
        <v>176.19047619047618</v>
      </c>
      <c r="F46" s="38">
        <v>1130</v>
      </c>
      <c r="G46" s="15">
        <f t="shared" si="1"/>
        <v>1.0338517840805124</v>
      </c>
      <c r="H46" s="30">
        <f t="shared" si="4"/>
        <v>173.84615384615384</v>
      </c>
      <c r="I46" s="29">
        <v>1300</v>
      </c>
      <c r="J46" s="15">
        <f t="shared" si="2"/>
        <v>1.1893870082342177</v>
      </c>
      <c r="K46" s="30">
        <f t="shared" si="5"/>
        <v>173.33333333333334</v>
      </c>
    </row>
    <row r="47" spans="1:11" ht="16.5" customHeight="1">
      <c r="A47" s="365"/>
      <c r="B47" s="137" t="s">
        <v>20</v>
      </c>
      <c r="C47" s="38">
        <v>925</v>
      </c>
      <c r="D47" s="15">
        <f t="shared" si="0"/>
        <v>0.84629460201280882</v>
      </c>
      <c r="E47" s="30">
        <f t="shared" si="3"/>
        <v>176.19047619047618</v>
      </c>
      <c r="F47" s="38">
        <v>1130</v>
      </c>
      <c r="G47" s="15">
        <f t="shared" si="1"/>
        <v>1.0338517840805124</v>
      </c>
      <c r="H47" s="30">
        <f t="shared" si="4"/>
        <v>173.84615384615384</v>
      </c>
      <c r="I47" s="29">
        <v>1300</v>
      </c>
      <c r="J47" s="48">
        <f t="shared" si="2"/>
        <v>1.1893870082342177</v>
      </c>
      <c r="K47" s="124">
        <f t="shared" si="5"/>
        <v>173.33333333333334</v>
      </c>
    </row>
    <row r="48" spans="1:11" ht="16.5" customHeight="1">
      <c r="A48" s="365"/>
      <c r="B48" s="137" t="s">
        <v>146</v>
      </c>
      <c r="C48" s="38">
        <v>925</v>
      </c>
      <c r="D48" s="15">
        <f t="shared" si="0"/>
        <v>0.84629460201280882</v>
      </c>
      <c r="E48" s="30">
        <f t="shared" si="3"/>
        <v>176.19047619047618</v>
      </c>
      <c r="F48" s="38">
        <v>1130</v>
      </c>
      <c r="G48" s="15">
        <f t="shared" si="1"/>
        <v>1.0338517840805124</v>
      </c>
      <c r="H48" s="30">
        <f t="shared" si="4"/>
        <v>173.84615384615384</v>
      </c>
      <c r="I48" s="29">
        <v>1300</v>
      </c>
      <c r="J48" s="48">
        <f t="shared" si="2"/>
        <v>1.1893870082342177</v>
      </c>
      <c r="K48" s="124">
        <f t="shared" si="5"/>
        <v>173.33333333333334</v>
      </c>
    </row>
    <row r="49" spans="1:11" ht="16.5" customHeight="1" thickBot="1">
      <c r="A49" s="365"/>
      <c r="B49" s="140" t="s">
        <v>147</v>
      </c>
      <c r="C49" s="41">
        <v>1070</v>
      </c>
      <c r="D49" s="17">
        <f t="shared" si="0"/>
        <v>0.97895699908508693</v>
      </c>
      <c r="E49" s="42">
        <f t="shared" si="3"/>
        <v>203.8095238095238</v>
      </c>
      <c r="F49" s="41">
        <v>1315</v>
      </c>
      <c r="G49" s="17">
        <f t="shared" si="1"/>
        <v>1.203110704483074</v>
      </c>
      <c r="H49" s="42">
        <f t="shared" si="4"/>
        <v>202.30769230769229</v>
      </c>
      <c r="I49" s="43">
        <v>1487</v>
      </c>
      <c r="J49" s="59">
        <f t="shared" si="2"/>
        <v>1.3604757548032937</v>
      </c>
      <c r="K49" s="141">
        <f t="shared" si="5"/>
        <v>198.26666666666665</v>
      </c>
    </row>
    <row r="50" spans="1:11">
      <c r="A50" s="361">
        <v>2016</v>
      </c>
      <c r="B50" s="83" t="s">
        <v>148</v>
      </c>
      <c r="C50" s="35">
        <v>1070</v>
      </c>
      <c r="D50" s="13">
        <f t="shared" si="0"/>
        <v>0.97895699908508693</v>
      </c>
      <c r="E50" s="27">
        <f t="shared" si="3"/>
        <v>203.8095238095238</v>
      </c>
      <c r="F50" s="35">
        <v>1315</v>
      </c>
      <c r="G50" s="13">
        <f t="shared" si="1"/>
        <v>1.203110704483074</v>
      </c>
      <c r="H50" s="27">
        <f t="shared" si="4"/>
        <v>202.30769230769229</v>
      </c>
      <c r="I50" s="26">
        <v>1525</v>
      </c>
      <c r="J50" s="13">
        <f t="shared" si="2"/>
        <v>1.3952424519670632</v>
      </c>
      <c r="K50" s="27">
        <f t="shared" si="5"/>
        <v>203.33333333333331</v>
      </c>
    </row>
    <row r="51" spans="1:11">
      <c r="A51" s="362"/>
      <c r="B51" s="134" t="s">
        <v>12</v>
      </c>
      <c r="C51" s="38">
        <v>1070</v>
      </c>
      <c r="D51" s="15">
        <f t="shared" si="0"/>
        <v>0.97895699908508693</v>
      </c>
      <c r="E51" s="30">
        <f t="shared" si="3"/>
        <v>203.8095238095238</v>
      </c>
      <c r="F51" s="38">
        <v>1315</v>
      </c>
      <c r="G51" s="15">
        <f t="shared" si="1"/>
        <v>1.203110704483074</v>
      </c>
      <c r="H51" s="30">
        <f t="shared" si="4"/>
        <v>202.30769230769229</v>
      </c>
      <c r="I51" s="29">
        <v>1525</v>
      </c>
      <c r="J51" s="15">
        <f t="shared" si="2"/>
        <v>1.3952424519670632</v>
      </c>
      <c r="K51" s="30">
        <f t="shared" si="5"/>
        <v>203.33333333333331</v>
      </c>
    </row>
    <row r="52" spans="1:11">
      <c r="A52" s="362"/>
      <c r="B52" s="134" t="s">
        <v>13</v>
      </c>
      <c r="C52" s="38">
        <v>1070</v>
      </c>
      <c r="D52" s="15">
        <f t="shared" si="0"/>
        <v>0.97895699908508693</v>
      </c>
      <c r="E52" s="30">
        <f t="shared" si="3"/>
        <v>203.8095238095238</v>
      </c>
      <c r="F52" s="38">
        <v>1315</v>
      </c>
      <c r="G52" s="15">
        <f t="shared" si="1"/>
        <v>1.203110704483074</v>
      </c>
      <c r="H52" s="30">
        <f t="shared" si="4"/>
        <v>202.30769230769229</v>
      </c>
      <c r="I52" s="29">
        <v>1525</v>
      </c>
      <c r="J52" s="15">
        <f t="shared" si="2"/>
        <v>1.3952424519670632</v>
      </c>
      <c r="K52" s="30">
        <f t="shared" si="5"/>
        <v>203.33333333333331</v>
      </c>
    </row>
    <row r="53" spans="1:11">
      <c r="A53" s="362"/>
      <c r="B53" s="134" t="s">
        <v>14</v>
      </c>
      <c r="C53" s="38">
        <v>1070</v>
      </c>
      <c r="D53" s="15">
        <f t="shared" si="0"/>
        <v>0.97895699908508693</v>
      </c>
      <c r="E53" s="30">
        <f t="shared" si="3"/>
        <v>203.8095238095238</v>
      </c>
      <c r="F53" s="38">
        <v>1315</v>
      </c>
      <c r="G53" s="15">
        <f t="shared" si="1"/>
        <v>1.203110704483074</v>
      </c>
      <c r="H53" s="30">
        <f t="shared" si="4"/>
        <v>202.30769230769229</v>
      </c>
      <c r="I53" s="29">
        <v>1525</v>
      </c>
      <c r="J53" s="15">
        <f t="shared" si="2"/>
        <v>1.3952424519670632</v>
      </c>
      <c r="K53" s="30">
        <f t="shared" si="5"/>
        <v>203.33333333333331</v>
      </c>
    </row>
    <row r="54" spans="1:11">
      <c r="A54" s="362"/>
      <c r="B54" s="134" t="s">
        <v>15</v>
      </c>
      <c r="C54" s="38">
        <v>1070</v>
      </c>
      <c r="D54" s="15">
        <f t="shared" si="0"/>
        <v>0.97895699908508693</v>
      </c>
      <c r="E54" s="30">
        <f t="shared" si="3"/>
        <v>203.8095238095238</v>
      </c>
      <c r="F54" s="38">
        <v>1315</v>
      </c>
      <c r="G54" s="15">
        <f t="shared" si="1"/>
        <v>1.203110704483074</v>
      </c>
      <c r="H54" s="30">
        <f t="shared" si="4"/>
        <v>202.30769230769229</v>
      </c>
      <c r="I54" s="29">
        <v>1525</v>
      </c>
      <c r="J54" s="15">
        <f t="shared" si="2"/>
        <v>1.3952424519670632</v>
      </c>
      <c r="K54" s="30">
        <f t="shared" si="5"/>
        <v>203.33333333333331</v>
      </c>
    </row>
    <row r="55" spans="1:11">
      <c r="A55" s="362"/>
      <c r="B55" s="93" t="s">
        <v>16</v>
      </c>
      <c r="C55" s="38">
        <v>1070</v>
      </c>
      <c r="D55" s="15">
        <f t="shared" si="0"/>
        <v>0.97895699908508693</v>
      </c>
      <c r="E55" s="30">
        <f t="shared" si="3"/>
        <v>203.8095238095238</v>
      </c>
      <c r="F55" s="38">
        <v>1315</v>
      </c>
      <c r="G55" s="15">
        <f t="shared" si="1"/>
        <v>1.203110704483074</v>
      </c>
      <c r="H55" s="30">
        <f t="shared" si="4"/>
        <v>202.30769230769229</v>
      </c>
      <c r="I55" s="38">
        <v>1525</v>
      </c>
      <c r="J55" s="15">
        <f t="shared" si="2"/>
        <v>1.3952424519670632</v>
      </c>
      <c r="K55" s="30">
        <f t="shared" si="5"/>
        <v>203.33333333333331</v>
      </c>
    </row>
    <row r="56" spans="1:11">
      <c r="A56" s="362"/>
      <c r="B56" s="93" t="s">
        <v>17</v>
      </c>
      <c r="C56" s="38">
        <v>1070</v>
      </c>
      <c r="D56" s="15">
        <f t="shared" si="0"/>
        <v>0.97895699908508693</v>
      </c>
      <c r="E56" s="30">
        <f t="shared" si="3"/>
        <v>203.8095238095238</v>
      </c>
      <c r="F56" s="38">
        <v>1450</v>
      </c>
      <c r="G56" s="15">
        <f t="shared" si="1"/>
        <v>1.3266239707227814</v>
      </c>
      <c r="H56" s="30">
        <f t="shared" si="4"/>
        <v>223.07692307692309</v>
      </c>
      <c r="I56" s="38">
        <v>1675</v>
      </c>
      <c r="J56" s="15">
        <f t="shared" si="2"/>
        <v>1.5324794144556266</v>
      </c>
      <c r="K56" s="30">
        <f t="shared" si="5"/>
        <v>223.33333333333334</v>
      </c>
    </row>
    <row r="57" spans="1:11">
      <c r="A57" s="362"/>
      <c r="B57" s="93" t="s">
        <v>18</v>
      </c>
      <c r="C57" s="38">
        <v>1175</v>
      </c>
      <c r="D57" s="15">
        <f t="shared" si="0"/>
        <v>1.0750228728270814</v>
      </c>
      <c r="E57" s="30">
        <f t="shared" si="3"/>
        <v>223.80952380952382</v>
      </c>
      <c r="F57" s="38">
        <v>1450</v>
      </c>
      <c r="G57" s="15">
        <f t="shared" si="1"/>
        <v>1.3266239707227814</v>
      </c>
      <c r="H57" s="30">
        <f t="shared" si="4"/>
        <v>223.07692307692309</v>
      </c>
      <c r="I57" s="38">
        <v>1675</v>
      </c>
      <c r="J57" s="15">
        <f t="shared" si="2"/>
        <v>1.5324794144556266</v>
      </c>
      <c r="K57" s="30">
        <f t="shared" si="5"/>
        <v>223.33333333333334</v>
      </c>
    </row>
    <row r="58" spans="1:11">
      <c r="A58" s="362"/>
      <c r="B58" s="93" t="s">
        <v>19</v>
      </c>
      <c r="C58" s="38">
        <v>1175</v>
      </c>
      <c r="D58" s="15">
        <f t="shared" si="0"/>
        <v>1.0750228728270814</v>
      </c>
      <c r="E58" s="30">
        <f t="shared" si="3"/>
        <v>223.80952380952382</v>
      </c>
      <c r="F58" s="38">
        <v>1415</v>
      </c>
      <c r="G58" s="15">
        <f t="shared" si="1"/>
        <v>1.2946020128087832</v>
      </c>
      <c r="H58" s="30">
        <f t="shared" si="4"/>
        <v>217.69230769230768</v>
      </c>
      <c r="I58" s="38">
        <v>1625</v>
      </c>
      <c r="J58" s="15">
        <f t="shared" si="2"/>
        <v>1.4867337602927722</v>
      </c>
      <c r="K58" s="30">
        <f t="shared" si="5"/>
        <v>216.66666666666666</v>
      </c>
    </row>
    <row r="59" spans="1:11">
      <c r="A59" s="362"/>
      <c r="B59" s="93" t="s">
        <v>20</v>
      </c>
      <c r="C59" s="38">
        <v>1175</v>
      </c>
      <c r="D59" s="15">
        <f t="shared" si="0"/>
        <v>1.0750228728270814</v>
      </c>
      <c r="E59" s="30">
        <f t="shared" si="3"/>
        <v>223.80952380952382</v>
      </c>
      <c r="F59" s="38">
        <v>1350</v>
      </c>
      <c r="G59" s="15">
        <f t="shared" si="1"/>
        <v>1.2351326623970722</v>
      </c>
      <c r="H59" s="30">
        <f t="shared" si="4"/>
        <v>207.69230769230771</v>
      </c>
      <c r="I59" s="38">
        <v>1750</v>
      </c>
      <c r="J59" s="15">
        <f t="shared" si="2"/>
        <v>1.6010978956999085</v>
      </c>
      <c r="K59" s="30">
        <f t="shared" si="5"/>
        <v>233.33333333333334</v>
      </c>
    </row>
    <row r="60" spans="1:11">
      <c r="A60" s="362"/>
      <c r="B60" s="93" t="s">
        <v>146</v>
      </c>
      <c r="C60" s="38">
        <v>1175</v>
      </c>
      <c r="D60" s="15">
        <f t="shared" si="0"/>
        <v>1.0750228728270814</v>
      </c>
      <c r="E60" s="30">
        <f t="shared" si="3"/>
        <v>223.80952380952382</v>
      </c>
      <c r="F60" s="38">
        <v>1350</v>
      </c>
      <c r="G60" s="15">
        <f t="shared" si="1"/>
        <v>1.2351326623970722</v>
      </c>
      <c r="H60" s="30">
        <f t="shared" si="4"/>
        <v>207.69230769230771</v>
      </c>
      <c r="I60" s="38">
        <v>1750</v>
      </c>
      <c r="J60" s="15">
        <f t="shared" si="2"/>
        <v>1.6010978956999085</v>
      </c>
      <c r="K60" s="30">
        <f t="shared" si="5"/>
        <v>233.33333333333334</v>
      </c>
    </row>
    <row r="61" spans="1:11" ht="15" thickBot="1">
      <c r="A61" s="362"/>
      <c r="B61" s="100" t="s">
        <v>147</v>
      </c>
      <c r="C61" s="41">
        <v>1175</v>
      </c>
      <c r="D61" s="17">
        <f t="shared" si="0"/>
        <v>1.0750228728270814</v>
      </c>
      <c r="E61" s="42">
        <f t="shared" si="3"/>
        <v>223.80952380952382</v>
      </c>
      <c r="F61" s="41">
        <v>1350</v>
      </c>
      <c r="G61" s="17">
        <f t="shared" si="1"/>
        <v>1.2351326623970722</v>
      </c>
      <c r="H61" s="42">
        <f t="shared" si="4"/>
        <v>207.69230769230771</v>
      </c>
      <c r="I61" s="41">
        <v>1825</v>
      </c>
      <c r="J61" s="17">
        <f t="shared" si="2"/>
        <v>1.6697163769441903</v>
      </c>
      <c r="K61" s="42">
        <f t="shared" si="5"/>
        <v>243.33333333333331</v>
      </c>
    </row>
    <row r="62" spans="1:11">
      <c r="A62" s="364">
        <v>2017</v>
      </c>
      <c r="B62" s="134" t="s">
        <v>148</v>
      </c>
      <c r="C62" s="135">
        <v>1188</v>
      </c>
      <c r="D62" s="76">
        <f t="shared" si="0"/>
        <v>1.0869167429094235</v>
      </c>
      <c r="E62" s="126">
        <f t="shared" si="3"/>
        <v>226.28571428571428</v>
      </c>
      <c r="F62" s="135">
        <v>1350</v>
      </c>
      <c r="G62" s="76">
        <f t="shared" si="1"/>
        <v>1.2351326623970722</v>
      </c>
      <c r="H62" s="126">
        <f t="shared" si="4"/>
        <v>207.69230769230771</v>
      </c>
      <c r="I62" s="135">
        <v>1825</v>
      </c>
      <c r="J62" s="76">
        <f t="shared" si="2"/>
        <v>1.6697163769441903</v>
      </c>
      <c r="K62" s="126">
        <f t="shared" si="5"/>
        <v>243.33333333333331</v>
      </c>
    </row>
    <row r="63" spans="1:11">
      <c r="A63" s="365"/>
      <c r="B63" s="134" t="s">
        <v>12</v>
      </c>
      <c r="C63" s="135">
        <v>1136</v>
      </c>
      <c r="D63" s="76">
        <f t="shared" si="0"/>
        <v>1.0393412625800549</v>
      </c>
      <c r="E63" s="126">
        <f t="shared" si="3"/>
        <v>216.38095238095238</v>
      </c>
      <c r="F63" s="135">
        <v>1475</v>
      </c>
      <c r="G63" s="76">
        <f t="shared" si="1"/>
        <v>1.3494967978042085</v>
      </c>
      <c r="H63" s="126">
        <f t="shared" si="4"/>
        <v>226.92307692307691</v>
      </c>
      <c r="I63" s="135">
        <v>1825</v>
      </c>
      <c r="J63" s="76">
        <f t="shared" si="2"/>
        <v>1.6697163769441903</v>
      </c>
      <c r="K63" s="126">
        <f t="shared" si="5"/>
        <v>243.33333333333331</v>
      </c>
    </row>
    <row r="64" spans="1:11">
      <c r="A64" s="365"/>
      <c r="B64" s="134" t="s">
        <v>13</v>
      </c>
      <c r="C64" s="135">
        <v>1136</v>
      </c>
      <c r="D64" s="76">
        <f t="shared" si="0"/>
        <v>1.0393412625800549</v>
      </c>
      <c r="E64" s="126">
        <f t="shared" si="3"/>
        <v>216.38095238095238</v>
      </c>
      <c r="F64" s="135">
        <v>1475</v>
      </c>
      <c r="G64" s="76">
        <f t="shared" si="1"/>
        <v>1.3494967978042085</v>
      </c>
      <c r="H64" s="126">
        <f t="shared" si="4"/>
        <v>226.92307692307691</v>
      </c>
      <c r="I64" s="135">
        <v>1825</v>
      </c>
      <c r="J64" s="76">
        <f t="shared" si="2"/>
        <v>1.6697163769441903</v>
      </c>
      <c r="K64" s="126">
        <f t="shared" si="5"/>
        <v>243.33333333333331</v>
      </c>
    </row>
    <row r="65" spans="1:11">
      <c r="A65" s="365"/>
      <c r="B65" s="134" t="s">
        <v>14</v>
      </c>
      <c r="C65" s="135">
        <v>1036</v>
      </c>
      <c r="D65" s="76">
        <f t="shared" si="0"/>
        <v>0.94784995425434582</v>
      </c>
      <c r="E65" s="126">
        <f t="shared" si="3"/>
        <v>197.33333333333334</v>
      </c>
      <c r="F65" s="135">
        <v>1450</v>
      </c>
      <c r="G65" s="76">
        <f t="shared" si="1"/>
        <v>1.3266239707227814</v>
      </c>
      <c r="H65" s="126">
        <f t="shared" si="4"/>
        <v>223.07692307692309</v>
      </c>
      <c r="I65" s="135">
        <v>1825</v>
      </c>
      <c r="J65" s="76">
        <f t="shared" si="2"/>
        <v>1.6697163769441903</v>
      </c>
      <c r="K65" s="126">
        <f t="shared" si="5"/>
        <v>243.33333333333331</v>
      </c>
    </row>
    <row r="66" spans="1:11">
      <c r="A66" s="365"/>
      <c r="B66" s="134" t="s">
        <v>15</v>
      </c>
      <c r="C66" s="135">
        <v>1084</v>
      </c>
      <c r="D66" s="76">
        <f t="shared" si="0"/>
        <v>0.99176578225068623</v>
      </c>
      <c r="E66" s="126">
        <f t="shared" si="3"/>
        <v>206.47619047619048</v>
      </c>
      <c r="F66" s="135">
        <v>1493</v>
      </c>
      <c r="G66" s="76">
        <f t="shared" si="1"/>
        <v>1.3659652333028363</v>
      </c>
      <c r="H66" s="126">
        <f t="shared" si="4"/>
        <v>229.69230769230768</v>
      </c>
      <c r="I66" s="135">
        <v>1838</v>
      </c>
      <c r="J66" s="76">
        <f t="shared" si="2"/>
        <v>1.6816102470265324</v>
      </c>
      <c r="K66" s="126">
        <f t="shared" si="5"/>
        <v>245.06666666666666</v>
      </c>
    </row>
    <row r="67" spans="1:11">
      <c r="A67" s="365"/>
      <c r="B67" s="134" t="s">
        <v>16</v>
      </c>
      <c r="C67" s="135">
        <v>1084</v>
      </c>
      <c r="D67" s="76">
        <f t="shared" si="0"/>
        <v>0.99176578225068623</v>
      </c>
      <c r="E67" s="126">
        <f t="shared" si="3"/>
        <v>206.47619047619048</v>
      </c>
      <c r="F67" s="135">
        <v>1493</v>
      </c>
      <c r="G67" s="76">
        <f t="shared" si="1"/>
        <v>1.3659652333028363</v>
      </c>
      <c r="H67" s="126">
        <f t="shared" si="4"/>
        <v>229.69230769230768</v>
      </c>
      <c r="I67" s="135">
        <v>1825</v>
      </c>
      <c r="J67" s="76">
        <f t="shared" si="2"/>
        <v>1.6697163769441903</v>
      </c>
      <c r="K67" s="126">
        <f t="shared" si="5"/>
        <v>243.33333333333331</v>
      </c>
    </row>
    <row r="68" spans="1:11">
      <c r="A68" s="365"/>
      <c r="B68" s="134" t="s">
        <v>17</v>
      </c>
      <c r="C68" s="135">
        <v>1039</v>
      </c>
      <c r="D68" s="76">
        <f t="shared" si="0"/>
        <v>0.95059469350411707</v>
      </c>
      <c r="E68" s="126">
        <f t="shared" si="3"/>
        <v>197.9047619047619</v>
      </c>
      <c r="F68" s="135">
        <v>1475</v>
      </c>
      <c r="G68" s="76">
        <f t="shared" si="1"/>
        <v>1.3494967978042085</v>
      </c>
      <c r="H68" s="126">
        <f t="shared" si="4"/>
        <v>226.92307692307691</v>
      </c>
      <c r="I68" s="135">
        <v>1838</v>
      </c>
      <c r="J68" s="76">
        <f t="shared" si="2"/>
        <v>1.6816102470265324</v>
      </c>
      <c r="K68" s="126">
        <f t="shared" si="5"/>
        <v>245.06666666666666</v>
      </c>
    </row>
    <row r="69" spans="1:11">
      <c r="A69" s="365"/>
      <c r="B69" s="134" t="s">
        <v>18</v>
      </c>
      <c r="C69" s="135">
        <v>1039</v>
      </c>
      <c r="D69" s="76">
        <f t="shared" si="0"/>
        <v>0.95059469350411707</v>
      </c>
      <c r="E69" s="126">
        <f t="shared" si="3"/>
        <v>197.9047619047619</v>
      </c>
      <c r="F69" s="135">
        <v>1479</v>
      </c>
      <c r="G69" s="76">
        <f t="shared" si="1"/>
        <v>1.3531564501372371</v>
      </c>
      <c r="H69" s="126">
        <f t="shared" si="4"/>
        <v>227.53846153846155</v>
      </c>
      <c r="I69" s="135">
        <v>1838</v>
      </c>
      <c r="J69" s="76">
        <f t="shared" si="2"/>
        <v>1.6816102470265324</v>
      </c>
      <c r="K69" s="126">
        <f t="shared" si="5"/>
        <v>245.06666666666666</v>
      </c>
    </row>
    <row r="70" spans="1:11">
      <c r="A70" s="365"/>
      <c r="B70" s="134" t="s">
        <v>19</v>
      </c>
      <c r="C70" s="135">
        <v>1039</v>
      </c>
      <c r="D70" s="76">
        <f t="shared" si="0"/>
        <v>0.95059469350411707</v>
      </c>
      <c r="E70" s="126">
        <f t="shared" si="3"/>
        <v>197.9047619047619</v>
      </c>
      <c r="F70" s="135">
        <v>1479</v>
      </c>
      <c r="G70" s="76">
        <f t="shared" si="1"/>
        <v>1.3531564501372371</v>
      </c>
      <c r="H70" s="126">
        <f t="shared" si="4"/>
        <v>227.53846153846155</v>
      </c>
      <c r="I70" s="135">
        <v>1742</v>
      </c>
      <c r="J70" s="76">
        <f t="shared" si="2"/>
        <v>1.5937785910338518</v>
      </c>
      <c r="K70" s="126">
        <f t="shared" si="5"/>
        <v>232.26666666666665</v>
      </c>
    </row>
    <row r="71" spans="1:11">
      <c r="A71" s="365"/>
      <c r="B71" s="134" t="s">
        <v>20</v>
      </c>
      <c r="C71" s="135">
        <v>1039</v>
      </c>
      <c r="D71" s="76">
        <f t="shared" si="0"/>
        <v>0.95059469350411707</v>
      </c>
      <c r="E71" s="126">
        <f t="shared" si="3"/>
        <v>197.9047619047619</v>
      </c>
      <c r="F71" s="135">
        <v>1483</v>
      </c>
      <c r="G71" s="76">
        <f t="shared" si="1"/>
        <v>1.3568161024702654</v>
      </c>
      <c r="H71" s="126">
        <f t="shared" si="4"/>
        <v>228.15384615384616</v>
      </c>
      <c r="I71" s="135">
        <v>1742</v>
      </c>
      <c r="J71" s="76">
        <f t="shared" si="2"/>
        <v>1.5937785910338518</v>
      </c>
      <c r="K71" s="126">
        <f t="shared" si="5"/>
        <v>232.26666666666665</v>
      </c>
    </row>
    <row r="72" spans="1:11">
      <c r="A72" s="365"/>
      <c r="B72" s="134" t="s">
        <v>146</v>
      </c>
      <c r="C72" s="135">
        <v>1395</v>
      </c>
      <c r="D72" s="76">
        <f t="shared" si="0"/>
        <v>1.2763037511436413</v>
      </c>
      <c r="E72" s="126">
        <f t="shared" si="3"/>
        <v>265.71428571428572</v>
      </c>
      <c r="F72" s="135">
        <v>1600</v>
      </c>
      <c r="G72" s="76">
        <f t="shared" si="1"/>
        <v>1.463860933211345</v>
      </c>
      <c r="H72" s="126">
        <f t="shared" si="4"/>
        <v>246.15384615384616</v>
      </c>
      <c r="I72" s="135">
        <v>1925</v>
      </c>
      <c r="J72" s="76">
        <f t="shared" si="2"/>
        <v>1.7612076852698995</v>
      </c>
      <c r="K72" s="126">
        <f t="shared" si="5"/>
        <v>256.66666666666669</v>
      </c>
    </row>
    <row r="73" spans="1:11" ht="15" thickBot="1">
      <c r="A73" s="365"/>
      <c r="B73" s="31" t="s">
        <v>147</v>
      </c>
      <c r="C73" s="41">
        <v>1493</v>
      </c>
      <c r="D73" s="17">
        <f t="shared" si="0"/>
        <v>1.3659652333028363</v>
      </c>
      <c r="E73" s="42">
        <f t="shared" si="3"/>
        <v>284.38095238095241</v>
      </c>
      <c r="F73" s="41">
        <v>1789</v>
      </c>
      <c r="G73" s="17">
        <f t="shared" si="1"/>
        <v>1.636779505946935</v>
      </c>
      <c r="H73" s="42">
        <f t="shared" si="4"/>
        <v>275.23076923076923</v>
      </c>
      <c r="I73" s="41">
        <v>2080</v>
      </c>
      <c r="J73" s="17">
        <f t="shared" si="2"/>
        <v>1.9030192131747483</v>
      </c>
      <c r="K73" s="42">
        <f t="shared" si="5"/>
        <v>277.33333333333337</v>
      </c>
    </row>
    <row r="74" spans="1:11">
      <c r="A74" s="364">
        <v>2018</v>
      </c>
      <c r="B74" s="83" t="s">
        <v>148</v>
      </c>
      <c r="C74" s="35">
        <v>1416</v>
      </c>
      <c r="D74" s="13">
        <f t="shared" si="0"/>
        <v>1.2955169258920403</v>
      </c>
      <c r="E74" s="27">
        <f t="shared" si="3"/>
        <v>269.71428571428572</v>
      </c>
      <c r="F74" s="35">
        <v>1691</v>
      </c>
      <c r="G74" s="13">
        <f t="shared" si="1"/>
        <v>1.5471180237877402</v>
      </c>
      <c r="H74" s="27">
        <f t="shared" si="4"/>
        <v>260.15384615384613</v>
      </c>
      <c r="I74" s="35">
        <v>1852</v>
      </c>
      <c r="J74" s="13">
        <f t="shared" si="2"/>
        <v>1.6944190301921318</v>
      </c>
      <c r="K74" s="27">
        <f t="shared" si="5"/>
        <v>246.93333333333331</v>
      </c>
    </row>
    <row r="75" spans="1:11">
      <c r="A75" s="365"/>
      <c r="B75" s="134" t="s">
        <v>12</v>
      </c>
      <c r="C75" s="135">
        <v>1454</v>
      </c>
      <c r="D75" s="76">
        <f t="shared" si="0"/>
        <v>1.3302836230558097</v>
      </c>
      <c r="E75" s="126">
        <f t="shared" si="3"/>
        <v>276.95238095238096</v>
      </c>
      <c r="F75" s="135">
        <v>1691</v>
      </c>
      <c r="G75" s="76">
        <f t="shared" si="1"/>
        <v>1.5471180237877402</v>
      </c>
      <c r="H75" s="126">
        <f t="shared" si="4"/>
        <v>260.15384615384613</v>
      </c>
      <c r="I75" s="135">
        <v>2125</v>
      </c>
      <c r="J75" s="76">
        <f t="shared" si="2"/>
        <v>1.9441903019213174</v>
      </c>
      <c r="K75" s="126">
        <f t="shared" si="5"/>
        <v>283.33333333333337</v>
      </c>
    </row>
    <row r="76" spans="1:11">
      <c r="A76" s="365"/>
      <c r="B76" s="134" t="s">
        <v>13</v>
      </c>
      <c r="C76" s="135">
        <v>1346</v>
      </c>
      <c r="D76" s="76">
        <f t="shared" si="0"/>
        <v>1.2314730100640439</v>
      </c>
      <c r="E76" s="126">
        <f t="shared" si="3"/>
        <v>256.38095238095235</v>
      </c>
      <c r="F76" s="135">
        <v>1695</v>
      </c>
      <c r="G76" s="76">
        <f t="shared" si="1"/>
        <v>1.5507776761207686</v>
      </c>
      <c r="H76" s="126">
        <f t="shared" si="4"/>
        <v>260.76923076923077</v>
      </c>
      <c r="I76" s="135">
        <v>1980</v>
      </c>
      <c r="J76" s="76">
        <f t="shared" si="2"/>
        <v>1.8115279048490394</v>
      </c>
      <c r="K76" s="126">
        <f t="shared" si="5"/>
        <v>264</v>
      </c>
    </row>
    <row r="77" spans="1:11">
      <c r="A77" s="365"/>
      <c r="B77" s="134" t="s">
        <v>14</v>
      </c>
      <c r="C77" s="135">
        <v>1534</v>
      </c>
      <c r="D77" s="76">
        <f t="shared" si="0"/>
        <v>1.403476669716377</v>
      </c>
      <c r="E77" s="126">
        <f t="shared" si="3"/>
        <v>292.1904761904762</v>
      </c>
      <c r="F77" s="135">
        <v>1920</v>
      </c>
      <c r="G77" s="76">
        <f t="shared" si="1"/>
        <v>1.7566331198536138</v>
      </c>
      <c r="H77" s="126">
        <f t="shared" si="4"/>
        <v>295.38461538461542</v>
      </c>
      <c r="I77" s="135">
        <v>2795</v>
      </c>
      <c r="J77" s="76">
        <f t="shared" si="2"/>
        <v>2.5571820677035682</v>
      </c>
      <c r="K77" s="126">
        <f t="shared" si="5"/>
        <v>372.66666666666663</v>
      </c>
    </row>
    <row r="78" spans="1:11">
      <c r="A78" s="365"/>
      <c r="B78" s="134" t="s">
        <v>15</v>
      </c>
      <c r="C78" s="135">
        <v>1375</v>
      </c>
      <c r="D78" s="76">
        <f t="shared" si="0"/>
        <v>1.2580054894784996</v>
      </c>
      <c r="E78" s="126">
        <f t="shared" si="3"/>
        <v>261.90476190476193</v>
      </c>
      <c r="F78" s="135">
        <v>1703</v>
      </c>
      <c r="G78" s="76">
        <f t="shared" si="1"/>
        <v>1.5580969807868252</v>
      </c>
      <c r="H78" s="126">
        <f t="shared" si="4"/>
        <v>262</v>
      </c>
      <c r="I78" s="135">
        <v>2065</v>
      </c>
      <c r="J78" s="76">
        <f t="shared" si="2"/>
        <v>1.889295516925892</v>
      </c>
      <c r="K78" s="126">
        <f t="shared" si="5"/>
        <v>275.33333333333331</v>
      </c>
    </row>
    <row r="79" spans="1:11">
      <c r="A79" s="365"/>
      <c r="B79" s="134" t="s">
        <v>16</v>
      </c>
      <c r="C79" s="135">
        <v>1427</v>
      </c>
      <c r="D79" s="76">
        <f t="shared" ref="D79:D100" si="6">C79/$B$119</f>
        <v>1.3055809698078682</v>
      </c>
      <c r="E79" s="126">
        <f t="shared" si="3"/>
        <v>271.8095238095238</v>
      </c>
      <c r="F79" s="135">
        <v>1747</v>
      </c>
      <c r="G79" s="76">
        <f t="shared" ref="G79:G100" si="7">F79/$B$119</f>
        <v>1.5983531564501372</v>
      </c>
      <c r="H79" s="126">
        <f t="shared" si="4"/>
        <v>268.76923076923077</v>
      </c>
      <c r="I79" s="135">
        <v>2200</v>
      </c>
      <c r="J79" s="76">
        <f t="shared" ref="J79:J83" si="8">I79/$B$119</f>
        <v>2.0128087831655992</v>
      </c>
      <c r="K79" s="126">
        <f t="shared" si="5"/>
        <v>293.33333333333331</v>
      </c>
    </row>
    <row r="80" spans="1:11">
      <c r="A80" s="365"/>
      <c r="B80" s="134" t="s">
        <v>17</v>
      </c>
      <c r="C80" s="135">
        <v>1375</v>
      </c>
      <c r="D80" s="76">
        <f t="shared" si="6"/>
        <v>1.2580054894784996</v>
      </c>
      <c r="E80" s="126">
        <f t="shared" ref="E80:E100" si="9">C80/$C$23*100</f>
        <v>261.90476190476193</v>
      </c>
      <c r="F80" s="135">
        <v>1798</v>
      </c>
      <c r="G80" s="76">
        <f t="shared" si="7"/>
        <v>1.6450137236962488</v>
      </c>
      <c r="H80" s="126">
        <f t="shared" ref="H80:H100" si="10">F80/$F$23*100</f>
        <v>276.61538461538464</v>
      </c>
      <c r="I80" s="135">
        <v>2200</v>
      </c>
      <c r="J80" s="76">
        <f t="shared" si="8"/>
        <v>2.0128087831655992</v>
      </c>
      <c r="K80" s="126">
        <f t="shared" ref="K80:K83" si="11">I80/$I$23*100</f>
        <v>293.33333333333331</v>
      </c>
    </row>
    <row r="81" spans="1:11">
      <c r="A81" s="365"/>
      <c r="B81" s="134" t="s">
        <v>18</v>
      </c>
      <c r="C81" s="135">
        <v>1375</v>
      </c>
      <c r="D81" s="76">
        <f t="shared" si="6"/>
        <v>1.2580054894784996</v>
      </c>
      <c r="E81" s="126">
        <f t="shared" si="9"/>
        <v>261.90476190476193</v>
      </c>
      <c r="F81" s="135">
        <v>1877</v>
      </c>
      <c r="G81" s="76">
        <f t="shared" si="7"/>
        <v>1.7172918572735589</v>
      </c>
      <c r="H81" s="126">
        <f t="shared" si="10"/>
        <v>288.76923076923077</v>
      </c>
      <c r="I81" s="135">
        <v>2275</v>
      </c>
      <c r="J81" s="76">
        <f t="shared" si="8"/>
        <v>2.0814272644098812</v>
      </c>
      <c r="K81" s="126">
        <f t="shared" si="11"/>
        <v>303.33333333333331</v>
      </c>
    </row>
    <row r="82" spans="1:11">
      <c r="A82" s="365"/>
      <c r="B82" s="134" t="s">
        <v>19</v>
      </c>
      <c r="C82" s="135">
        <v>1375</v>
      </c>
      <c r="D82" s="76">
        <f t="shared" si="6"/>
        <v>1.2580054894784996</v>
      </c>
      <c r="E82" s="126">
        <f t="shared" si="9"/>
        <v>261.90476190476193</v>
      </c>
      <c r="F82" s="135">
        <v>1877</v>
      </c>
      <c r="G82" s="76">
        <f t="shared" si="7"/>
        <v>1.7172918572735589</v>
      </c>
      <c r="H82" s="126">
        <f t="shared" si="10"/>
        <v>288.76923076923077</v>
      </c>
      <c r="I82" s="135">
        <v>2275</v>
      </c>
      <c r="J82" s="76">
        <f t="shared" si="8"/>
        <v>2.0814272644098812</v>
      </c>
      <c r="K82" s="126">
        <f t="shared" si="11"/>
        <v>303.33333333333331</v>
      </c>
    </row>
    <row r="83" spans="1:11">
      <c r="A83" s="365"/>
      <c r="B83" s="134" t="s">
        <v>20</v>
      </c>
      <c r="C83" s="135">
        <v>1147</v>
      </c>
      <c r="D83" s="76">
        <f t="shared" si="6"/>
        <v>1.0494053064958828</v>
      </c>
      <c r="E83" s="126">
        <f t="shared" si="9"/>
        <v>218.47619047619048</v>
      </c>
      <c r="F83" s="135">
        <v>1753</v>
      </c>
      <c r="G83" s="76">
        <f t="shared" si="7"/>
        <v>1.6038426349496797</v>
      </c>
      <c r="H83" s="126">
        <f t="shared" si="10"/>
        <v>269.69230769230768</v>
      </c>
      <c r="I83" s="135">
        <v>2425</v>
      </c>
      <c r="J83" s="76">
        <f t="shared" si="8"/>
        <v>2.2186642268984444</v>
      </c>
      <c r="K83" s="126">
        <f t="shared" si="11"/>
        <v>323.33333333333331</v>
      </c>
    </row>
    <row r="84" spans="1:11">
      <c r="A84" s="365"/>
      <c r="B84" s="134" t="s">
        <v>146</v>
      </c>
      <c r="C84" s="135">
        <v>1788</v>
      </c>
      <c r="D84" s="76">
        <f t="shared" si="6"/>
        <v>1.6358645928636779</v>
      </c>
      <c r="E84" s="126">
        <f t="shared" si="9"/>
        <v>340.57142857142856</v>
      </c>
      <c r="F84" s="135">
        <v>2041</v>
      </c>
      <c r="G84" s="76">
        <f t="shared" si="7"/>
        <v>1.8673376029277218</v>
      </c>
      <c r="H84" s="126">
        <f t="shared" si="10"/>
        <v>314</v>
      </c>
      <c r="I84" s="135" t="s">
        <v>150</v>
      </c>
      <c r="J84" s="76" t="s">
        <v>150</v>
      </c>
      <c r="K84" s="126" t="s">
        <v>150</v>
      </c>
    </row>
    <row r="85" spans="1:11" ht="15" thickBot="1">
      <c r="A85" s="365"/>
      <c r="B85" s="112" t="s">
        <v>147</v>
      </c>
      <c r="C85" s="320">
        <v>1788</v>
      </c>
      <c r="D85" s="165">
        <f t="shared" si="6"/>
        <v>1.6358645928636779</v>
      </c>
      <c r="E85" s="168">
        <f t="shared" si="9"/>
        <v>340.57142857142856</v>
      </c>
      <c r="F85" s="320">
        <v>2041</v>
      </c>
      <c r="G85" s="165">
        <f t="shared" si="7"/>
        <v>1.8673376029277218</v>
      </c>
      <c r="H85" s="168">
        <f t="shared" si="10"/>
        <v>314</v>
      </c>
      <c r="I85" s="320" t="s">
        <v>150</v>
      </c>
      <c r="J85" s="165" t="s">
        <v>150</v>
      </c>
      <c r="K85" s="168" t="s">
        <v>150</v>
      </c>
    </row>
    <row r="86" spans="1:11">
      <c r="A86" s="364">
        <v>2019</v>
      </c>
      <c r="B86" s="83" t="s">
        <v>148</v>
      </c>
      <c r="C86" s="35">
        <v>2300</v>
      </c>
      <c r="D86" s="13">
        <f t="shared" si="6"/>
        <v>2.1043000914913081</v>
      </c>
      <c r="E86" s="27">
        <f t="shared" si="9"/>
        <v>438.09523809523813</v>
      </c>
      <c r="F86" s="35">
        <v>2759</v>
      </c>
      <c r="G86" s="13">
        <f t="shared" si="7"/>
        <v>2.5242451967063131</v>
      </c>
      <c r="H86" s="27">
        <f t="shared" si="10"/>
        <v>424.46153846153845</v>
      </c>
      <c r="I86" s="35">
        <v>3250</v>
      </c>
      <c r="J86" s="13">
        <f t="shared" ref="J86:J100" si="12">I86/$B$119</f>
        <v>2.9734675205855443</v>
      </c>
      <c r="K86" s="27">
        <f t="shared" ref="K86:K100" si="13">I86/$I$23*100</f>
        <v>433.33333333333331</v>
      </c>
    </row>
    <row r="87" spans="1:11">
      <c r="A87" s="365"/>
      <c r="B87" s="134" t="s">
        <v>12</v>
      </c>
      <c r="C87" s="135">
        <v>2300</v>
      </c>
      <c r="D87" s="76">
        <f t="shared" si="6"/>
        <v>2.1043000914913081</v>
      </c>
      <c r="E87" s="126">
        <f t="shared" si="9"/>
        <v>438.09523809523813</v>
      </c>
      <c r="F87" s="135">
        <v>2750</v>
      </c>
      <c r="G87" s="76">
        <f t="shared" si="7"/>
        <v>2.5160109789569991</v>
      </c>
      <c r="H87" s="126">
        <f t="shared" si="10"/>
        <v>423.07692307692309</v>
      </c>
      <c r="I87" s="135">
        <v>3250</v>
      </c>
      <c r="J87" s="76">
        <f t="shared" si="12"/>
        <v>2.9734675205855443</v>
      </c>
      <c r="K87" s="126">
        <f t="shared" si="13"/>
        <v>433.33333333333331</v>
      </c>
    </row>
    <row r="88" spans="1:11">
      <c r="A88" s="365"/>
      <c r="B88" s="134" t="s">
        <v>13</v>
      </c>
      <c r="C88" s="135">
        <v>2288</v>
      </c>
      <c r="D88" s="76">
        <f t="shared" si="6"/>
        <v>2.0933211344922231</v>
      </c>
      <c r="E88" s="126">
        <f t="shared" si="9"/>
        <v>435.80952380952385</v>
      </c>
      <c r="F88" s="135">
        <v>2066</v>
      </c>
      <c r="G88" s="76">
        <f t="shared" si="7"/>
        <v>1.8902104300091491</v>
      </c>
      <c r="H88" s="126">
        <f t="shared" si="10"/>
        <v>317.84615384615387</v>
      </c>
      <c r="I88" s="135">
        <v>3250</v>
      </c>
      <c r="J88" s="76">
        <f t="shared" si="12"/>
        <v>2.9734675205855443</v>
      </c>
      <c r="K88" s="126">
        <f t="shared" si="13"/>
        <v>433.33333333333331</v>
      </c>
    </row>
    <row r="89" spans="1:11">
      <c r="A89" s="365"/>
      <c r="B89" s="134" t="s">
        <v>14</v>
      </c>
      <c r="C89" s="135">
        <v>2300</v>
      </c>
      <c r="D89" s="76">
        <f t="shared" si="6"/>
        <v>2.1043000914913081</v>
      </c>
      <c r="E89" s="126">
        <f t="shared" si="9"/>
        <v>438.09523809523813</v>
      </c>
      <c r="F89" s="135">
        <v>2625</v>
      </c>
      <c r="G89" s="76">
        <f t="shared" si="7"/>
        <v>2.4016468435498628</v>
      </c>
      <c r="H89" s="126">
        <f t="shared" si="10"/>
        <v>403.84615384615381</v>
      </c>
      <c r="I89" s="135">
        <v>3250</v>
      </c>
      <c r="J89" s="76">
        <f t="shared" si="12"/>
        <v>2.9734675205855443</v>
      </c>
      <c r="K89" s="126">
        <f t="shared" si="13"/>
        <v>433.33333333333331</v>
      </c>
    </row>
    <row r="90" spans="1:11">
      <c r="A90" s="365"/>
      <c r="B90" s="134" t="s">
        <v>15</v>
      </c>
      <c r="C90" s="135">
        <v>2300</v>
      </c>
      <c r="D90" s="76">
        <f t="shared" si="6"/>
        <v>2.1043000914913081</v>
      </c>
      <c r="E90" s="126">
        <f t="shared" si="9"/>
        <v>438.09523809523813</v>
      </c>
      <c r="F90" s="135">
        <v>2320</v>
      </c>
      <c r="G90" s="76">
        <f t="shared" si="7"/>
        <v>2.1225983531564503</v>
      </c>
      <c r="H90" s="126">
        <f t="shared" si="10"/>
        <v>356.92307692307696</v>
      </c>
      <c r="I90" s="135">
        <v>3250</v>
      </c>
      <c r="J90" s="76">
        <f t="shared" si="12"/>
        <v>2.9734675205855443</v>
      </c>
      <c r="K90" s="126">
        <f t="shared" si="13"/>
        <v>433.33333333333331</v>
      </c>
    </row>
    <row r="91" spans="1:11">
      <c r="A91" s="365"/>
      <c r="B91" s="134" t="s">
        <v>16</v>
      </c>
      <c r="C91" s="135">
        <v>2300</v>
      </c>
      <c r="D91" s="76">
        <f t="shared" si="6"/>
        <v>2.1043000914913081</v>
      </c>
      <c r="E91" s="126">
        <f t="shared" si="9"/>
        <v>438.09523809523813</v>
      </c>
      <c r="F91" s="135">
        <v>2320</v>
      </c>
      <c r="G91" s="76">
        <f t="shared" si="7"/>
        <v>2.1225983531564503</v>
      </c>
      <c r="H91" s="126">
        <f t="shared" si="10"/>
        <v>356.92307692307696</v>
      </c>
      <c r="I91" s="135">
        <v>3250</v>
      </c>
      <c r="J91" s="76">
        <f t="shared" si="12"/>
        <v>2.9734675205855443</v>
      </c>
      <c r="K91" s="126">
        <f t="shared" si="13"/>
        <v>433.33333333333331</v>
      </c>
    </row>
    <row r="92" spans="1:11">
      <c r="A92" s="365"/>
      <c r="B92" s="134" t="s">
        <v>17</v>
      </c>
      <c r="C92" s="135">
        <v>2300</v>
      </c>
      <c r="D92" s="76">
        <f t="shared" si="6"/>
        <v>2.1043000914913081</v>
      </c>
      <c r="E92" s="126">
        <f t="shared" si="9"/>
        <v>438.09523809523813</v>
      </c>
      <c r="F92" s="135">
        <v>2320</v>
      </c>
      <c r="G92" s="76">
        <f t="shared" si="7"/>
        <v>2.1225983531564503</v>
      </c>
      <c r="H92" s="126">
        <f t="shared" si="10"/>
        <v>356.92307692307696</v>
      </c>
      <c r="I92" s="135">
        <v>3250</v>
      </c>
      <c r="J92" s="76">
        <f t="shared" si="12"/>
        <v>2.9734675205855443</v>
      </c>
      <c r="K92" s="126">
        <f t="shared" si="13"/>
        <v>433.33333333333331</v>
      </c>
    </row>
    <row r="93" spans="1:11">
      <c r="A93" s="365"/>
      <c r="B93" s="134" t="s">
        <v>18</v>
      </c>
      <c r="C93" s="135">
        <v>2433</v>
      </c>
      <c r="D93" s="76">
        <f t="shared" si="6"/>
        <v>2.2259835315645016</v>
      </c>
      <c r="E93" s="126">
        <f t="shared" si="9"/>
        <v>463.42857142857144</v>
      </c>
      <c r="F93" s="135">
        <v>2695</v>
      </c>
      <c r="G93" s="76">
        <f t="shared" si="7"/>
        <v>2.4656907593778592</v>
      </c>
      <c r="H93" s="126">
        <f t="shared" si="10"/>
        <v>414.61538461538464</v>
      </c>
      <c r="I93" s="135">
        <v>3250</v>
      </c>
      <c r="J93" s="76">
        <f t="shared" si="12"/>
        <v>2.9734675205855443</v>
      </c>
      <c r="K93" s="126">
        <f t="shared" si="13"/>
        <v>433.33333333333331</v>
      </c>
    </row>
    <row r="94" spans="1:11">
      <c r="A94" s="365"/>
      <c r="B94" s="134" t="s">
        <v>19</v>
      </c>
      <c r="C94" s="135">
        <v>2358</v>
      </c>
      <c r="D94" s="76">
        <f t="shared" si="6"/>
        <v>2.1573650503202195</v>
      </c>
      <c r="E94" s="126">
        <f t="shared" si="9"/>
        <v>449.14285714285711</v>
      </c>
      <c r="F94" s="135">
        <v>2833</v>
      </c>
      <c r="G94" s="76">
        <f t="shared" si="7"/>
        <v>2.5919487648673374</v>
      </c>
      <c r="H94" s="126">
        <f t="shared" si="10"/>
        <v>435.84615384615387</v>
      </c>
      <c r="I94" s="135">
        <v>3575</v>
      </c>
      <c r="J94" s="76">
        <f t="shared" si="12"/>
        <v>3.270814272644099</v>
      </c>
      <c r="K94" s="126">
        <f t="shared" si="13"/>
        <v>476.66666666666669</v>
      </c>
    </row>
    <row r="95" spans="1:11">
      <c r="A95" s="365"/>
      <c r="B95" s="134" t="s">
        <v>20</v>
      </c>
      <c r="C95" s="135">
        <v>2358</v>
      </c>
      <c r="D95" s="76">
        <f t="shared" si="6"/>
        <v>2.1573650503202195</v>
      </c>
      <c r="E95" s="126">
        <f t="shared" si="9"/>
        <v>449.14285714285711</v>
      </c>
      <c r="F95" s="135">
        <v>2833</v>
      </c>
      <c r="G95" s="76">
        <f t="shared" si="7"/>
        <v>2.5919487648673374</v>
      </c>
      <c r="H95" s="126">
        <f t="shared" si="10"/>
        <v>435.84615384615387</v>
      </c>
      <c r="I95" s="135">
        <v>3575</v>
      </c>
      <c r="J95" s="76">
        <f t="shared" si="12"/>
        <v>3.270814272644099</v>
      </c>
      <c r="K95" s="126">
        <f t="shared" si="13"/>
        <v>476.66666666666669</v>
      </c>
    </row>
    <row r="96" spans="1:11">
      <c r="A96" s="365"/>
      <c r="B96" s="134" t="s">
        <v>146</v>
      </c>
      <c r="C96" s="135">
        <v>2897</v>
      </c>
      <c r="D96" s="76">
        <f t="shared" si="6"/>
        <v>2.6505032021957913</v>
      </c>
      <c r="E96" s="126">
        <f t="shared" si="9"/>
        <v>551.80952380952385</v>
      </c>
      <c r="F96" s="135">
        <v>3700</v>
      </c>
      <c r="G96" s="76">
        <f t="shared" si="7"/>
        <v>3.3851784080512353</v>
      </c>
      <c r="H96" s="126">
        <f t="shared" si="10"/>
        <v>569.23076923076928</v>
      </c>
      <c r="I96" s="135">
        <v>3700</v>
      </c>
      <c r="J96" s="76">
        <f t="shared" si="12"/>
        <v>3.3851784080512353</v>
      </c>
      <c r="K96" s="126">
        <f t="shared" si="13"/>
        <v>493.33333333333337</v>
      </c>
    </row>
    <row r="97" spans="1:11" ht="15" thickBot="1">
      <c r="A97" s="365"/>
      <c r="B97" s="112" t="s">
        <v>147</v>
      </c>
      <c r="C97" s="320">
        <v>2800</v>
      </c>
      <c r="D97" s="165">
        <f t="shared" si="6"/>
        <v>2.5617566331198538</v>
      </c>
      <c r="E97" s="168">
        <f t="shared" si="9"/>
        <v>533.33333333333326</v>
      </c>
      <c r="F97" s="320">
        <v>3761</v>
      </c>
      <c r="G97" s="165">
        <f t="shared" si="7"/>
        <v>3.4409881061299177</v>
      </c>
      <c r="H97" s="168">
        <f t="shared" si="10"/>
        <v>578.61538461538464</v>
      </c>
      <c r="I97" s="320">
        <v>4294</v>
      </c>
      <c r="J97" s="165">
        <f t="shared" si="12"/>
        <v>3.9286367795059469</v>
      </c>
      <c r="K97" s="168">
        <f t="shared" si="13"/>
        <v>572.5333333333333</v>
      </c>
    </row>
    <row r="98" spans="1:11">
      <c r="A98" s="364">
        <v>2020</v>
      </c>
      <c r="B98" s="83" t="s">
        <v>148</v>
      </c>
      <c r="C98" s="35">
        <v>2725</v>
      </c>
      <c r="D98" s="13">
        <f t="shared" si="6"/>
        <v>2.4931381518755718</v>
      </c>
      <c r="E98" s="27">
        <f t="shared" si="9"/>
        <v>519.04761904761904</v>
      </c>
      <c r="F98" s="35">
        <v>3575</v>
      </c>
      <c r="G98" s="13">
        <f t="shared" si="7"/>
        <v>3.270814272644099</v>
      </c>
      <c r="H98" s="27">
        <f t="shared" si="10"/>
        <v>550</v>
      </c>
      <c r="I98" s="35">
        <v>3700</v>
      </c>
      <c r="J98" s="13">
        <f t="shared" si="12"/>
        <v>3.3851784080512353</v>
      </c>
      <c r="K98" s="27">
        <f t="shared" si="13"/>
        <v>493.33333333333337</v>
      </c>
    </row>
    <row r="99" spans="1:11">
      <c r="A99" s="365"/>
      <c r="B99" s="134" t="s">
        <v>12</v>
      </c>
      <c r="C99" s="135">
        <v>3007</v>
      </c>
      <c r="D99" s="76">
        <f t="shared" si="6"/>
        <v>2.7511436413540715</v>
      </c>
      <c r="E99" s="126">
        <f t="shared" si="9"/>
        <v>572.76190476190482</v>
      </c>
      <c r="F99" s="135">
        <v>3700</v>
      </c>
      <c r="G99" s="76">
        <f t="shared" si="7"/>
        <v>3.3851784080512353</v>
      </c>
      <c r="H99" s="126">
        <f t="shared" si="10"/>
        <v>569.23076923076928</v>
      </c>
      <c r="I99" s="135">
        <v>4200</v>
      </c>
      <c r="J99" s="76">
        <f t="shared" si="12"/>
        <v>3.8426349496797805</v>
      </c>
      <c r="K99" s="126">
        <f t="shared" si="13"/>
        <v>560</v>
      </c>
    </row>
    <row r="100" spans="1:11">
      <c r="A100" s="365"/>
      <c r="B100" s="134" t="s">
        <v>13</v>
      </c>
      <c r="C100" s="135">
        <v>3067</v>
      </c>
      <c r="D100" s="76">
        <f t="shared" si="6"/>
        <v>2.8060384263494966</v>
      </c>
      <c r="E100" s="126">
        <f t="shared" si="9"/>
        <v>584.19047619047615</v>
      </c>
      <c r="F100" s="135">
        <v>3700</v>
      </c>
      <c r="G100" s="76">
        <f t="shared" si="7"/>
        <v>3.3851784080512353</v>
      </c>
      <c r="H100" s="126">
        <f t="shared" si="10"/>
        <v>569.23076923076928</v>
      </c>
      <c r="I100" s="135">
        <v>4200</v>
      </c>
      <c r="J100" s="76">
        <f t="shared" si="12"/>
        <v>3.8426349496797805</v>
      </c>
      <c r="K100" s="126">
        <f t="shared" si="13"/>
        <v>560</v>
      </c>
    </row>
    <row r="101" spans="1:11">
      <c r="A101" s="365"/>
      <c r="B101" s="134" t="s">
        <v>14</v>
      </c>
      <c r="C101" s="8" t="s">
        <v>150</v>
      </c>
      <c r="D101" s="76" t="s">
        <v>150</v>
      </c>
      <c r="E101" s="126" t="s">
        <v>150</v>
      </c>
      <c r="F101" s="135" t="s">
        <v>150</v>
      </c>
      <c r="G101" s="76" t="s">
        <v>150</v>
      </c>
      <c r="H101" s="126" t="s">
        <v>150</v>
      </c>
      <c r="I101" s="135" t="s">
        <v>150</v>
      </c>
      <c r="J101" s="76" t="s">
        <v>150</v>
      </c>
      <c r="K101" s="126" t="s">
        <v>150</v>
      </c>
    </row>
    <row r="102" spans="1:11">
      <c r="A102" s="365"/>
      <c r="B102" s="134" t="s">
        <v>15</v>
      </c>
      <c r="C102" s="135" t="s">
        <v>150</v>
      </c>
      <c r="D102" s="76" t="s">
        <v>150</v>
      </c>
      <c r="E102" s="126" t="s">
        <v>150</v>
      </c>
      <c r="F102" s="135" t="s">
        <v>150</v>
      </c>
      <c r="G102" s="76" t="s">
        <v>150</v>
      </c>
      <c r="H102" s="126" t="s">
        <v>150</v>
      </c>
      <c r="I102" s="135" t="s">
        <v>150</v>
      </c>
      <c r="J102" s="76" t="s">
        <v>150</v>
      </c>
      <c r="K102" s="126" t="s">
        <v>150</v>
      </c>
    </row>
    <row r="103" spans="1:11">
      <c r="A103" s="365"/>
      <c r="B103" s="134" t="s">
        <v>16</v>
      </c>
      <c r="C103" s="135" t="s">
        <v>150</v>
      </c>
      <c r="D103" s="76" t="s">
        <v>150</v>
      </c>
      <c r="E103" s="126" t="s">
        <v>150</v>
      </c>
      <c r="F103" s="135" t="s">
        <v>150</v>
      </c>
      <c r="G103" s="76" t="s">
        <v>150</v>
      </c>
      <c r="H103" s="126" t="s">
        <v>150</v>
      </c>
      <c r="I103" s="135" t="s">
        <v>150</v>
      </c>
      <c r="J103" s="76" t="s">
        <v>150</v>
      </c>
      <c r="K103" s="126" t="s">
        <v>150</v>
      </c>
    </row>
    <row r="104" spans="1:11">
      <c r="A104" s="365"/>
      <c r="B104" s="134" t="s">
        <v>17</v>
      </c>
      <c r="C104" s="135" t="s">
        <v>150</v>
      </c>
      <c r="D104" s="76" t="s">
        <v>150</v>
      </c>
      <c r="E104" s="126" t="s">
        <v>150</v>
      </c>
      <c r="F104" s="135" t="s">
        <v>150</v>
      </c>
      <c r="G104" s="76" t="s">
        <v>150</v>
      </c>
      <c r="H104" s="126" t="s">
        <v>150</v>
      </c>
      <c r="I104" s="135" t="s">
        <v>150</v>
      </c>
      <c r="J104" s="76" t="s">
        <v>150</v>
      </c>
      <c r="K104" s="126" t="s">
        <v>150</v>
      </c>
    </row>
    <row r="105" spans="1:11">
      <c r="A105" s="365"/>
      <c r="B105" s="134" t="s">
        <v>18</v>
      </c>
      <c r="C105" s="135" t="s">
        <v>150</v>
      </c>
      <c r="D105" s="76" t="s">
        <v>150</v>
      </c>
      <c r="E105" s="126" t="s">
        <v>150</v>
      </c>
      <c r="F105" s="135" t="s">
        <v>150</v>
      </c>
      <c r="G105" s="76" t="s">
        <v>150</v>
      </c>
      <c r="H105" s="126" t="s">
        <v>150</v>
      </c>
      <c r="I105" s="135" t="s">
        <v>150</v>
      </c>
      <c r="J105" s="76" t="s">
        <v>150</v>
      </c>
      <c r="K105" s="126" t="s">
        <v>150</v>
      </c>
    </row>
    <row r="106" spans="1:11">
      <c r="A106" s="365"/>
      <c r="B106" s="134" t="s">
        <v>19</v>
      </c>
      <c r="C106" s="135" t="s">
        <v>150</v>
      </c>
      <c r="D106" s="76" t="s">
        <v>150</v>
      </c>
      <c r="E106" s="126" t="s">
        <v>150</v>
      </c>
      <c r="F106" s="135" t="s">
        <v>150</v>
      </c>
      <c r="G106" s="76" t="s">
        <v>150</v>
      </c>
      <c r="H106" s="126" t="s">
        <v>150</v>
      </c>
      <c r="I106" s="135" t="s">
        <v>150</v>
      </c>
      <c r="J106" s="76" t="s">
        <v>150</v>
      </c>
      <c r="K106" s="126" t="s">
        <v>150</v>
      </c>
    </row>
    <row r="107" spans="1:11">
      <c r="A107" s="365"/>
      <c r="B107" s="134" t="s">
        <v>20</v>
      </c>
      <c r="C107" s="135" t="s">
        <v>150</v>
      </c>
      <c r="D107" s="76" t="s">
        <v>150</v>
      </c>
      <c r="E107" s="126" t="s">
        <v>150</v>
      </c>
      <c r="F107" s="135" t="s">
        <v>150</v>
      </c>
      <c r="G107" s="76" t="s">
        <v>150</v>
      </c>
      <c r="H107" s="126" t="s">
        <v>150</v>
      </c>
      <c r="I107" s="135" t="s">
        <v>150</v>
      </c>
      <c r="J107" s="76" t="s">
        <v>150</v>
      </c>
      <c r="K107" s="126" t="s">
        <v>150</v>
      </c>
    </row>
    <row r="108" spans="1:11">
      <c r="A108" s="365"/>
      <c r="B108" s="134" t="s">
        <v>146</v>
      </c>
      <c r="C108" s="135" t="s">
        <v>150</v>
      </c>
      <c r="D108" s="76" t="s">
        <v>150</v>
      </c>
      <c r="E108" s="126" t="s">
        <v>150</v>
      </c>
      <c r="F108" s="135" t="s">
        <v>150</v>
      </c>
      <c r="G108" s="76" t="s">
        <v>150</v>
      </c>
      <c r="H108" s="126" t="s">
        <v>150</v>
      </c>
      <c r="I108" s="135" t="s">
        <v>150</v>
      </c>
      <c r="J108" s="76" t="s">
        <v>150</v>
      </c>
      <c r="K108" s="126" t="s">
        <v>150</v>
      </c>
    </row>
    <row r="109" spans="1:11" ht="15" thickBot="1">
      <c r="A109" s="365"/>
      <c r="B109" s="112" t="s">
        <v>147</v>
      </c>
      <c r="C109" s="320" t="s">
        <v>150</v>
      </c>
      <c r="D109" s="165" t="s">
        <v>150</v>
      </c>
      <c r="E109" s="168" t="s">
        <v>150</v>
      </c>
      <c r="F109" s="320" t="s">
        <v>150</v>
      </c>
      <c r="G109" s="165" t="s">
        <v>150</v>
      </c>
      <c r="H109" s="168" t="s">
        <v>150</v>
      </c>
      <c r="I109" s="320" t="s">
        <v>150</v>
      </c>
      <c r="J109" s="165" t="s">
        <v>150</v>
      </c>
      <c r="K109" s="168" t="s">
        <v>150</v>
      </c>
    </row>
    <row r="110" spans="1:11">
      <c r="A110" s="364">
        <v>2021</v>
      </c>
      <c r="B110" s="134" t="s">
        <v>148</v>
      </c>
      <c r="C110" s="135" t="s">
        <v>150</v>
      </c>
      <c r="D110" s="76" t="s">
        <v>150</v>
      </c>
      <c r="E110" s="126" t="s">
        <v>150</v>
      </c>
      <c r="F110" s="135" t="s">
        <v>150</v>
      </c>
      <c r="G110" s="76" t="s">
        <v>150</v>
      </c>
      <c r="H110" s="126" t="s">
        <v>150</v>
      </c>
      <c r="I110" s="135" t="s">
        <v>150</v>
      </c>
      <c r="J110" s="76" t="s">
        <v>150</v>
      </c>
      <c r="K110" s="126" t="s">
        <v>150</v>
      </c>
    </row>
    <row r="111" spans="1:11">
      <c r="A111" s="365"/>
      <c r="B111" s="134" t="s">
        <v>12</v>
      </c>
      <c r="C111" s="135" t="s">
        <v>150</v>
      </c>
      <c r="D111" s="76" t="s">
        <v>150</v>
      </c>
      <c r="E111" s="126" t="s">
        <v>150</v>
      </c>
      <c r="F111" s="135" t="s">
        <v>150</v>
      </c>
      <c r="G111" s="76" t="s">
        <v>150</v>
      </c>
      <c r="H111" s="126" t="s">
        <v>150</v>
      </c>
      <c r="I111" s="135" t="s">
        <v>150</v>
      </c>
      <c r="J111" s="76" t="s">
        <v>150</v>
      </c>
      <c r="K111" s="126" t="s">
        <v>150</v>
      </c>
    </row>
    <row r="112" spans="1:11">
      <c r="A112" s="365"/>
      <c r="B112" s="134" t="s">
        <v>13</v>
      </c>
      <c r="C112" s="135" t="s">
        <v>150</v>
      </c>
      <c r="D112" s="76" t="s">
        <v>150</v>
      </c>
      <c r="E112" s="126" t="s">
        <v>150</v>
      </c>
      <c r="F112" s="135" t="s">
        <v>150</v>
      </c>
      <c r="G112" s="76" t="s">
        <v>150</v>
      </c>
      <c r="H112" s="126" t="s">
        <v>150</v>
      </c>
      <c r="I112" s="135" t="s">
        <v>150</v>
      </c>
      <c r="J112" s="76" t="s">
        <v>150</v>
      </c>
      <c r="K112" s="126" t="s">
        <v>150</v>
      </c>
    </row>
    <row r="113" spans="1:11">
      <c r="A113" s="365"/>
      <c r="B113" s="134" t="s">
        <v>14</v>
      </c>
      <c r="C113" s="135" t="s">
        <v>150</v>
      </c>
      <c r="D113" s="76" t="s">
        <v>150</v>
      </c>
      <c r="E113" s="126" t="s">
        <v>150</v>
      </c>
      <c r="F113" s="135" t="s">
        <v>150</v>
      </c>
      <c r="G113" s="76" t="s">
        <v>150</v>
      </c>
      <c r="H113" s="126" t="s">
        <v>150</v>
      </c>
      <c r="I113" s="135" t="s">
        <v>150</v>
      </c>
      <c r="J113" s="76" t="s">
        <v>150</v>
      </c>
      <c r="K113" s="126" t="s">
        <v>150</v>
      </c>
    </row>
    <row r="114" spans="1:11">
      <c r="A114" s="365"/>
      <c r="B114" s="134" t="s">
        <v>15</v>
      </c>
      <c r="C114" s="135" t="s">
        <v>150</v>
      </c>
      <c r="D114" s="76" t="s">
        <v>150</v>
      </c>
      <c r="E114" s="126" t="s">
        <v>150</v>
      </c>
      <c r="F114" s="135" t="s">
        <v>150</v>
      </c>
      <c r="G114" s="76" t="s">
        <v>150</v>
      </c>
      <c r="H114" s="126" t="s">
        <v>150</v>
      </c>
      <c r="I114" s="135" t="s">
        <v>150</v>
      </c>
      <c r="J114" s="76" t="s">
        <v>150</v>
      </c>
      <c r="K114" s="126" t="s">
        <v>150</v>
      </c>
    </row>
    <row r="115" spans="1:11">
      <c r="A115" s="365"/>
      <c r="B115" s="134" t="s">
        <v>16</v>
      </c>
      <c r="C115" s="135">
        <v>4267</v>
      </c>
      <c r="D115" s="76">
        <f t="shared" ref="D115:D118" si="14">C115/$B$119</f>
        <v>3.9039341262580054</v>
      </c>
      <c r="E115" s="126">
        <f t="shared" ref="E115:E118" si="15">C115/$C$23*100</f>
        <v>812.7619047619047</v>
      </c>
      <c r="F115" s="135">
        <v>5500</v>
      </c>
      <c r="G115" s="76">
        <f t="shared" ref="G115:G118" si="16">F115/$B$119</f>
        <v>5.0320219579139982</v>
      </c>
      <c r="H115" s="126">
        <f t="shared" ref="H115:H118" si="17">F115/$F$23*100</f>
        <v>846.15384615384619</v>
      </c>
      <c r="I115" s="135" t="s">
        <v>150</v>
      </c>
      <c r="J115" s="76" t="s">
        <v>150</v>
      </c>
      <c r="K115" s="126" t="s">
        <v>150</v>
      </c>
    </row>
    <row r="116" spans="1:11">
      <c r="A116" s="365"/>
      <c r="B116" s="134" t="s">
        <v>17</v>
      </c>
      <c r="C116" s="135">
        <v>4267</v>
      </c>
      <c r="D116" s="76">
        <f t="shared" si="14"/>
        <v>3.9039341262580054</v>
      </c>
      <c r="E116" s="126">
        <f t="shared" si="15"/>
        <v>812.7619047619047</v>
      </c>
      <c r="F116" s="135">
        <v>5500</v>
      </c>
      <c r="G116" s="76">
        <f t="shared" si="16"/>
        <v>5.0320219579139982</v>
      </c>
      <c r="H116" s="126">
        <f t="shared" si="17"/>
        <v>846.15384615384619</v>
      </c>
      <c r="I116" s="38" t="s">
        <v>150</v>
      </c>
      <c r="J116" s="76" t="s">
        <v>150</v>
      </c>
      <c r="K116" s="126" t="s">
        <v>150</v>
      </c>
    </row>
    <row r="117" spans="1:11">
      <c r="A117" s="365"/>
      <c r="B117" s="134" t="s">
        <v>18</v>
      </c>
      <c r="C117" s="135">
        <v>4267</v>
      </c>
      <c r="D117" s="76">
        <f t="shared" si="14"/>
        <v>3.9039341262580054</v>
      </c>
      <c r="E117" s="126">
        <f t="shared" si="15"/>
        <v>812.7619047619047</v>
      </c>
      <c r="F117" s="135">
        <v>5500</v>
      </c>
      <c r="G117" s="76">
        <f t="shared" si="16"/>
        <v>5.0320219579139982</v>
      </c>
      <c r="H117" s="126">
        <f t="shared" si="17"/>
        <v>846.15384615384619</v>
      </c>
      <c r="I117" s="135" t="s">
        <v>150</v>
      </c>
      <c r="J117" s="76" t="s">
        <v>150</v>
      </c>
      <c r="K117" s="126" t="s">
        <v>150</v>
      </c>
    </row>
    <row r="118" spans="1:11" ht="15" thickBot="1">
      <c r="A118" s="372"/>
      <c r="B118" s="100" t="s">
        <v>19</v>
      </c>
      <c r="C118" s="41">
        <v>4267</v>
      </c>
      <c r="D118" s="17">
        <f t="shared" si="14"/>
        <v>3.9039341262580054</v>
      </c>
      <c r="E118" s="42">
        <f t="shared" si="15"/>
        <v>812.7619047619047</v>
      </c>
      <c r="F118" s="41">
        <v>5500</v>
      </c>
      <c r="G118" s="17">
        <f t="shared" si="16"/>
        <v>5.0320219579139982</v>
      </c>
      <c r="H118" s="42">
        <f t="shared" si="17"/>
        <v>846.15384615384619</v>
      </c>
      <c r="I118" s="320" t="s">
        <v>150</v>
      </c>
      <c r="J118" s="17" t="s">
        <v>150</v>
      </c>
      <c r="K118" s="42" t="s">
        <v>150</v>
      </c>
    </row>
    <row r="119" spans="1:11">
      <c r="A119" s="71" t="s">
        <v>36</v>
      </c>
      <c r="B119" s="19">
        <v>1093</v>
      </c>
      <c r="I119" s="9"/>
    </row>
    <row r="120" spans="1:11">
      <c r="A120" s="9"/>
    </row>
    <row r="121" spans="1:11">
      <c r="A121" t="s">
        <v>93</v>
      </c>
    </row>
    <row r="122" spans="1:11">
      <c r="A122" s="6" t="s">
        <v>74</v>
      </c>
    </row>
    <row r="123" spans="1:11">
      <c r="A123" s="6" t="s">
        <v>75</v>
      </c>
    </row>
    <row r="125" spans="1:11">
      <c r="A125" s="118" t="s">
        <v>21</v>
      </c>
    </row>
    <row r="127" spans="1:11">
      <c r="A127" s="452" t="s">
        <v>259</v>
      </c>
    </row>
    <row r="128" spans="1:11">
      <c r="A128" s="453" t="s">
        <v>260</v>
      </c>
    </row>
  </sheetData>
  <mergeCells count="15">
    <mergeCell ref="A98:A109"/>
    <mergeCell ref="A86:A97"/>
    <mergeCell ref="A74:A85"/>
    <mergeCell ref="A62:A73"/>
    <mergeCell ref="A110:A118"/>
    <mergeCell ref="A50:A61"/>
    <mergeCell ref="C12:K12"/>
    <mergeCell ref="C13:E13"/>
    <mergeCell ref="F13:H13"/>
    <mergeCell ref="I13:K13"/>
    <mergeCell ref="A38:A49"/>
    <mergeCell ref="A26:A37"/>
    <mergeCell ref="A15:A25"/>
    <mergeCell ref="A12:A14"/>
    <mergeCell ref="B12:B14"/>
  </mergeCells>
  <hyperlinks>
    <hyperlink ref="A125" location="Índice!A1" display="Volver al Índice" xr:uid="{00000000-0004-0000-1600-000000000000}"/>
    <hyperlink ref="A128" r:id="rId1" xr:uid="{D96DEBC5-AC73-4370-B3BB-D8B224509A15}"/>
  </hyperlinks>
  <pageMargins left="0.7" right="0.7" top="0.75" bottom="0.75" header="0.3" footer="0.3"/>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E120"/>
  <sheetViews>
    <sheetView showGridLines="0" zoomScale="80" zoomScaleNormal="80" workbookViewId="0"/>
  </sheetViews>
  <sheetFormatPr baseColWidth="10" defaultColWidth="22.6640625" defaultRowHeight="14.4"/>
  <cols>
    <col min="1" max="1" width="24.6640625" customWidth="1"/>
    <col min="3" max="5" width="35.6640625" customWidth="1"/>
  </cols>
  <sheetData>
    <row r="1" spans="1:5">
      <c r="A1" s="3" t="s">
        <v>0</v>
      </c>
      <c r="B1" s="2"/>
    </row>
    <row r="2" spans="1:5">
      <c r="A2" s="3" t="s">
        <v>1</v>
      </c>
      <c r="B2" s="2"/>
    </row>
    <row r="3" spans="1:5">
      <c r="A3" s="3" t="s">
        <v>2</v>
      </c>
      <c r="B3" s="2"/>
    </row>
    <row r="4" spans="1:5">
      <c r="A4" s="3" t="s">
        <v>3</v>
      </c>
      <c r="B4" s="2" t="s">
        <v>4</v>
      </c>
    </row>
    <row r="5" spans="1:5">
      <c r="A5" s="3" t="s">
        <v>6</v>
      </c>
      <c r="B5" s="2" t="s">
        <v>28</v>
      </c>
    </row>
    <row r="6" spans="1:5">
      <c r="A6" s="3" t="s">
        <v>5</v>
      </c>
      <c r="B6" s="2" t="s">
        <v>158</v>
      </c>
    </row>
    <row r="7" spans="1:5">
      <c r="A7" s="3" t="s">
        <v>7</v>
      </c>
      <c r="B7" s="2" t="s">
        <v>22</v>
      </c>
    </row>
    <row r="8" spans="1:5">
      <c r="A8" s="3" t="s">
        <v>8</v>
      </c>
      <c r="B8" s="174" t="str">
        <f>'BA-BAHIA BLANCA (O)'!B8</f>
        <v>septiembre 2021</v>
      </c>
    </row>
    <row r="9" spans="1:5">
      <c r="A9" s="3" t="s">
        <v>9</v>
      </c>
      <c r="B9" s="174" t="str">
        <f>'BA-BAHIA BLANCA (O)'!B9</f>
        <v>septiembre 2021</v>
      </c>
    </row>
    <row r="11" spans="1:5" ht="15" thickBot="1"/>
    <row r="12" spans="1:5">
      <c r="A12" s="398" t="s">
        <v>10</v>
      </c>
      <c r="B12" s="399" t="s">
        <v>11</v>
      </c>
      <c r="C12" s="422" t="s">
        <v>37</v>
      </c>
      <c r="D12" s="414"/>
      <c r="E12" s="409"/>
    </row>
    <row r="13" spans="1:5" ht="15" thickBot="1">
      <c r="A13" s="367"/>
      <c r="B13" s="400"/>
      <c r="C13" s="10" t="s">
        <v>38</v>
      </c>
      <c r="D13" s="11" t="s">
        <v>39</v>
      </c>
      <c r="E13" s="12" t="s">
        <v>40</v>
      </c>
    </row>
    <row r="14" spans="1:5">
      <c r="A14" s="401">
        <v>2013</v>
      </c>
      <c r="B14" s="50" t="s">
        <v>12</v>
      </c>
      <c r="C14" s="47">
        <f>'BA-MENDOZA (A)'!C15/'BA-MENDOZA (O)'!C15</f>
        <v>2.1276190476190475</v>
      </c>
      <c r="D14" s="13">
        <f>'BA-MENDOZA (A)'!C15/'BA-MENDOZA (O)'!F15</f>
        <v>1.7425897035881435</v>
      </c>
      <c r="E14" s="22">
        <f>'BA-MENDOZA (A)'!C15/'BA-MENDOZA (O)'!I15</f>
        <v>1.4893333333333334</v>
      </c>
    </row>
    <row r="15" spans="1:5">
      <c r="A15" s="402"/>
      <c r="B15" s="51" t="s">
        <v>13</v>
      </c>
      <c r="C15" s="48">
        <f>'BA-MENDOZA (A)'!C16/'BA-MENDOZA (O)'!C16</f>
        <v>2.1466666666666665</v>
      </c>
      <c r="D15" s="15">
        <f>'BA-MENDOZA (A)'!C16/'BA-MENDOZA (O)'!F16</f>
        <v>1.7338461538461538</v>
      </c>
      <c r="E15" s="20">
        <f>'BA-MENDOZA (A)'!C16/'BA-MENDOZA (O)'!I16</f>
        <v>1.5026666666666666</v>
      </c>
    </row>
    <row r="16" spans="1:5">
      <c r="A16" s="402"/>
      <c r="B16" s="51" t="s">
        <v>14</v>
      </c>
      <c r="C16" s="48">
        <f>'BA-MENDOZA (A)'!C17/'BA-MENDOZA (O)'!C17</f>
        <v>1.7047619047619047</v>
      </c>
      <c r="D16" s="15">
        <f>'BA-MENDOZA (A)'!C17/'BA-MENDOZA (O)'!F17</f>
        <v>1.3769230769230769</v>
      </c>
      <c r="E16" s="20">
        <f>'BA-MENDOZA (A)'!C17/'BA-MENDOZA (O)'!I17</f>
        <v>1.1933333333333334</v>
      </c>
    </row>
    <row r="17" spans="1:5">
      <c r="A17" s="402"/>
      <c r="B17" s="51" t="s">
        <v>15</v>
      </c>
      <c r="C17" s="48">
        <f>'BA-MENDOZA (A)'!C18/'BA-MENDOZA (O)'!C18</f>
        <v>2.4514285714285715</v>
      </c>
      <c r="D17" s="15">
        <f>'BA-MENDOZA (A)'!C18/'BA-MENDOZA (O)'!F18</f>
        <v>1.98</v>
      </c>
      <c r="E17" s="20">
        <f>'BA-MENDOZA (A)'!C18/'BA-MENDOZA (O)'!I18</f>
        <v>1.716</v>
      </c>
    </row>
    <row r="18" spans="1:5">
      <c r="A18" s="402"/>
      <c r="B18" s="51" t="s">
        <v>16</v>
      </c>
      <c r="C18" s="48">
        <f>'BA-MENDOZA (A)'!C19/'BA-MENDOZA (O)'!C19</f>
        <v>2.4247619047619047</v>
      </c>
      <c r="D18" s="15">
        <f>'BA-MENDOZA (A)'!C19/'BA-MENDOZA (O)'!F19</f>
        <v>1.9584615384615385</v>
      </c>
      <c r="E18" s="20">
        <f>'BA-MENDOZA (A)'!C19/'BA-MENDOZA (O)'!I19</f>
        <v>1.6973333333333334</v>
      </c>
    </row>
    <row r="19" spans="1:5">
      <c r="A19" s="402"/>
      <c r="B19" s="51" t="s">
        <v>17</v>
      </c>
      <c r="C19" s="48">
        <f>'BA-MENDOZA (A)'!C20/'BA-MENDOZA (O)'!C20</f>
        <v>2.3447619047619046</v>
      </c>
      <c r="D19" s="15">
        <f>'BA-MENDOZA (A)'!C20/'BA-MENDOZA (O)'!F20</f>
        <v>1.893846153846154</v>
      </c>
      <c r="E19" s="20">
        <f>'BA-MENDOZA (A)'!C20/'BA-MENDOZA (O)'!I20</f>
        <v>1.6413333333333333</v>
      </c>
    </row>
    <row r="20" spans="1:5">
      <c r="A20" s="402"/>
      <c r="B20" s="51" t="s">
        <v>18</v>
      </c>
      <c r="C20" s="48">
        <f>'BA-MENDOZA (A)'!C21/'BA-MENDOZA (O)'!C21</f>
        <v>2.3447619047619046</v>
      </c>
      <c r="D20" s="15">
        <f>'BA-MENDOZA (A)'!C21/'BA-MENDOZA (O)'!F21</f>
        <v>1.893846153846154</v>
      </c>
      <c r="E20" s="20">
        <f>'BA-MENDOZA (A)'!C21/'BA-MENDOZA (O)'!I21</f>
        <v>1.6413333333333333</v>
      </c>
    </row>
    <row r="21" spans="1:5">
      <c r="A21" s="402"/>
      <c r="B21" s="51" t="s">
        <v>19</v>
      </c>
      <c r="C21" s="48">
        <f>'BA-MENDOZA (A)'!C22/'BA-MENDOZA (O)'!C22</f>
        <v>2.3066666666666666</v>
      </c>
      <c r="D21" s="15">
        <f>'BA-MENDOZA (A)'!C22/'BA-MENDOZA (O)'!F22</f>
        <v>1.8630769230769231</v>
      </c>
      <c r="E21" s="20">
        <f>'BA-MENDOZA (A)'!C22/'BA-MENDOZA (O)'!I22</f>
        <v>1.6146666666666667</v>
      </c>
    </row>
    <row r="22" spans="1:5">
      <c r="A22" s="402"/>
      <c r="B22" s="51" t="s">
        <v>20</v>
      </c>
      <c r="C22" s="48">
        <f>'BA-MENDOZA (A)'!C23/'BA-MENDOZA (O)'!C23</f>
        <v>2.3066666666666666</v>
      </c>
      <c r="D22" s="15">
        <f>'BA-MENDOZA (A)'!C23/'BA-MENDOZA (O)'!F23</f>
        <v>1.8630769230769231</v>
      </c>
      <c r="E22" s="20">
        <f>'BA-MENDOZA (A)'!C23/'BA-MENDOZA (O)'!I23</f>
        <v>1.6146666666666667</v>
      </c>
    </row>
    <row r="23" spans="1:5">
      <c r="A23" s="402"/>
      <c r="B23" s="51" t="s">
        <v>146</v>
      </c>
      <c r="C23" s="48">
        <f>'BA-MENDOZA (A)'!C24/'BA-MENDOZA (O)'!C24</f>
        <v>2.3066666666666666</v>
      </c>
      <c r="D23" s="15">
        <f>'BA-MENDOZA (A)'!C24/'BA-MENDOZA (O)'!F24</f>
        <v>1.8630769230769231</v>
      </c>
      <c r="E23" s="20">
        <f>'BA-MENDOZA (A)'!C24/'BA-MENDOZA (O)'!I24</f>
        <v>1.6146666666666667</v>
      </c>
    </row>
    <row r="24" spans="1:5" ht="15" thickBot="1">
      <c r="A24" s="412"/>
      <c r="B24" s="52" t="s">
        <v>147</v>
      </c>
      <c r="C24" s="49">
        <f>'BA-MENDOZA (A)'!C25/'BA-MENDOZA (O)'!C25</f>
        <v>2.3066666666666666</v>
      </c>
      <c r="D24" s="32">
        <f>'BA-MENDOZA (A)'!C25/'BA-MENDOZA (O)'!F25</f>
        <v>1.8630769230769231</v>
      </c>
      <c r="E24" s="95">
        <f>'BA-MENDOZA (A)'!C25/'BA-MENDOZA (O)'!I25</f>
        <v>1.6146666666666667</v>
      </c>
    </row>
    <row r="25" spans="1:5">
      <c r="A25" s="413">
        <v>2014</v>
      </c>
      <c r="B25" s="115" t="s">
        <v>148</v>
      </c>
      <c r="C25" s="84">
        <f>'BA-MENDOZA (A)'!C26/'BA-MENDOZA (O)'!C26</f>
        <v>2.3875000000000002</v>
      </c>
      <c r="D25" s="13">
        <f>'BA-MENDOZA (A)'!C26/'BA-MENDOZA (O)'!F26</f>
        <v>1.9376811594202898</v>
      </c>
      <c r="E25" s="22">
        <f>'BA-MENDOZA (A)'!C26/'BA-MENDOZA (O)'!I26</f>
        <v>1.6712499999999999</v>
      </c>
    </row>
    <row r="26" spans="1:5">
      <c r="A26" s="393"/>
      <c r="B26" s="78" t="s">
        <v>12</v>
      </c>
      <c r="C26" s="92">
        <f>'BA-MENDOZA (A)'!C27/'BA-MENDOZA (O)'!C27</f>
        <v>3.2148760330578514</v>
      </c>
      <c r="D26" s="15">
        <f>'BA-MENDOZA (A)'!C27/'BA-MENDOZA (O)'!F27</f>
        <v>2.6107382550335569</v>
      </c>
      <c r="E26" s="20">
        <f>'BA-MENDOZA (A)'!C27/'BA-MENDOZA (O)'!I27</f>
        <v>2.2616279069767442</v>
      </c>
    </row>
    <row r="27" spans="1:5">
      <c r="A27" s="393"/>
      <c r="B27" s="78" t="s">
        <v>13</v>
      </c>
      <c r="C27" s="92">
        <f>'BA-MENDOZA (A)'!C28/'BA-MENDOZA (O)'!C28</f>
        <v>2.2632231404958678</v>
      </c>
      <c r="D27" s="15">
        <f>'BA-MENDOZA (A)'!C28/'BA-MENDOZA (O)'!F28</f>
        <v>1.8379194630872484</v>
      </c>
      <c r="E27" s="20">
        <f>'BA-MENDOZA (A)'!C28/'BA-MENDOZA (O)'!I28</f>
        <v>1.5921511627906977</v>
      </c>
    </row>
    <row r="28" spans="1:5">
      <c r="A28" s="393"/>
      <c r="B28" s="94" t="s">
        <v>14</v>
      </c>
      <c r="C28" s="92">
        <f>'BA-MENDOZA (A)'!C29/'BA-MENDOZA (O)'!C29</f>
        <v>2.5742148760330581</v>
      </c>
      <c r="D28" s="15">
        <f>'BA-MENDOZA (A)'!C29/'BA-MENDOZA (O)'!F29</f>
        <v>2.0904697986577183</v>
      </c>
      <c r="E28" s="20">
        <f>'BA-MENDOZA (A)'!C29/'BA-MENDOZA (O)'!I29</f>
        <v>1.8109302325581396</v>
      </c>
    </row>
    <row r="29" spans="1:5">
      <c r="A29" s="393"/>
      <c r="B29" s="94" t="s">
        <v>15</v>
      </c>
      <c r="C29" s="92">
        <f>'BA-MENDOZA (A)'!C30/'BA-MENDOZA (O)'!C30</f>
        <v>2.6479338842975206</v>
      </c>
      <c r="D29" s="15">
        <f>'BA-MENDOZA (A)'!C30/'BA-MENDOZA (O)'!F30</f>
        <v>2.1503355704697986</v>
      </c>
      <c r="E29" s="20">
        <f>'BA-MENDOZA (A)'!C30/'BA-MENDOZA (O)'!I30</f>
        <v>1.8627906976744186</v>
      </c>
    </row>
    <row r="30" spans="1:5">
      <c r="A30" s="393"/>
      <c r="B30" s="94" t="s">
        <v>16</v>
      </c>
      <c r="C30" s="92">
        <f>'BA-MENDOZA (A)'!C31/'BA-MENDOZA (O)'!C31</f>
        <v>2.4198347107438019</v>
      </c>
      <c r="D30" s="15">
        <f>'BA-MENDOZA (A)'!C31/'BA-MENDOZA (O)'!F31</f>
        <v>1.9651006711409396</v>
      </c>
      <c r="E30" s="20">
        <f>'BA-MENDOZA (A)'!C31/'BA-MENDOZA (O)'!I31</f>
        <v>1.7023255813953488</v>
      </c>
    </row>
    <row r="31" spans="1:5">
      <c r="A31" s="393"/>
      <c r="B31" s="94" t="s">
        <v>17</v>
      </c>
      <c r="C31" s="92">
        <f>'BA-MENDOZA (A)'!C32/'BA-MENDOZA (O)'!C32</f>
        <v>2.4391534391534391</v>
      </c>
      <c r="D31" s="15">
        <f>'BA-MENDOZA (A)'!C32/'BA-MENDOZA (O)'!F32</f>
        <v>1.9956709956709957</v>
      </c>
      <c r="E31" s="20">
        <f>'BA-MENDOZA (A)'!C32/'BA-MENDOZA (O)'!I32</f>
        <v>1.7265917602996255</v>
      </c>
    </row>
    <row r="32" spans="1:5">
      <c r="A32" s="393"/>
      <c r="B32" s="94" t="s">
        <v>18</v>
      </c>
      <c r="C32" s="92">
        <f>'BA-MENDOZA (A)'!C33/'BA-MENDOZA (O)'!C33</f>
        <v>2.5396825396825395</v>
      </c>
      <c r="D32" s="15">
        <f>'BA-MENDOZA (A)'!C33/'BA-MENDOZA (O)'!F33</f>
        <v>2.0779220779220777</v>
      </c>
      <c r="E32" s="20">
        <f>'BA-MENDOZA (A)'!C33/'BA-MENDOZA (O)'!I33</f>
        <v>1.797752808988764</v>
      </c>
    </row>
    <row r="33" spans="1:5">
      <c r="A33" s="393"/>
      <c r="B33" s="94" t="s">
        <v>19</v>
      </c>
      <c r="C33" s="92">
        <f>'BA-MENDOZA (A)'!C34/'BA-MENDOZA (O)'!C34</f>
        <v>2.198507462686567</v>
      </c>
      <c r="D33" s="15">
        <f>'BA-MENDOZA (A)'!C34/'BA-MENDOZA (O)'!F34</f>
        <v>1.8073619631901841</v>
      </c>
      <c r="E33" s="20">
        <f>'BA-MENDOZA (A)'!C34/'BA-MENDOZA (O)'!I34</f>
        <v>1.5587301587301587</v>
      </c>
    </row>
    <row r="34" spans="1:5">
      <c r="A34" s="393"/>
      <c r="B34" s="94" t="s">
        <v>20</v>
      </c>
      <c r="C34" s="92">
        <f>'BA-MENDOZA (A)'!C35/'BA-MENDOZA (O)'!C35</f>
        <v>2.5313432835820895</v>
      </c>
      <c r="D34" s="15">
        <f>'BA-MENDOZA (A)'!C35/'BA-MENDOZA (O)'!F35</f>
        <v>2.0809815950920245</v>
      </c>
      <c r="E34" s="20">
        <f>'BA-MENDOZA (A)'!C35/'BA-MENDOZA (O)'!I35</f>
        <v>1.7947089947089947</v>
      </c>
    </row>
    <row r="35" spans="1:5">
      <c r="A35" s="393"/>
      <c r="B35" s="94" t="s">
        <v>146</v>
      </c>
      <c r="C35" s="92">
        <f>'BA-MENDOZA (A)'!C36/'BA-MENDOZA (O)'!C36</f>
        <v>2.198507462686567</v>
      </c>
      <c r="D35" s="15">
        <f>'BA-MENDOZA (A)'!C36/'BA-MENDOZA (O)'!F36</f>
        <v>1.8551637279596978</v>
      </c>
      <c r="E35" s="20">
        <f>'BA-MENDOZA (A)'!C36/'BA-MENDOZA (O)'!I36</f>
        <v>1.5587301587301587</v>
      </c>
    </row>
    <row r="36" spans="1:5" ht="15" thickBot="1">
      <c r="A36" s="394"/>
      <c r="B36" s="116" t="s">
        <v>147</v>
      </c>
      <c r="C36" s="85">
        <f>'BA-MENDOZA (A)'!C37/'BA-MENDOZA (O)'!C37</f>
        <v>2.1096774193548389</v>
      </c>
      <c r="D36" s="17">
        <f>'BA-MENDOZA (A)'!C37/'BA-MENDOZA (O)'!F37</f>
        <v>1.8329596412556053</v>
      </c>
      <c r="E36" s="21">
        <f>'BA-MENDOZA (A)'!C37/'BA-MENDOZA (O)'!I37</f>
        <v>1.5571428571428572</v>
      </c>
    </row>
    <row r="37" spans="1:5">
      <c r="A37" s="406">
        <v>2015</v>
      </c>
      <c r="B37" s="127" t="s">
        <v>148</v>
      </c>
      <c r="C37" s="84">
        <f>'BA-MENDOZA (A)'!C38/'BA-MENDOZA (O)'!C38</f>
        <v>2.2090322580645161</v>
      </c>
      <c r="D37" s="13">
        <f>'BA-MENDOZA (A)'!C38/'BA-MENDOZA (O)'!F38</f>
        <v>1.9344632768361583</v>
      </c>
      <c r="E37" s="22">
        <f>'BA-MENDOZA (A)'!C38/'BA-MENDOZA (O)'!I38</f>
        <v>1.6304761904761904</v>
      </c>
    </row>
    <row r="38" spans="1:5">
      <c r="A38" s="407"/>
      <c r="B38" s="94" t="s">
        <v>12</v>
      </c>
      <c r="C38" s="92">
        <f>'BA-MENDOZA (A)'!C39/'BA-MENDOZA (O)'!C39</f>
        <v>1.93875</v>
      </c>
      <c r="D38" s="15">
        <f>'BA-MENDOZA (A)'!C39/'BA-MENDOZA (O)'!F39</f>
        <v>1.6464968152866242</v>
      </c>
      <c r="E38" s="20">
        <f>'BA-MENDOZA (A)'!C39/'BA-MENDOZA (O)'!I39</f>
        <v>1.41</v>
      </c>
    </row>
    <row r="39" spans="1:5">
      <c r="A39" s="407"/>
      <c r="B39" s="78" t="s">
        <v>13</v>
      </c>
      <c r="C39" s="92">
        <f>'BA-MENDOZA (A)'!C40/'BA-MENDOZA (O)'!C40</f>
        <v>1.7962499999999999</v>
      </c>
      <c r="D39" s="15">
        <f>'BA-MENDOZA (A)'!C40/'BA-MENDOZA (O)'!F40</f>
        <v>1.5254777070063694</v>
      </c>
      <c r="E39" s="20">
        <f>'BA-MENDOZA (A)'!C40/'BA-MENDOZA (O)'!I40</f>
        <v>1.3063636363636364</v>
      </c>
    </row>
    <row r="40" spans="1:5">
      <c r="A40" s="407"/>
      <c r="B40" s="78" t="s">
        <v>14</v>
      </c>
      <c r="C40" s="92">
        <f>'BA-MENDOZA (A)'!C41/'BA-MENDOZA (O)'!C41</f>
        <v>1.9974226804123711</v>
      </c>
      <c r="D40" s="15">
        <f>'BA-MENDOZA (A)'!C41/'BA-MENDOZA (O)'!F41</f>
        <v>1.6939890710382515</v>
      </c>
      <c r="E40" s="20">
        <f>'BA-MENDOZA (A)'!C41/'BA-MENDOZA (O)'!I41</f>
        <v>1.441860465116279</v>
      </c>
    </row>
    <row r="41" spans="1:5">
      <c r="A41" s="407"/>
      <c r="B41" s="78" t="s">
        <v>15</v>
      </c>
      <c r="C41" s="92">
        <f>'BA-MENDOZA (A)'!C42/'BA-MENDOZA (O)'!C42</f>
        <v>1.5605670103092784</v>
      </c>
      <c r="D41" s="15">
        <f>'BA-MENDOZA (A)'!C42/'BA-MENDOZA (O)'!F42</f>
        <v>1.3234972677595629</v>
      </c>
      <c r="E41" s="20">
        <f>'BA-MENDOZA (A)'!C42/'BA-MENDOZA (O)'!I42</f>
        <v>1.1265116279069767</v>
      </c>
    </row>
    <row r="42" spans="1:5">
      <c r="A42" s="407"/>
      <c r="B42" s="78" t="s">
        <v>16</v>
      </c>
      <c r="C42" s="92">
        <f>'BA-MENDOZA (A)'!C43/'BA-MENDOZA (O)'!C43</f>
        <v>1.6739690721649485</v>
      </c>
      <c r="D42" s="15">
        <f>'BA-MENDOZA (A)'!C43/'BA-MENDOZA (O)'!F43</f>
        <v>1.4196721311475411</v>
      </c>
      <c r="E42" s="20">
        <f>'BA-MENDOZA (A)'!C43/'BA-MENDOZA (O)'!I43</f>
        <v>1.2083720930232558</v>
      </c>
    </row>
    <row r="43" spans="1:5">
      <c r="A43" s="407"/>
      <c r="B43" s="78" t="s">
        <v>17</v>
      </c>
      <c r="C43" s="92">
        <f>'BA-MENDOZA (A)'!C44/'BA-MENDOZA (O)'!C44</f>
        <v>1.3839999999999999</v>
      </c>
      <c r="D43" s="15">
        <f>'BA-MENDOZA (A)'!C44/'BA-MENDOZA (O)'!F44</f>
        <v>1.1424528301886792</v>
      </c>
      <c r="E43" s="20">
        <f>'BA-MENDOZA (A)'!C44/'BA-MENDOZA (O)'!I44</f>
        <v>0.98857142857142855</v>
      </c>
    </row>
    <row r="44" spans="1:5">
      <c r="A44" s="407"/>
      <c r="B44" s="51" t="s">
        <v>18</v>
      </c>
      <c r="C44" s="92">
        <f>'BA-MENDOZA (A)'!C45/'BA-MENDOZA (O)'!C45</f>
        <v>2.2445714285714287</v>
      </c>
      <c r="D44" s="15">
        <f>'BA-MENDOZA (A)'!C45/'BA-MENDOZA (O)'!F45</f>
        <v>1.8528301886792453</v>
      </c>
      <c r="E44" s="20">
        <f>'BA-MENDOZA (A)'!C45/'BA-MENDOZA (O)'!I45</f>
        <v>1.6032653061224489</v>
      </c>
    </row>
    <row r="45" spans="1:5">
      <c r="A45" s="407"/>
      <c r="B45" s="133" t="s">
        <v>19</v>
      </c>
      <c r="C45" s="92">
        <f>'BA-MENDOZA (A)'!C46/'BA-MENDOZA (O)'!C46</f>
        <v>1.7221621621621621</v>
      </c>
      <c r="D45" s="15">
        <f>'BA-MENDOZA (A)'!C46/'BA-MENDOZA (O)'!F46</f>
        <v>1.4097345132743362</v>
      </c>
      <c r="E45" s="20">
        <f>'BA-MENDOZA (A)'!C46/'BA-MENDOZA (O)'!I46</f>
        <v>1.2253846153846153</v>
      </c>
    </row>
    <row r="46" spans="1:5">
      <c r="A46" s="407"/>
      <c r="B46" s="51" t="s">
        <v>20</v>
      </c>
      <c r="C46" s="92">
        <f>'BA-MENDOZA (A)'!C47/'BA-MENDOZA (O)'!C47</f>
        <v>1.9145945945945946</v>
      </c>
      <c r="D46" s="15">
        <f>'BA-MENDOZA (A)'!C47/'BA-MENDOZA (O)'!F47</f>
        <v>1.5672566371681416</v>
      </c>
      <c r="E46" s="20">
        <f>'BA-MENDOZA (A)'!C47/'BA-MENDOZA (O)'!I47</f>
        <v>1.3623076923076922</v>
      </c>
    </row>
    <row r="47" spans="1:5">
      <c r="A47" s="407"/>
      <c r="B47" s="51" t="s">
        <v>146</v>
      </c>
      <c r="C47" s="92">
        <f>'BA-MENDOZA (A)'!C48/'BA-MENDOZA (O)'!C48</f>
        <v>2.2562162162162163</v>
      </c>
      <c r="D47" s="15">
        <f>'BA-MENDOZA (A)'!C48/'BA-MENDOZA (O)'!F48</f>
        <v>1.8469026548672567</v>
      </c>
      <c r="E47" s="20">
        <f>'BA-MENDOZA (A)'!C48/'BA-MENDOZA (O)'!I48</f>
        <v>1.6053846153846154</v>
      </c>
    </row>
    <row r="48" spans="1:5" ht="15" thickBot="1">
      <c r="A48" s="407"/>
      <c r="B48" s="147" t="s">
        <v>147</v>
      </c>
      <c r="C48" s="150">
        <f>'BA-MENDOZA (A)'!C49/'BA-MENDOZA (O)'!C49</f>
        <v>1.1401869158878504</v>
      </c>
      <c r="D48" s="32">
        <f>'BA-MENDOZA (A)'!C49/'BA-MENDOZA (O)'!F49</f>
        <v>0.92775665399239549</v>
      </c>
      <c r="E48" s="95">
        <f>'BA-MENDOZA (A)'!C49/'BA-MENDOZA (O)'!I49</f>
        <v>0.82044384667115</v>
      </c>
    </row>
    <row r="49" spans="1:5">
      <c r="A49" s="386">
        <v>2016</v>
      </c>
      <c r="B49" s="115" t="s">
        <v>148</v>
      </c>
      <c r="C49" s="119">
        <f>'BA-MENDOZA (A)'!C50/'BA-MENDOZA (O)'!C50</f>
        <v>1.7747663551401869</v>
      </c>
      <c r="D49" s="13">
        <f>'BA-MENDOZA (A)'!C50/'BA-MENDOZA (O)'!F50</f>
        <v>1.444106463878327</v>
      </c>
      <c r="E49" s="120">
        <f>'BA-MENDOZA (A)'!C50/'BA-MENDOZA (O)'!I50</f>
        <v>1.2452459016393442</v>
      </c>
    </row>
    <row r="50" spans="1:5">
      <c r="A50" s="387"/>
      <c r="B50" s="79" t="s">
        <v>12</v>
      </c>
      <c r="C50" s="122">
        <f>'BA-MENDOZA (A)'!C51/'BA-MENDOZA (O)'!C51</f>
        <v>2.5028037383177568</v>
      </c>
      <c r="D50" s="15">
        <f>'BA-MENDOZA (A)'!C51/'BA-MENDOZA (O)'!F51</f>
        <v>2.0365019011406842</v>
      </c>
      <c r="E50" s="20">
        <f>'BA-MENDOZA (A)'!C51/'BA-MENDOZA (O)'!I51</f>
        <v>1.7560655737704918</v>
      </c>
    </row>
    <row r="51" spans="1:5">
      <c r="A51" s="387"/>
      <c r="B51" s="79" t="s">
        <v>13</v>
      </c>
      <c r="C51" s="122">
        <f>'BA-MENDOZA (A)'!C52/'BA-MENDOZA (O)'!C52</f>
        <v>2.174766355140187</v>
      </c>
      <c r="D51" s="15">
        <f>'BA-MENDOZA (A)'!C52/'BA-MENDOZA (O)'!F52</f>
        <v>1.7695817490494297</v>
      </c>
      <c r="E51" s="20">
        <f>'BA-MENDOZA (A)'!C52/'BA-MENDOZA (O)'!I52</f>
        <v>1.5259016393442624</v>
      </c>
    </row>
    <row r="52" spans="1:5">
      <c r="A52" s="387"/>
      <c r="B52" s="79" t="s">
        <v>14</v>
      </c>
      <c r="C52" s="122">
        <f>'BA-MENDOZA (A)'!C53/'BA-MENDOZA (O)'!C53</f>
        <v>2.3925233644859811</v>
      </c>
      <c r="D52" s="15">
        <f>'BA-MENDOZA (A)'!C53/'BA-MENDOZA (O)'!F53</f>
        <v>1.9467680608365019</v>
      </c>
      <c r="E52" s="20">
        <f>'BA-MENDOZA (A)'!C53/'BA-MENDOZA (O)'!I53</f>
        <v>1.6786885245901639</v>
      </c>
    </row>
    <row r="53" spans="1:5">
      <c r="A53" s="387"/>
      <c r="B53" s="79" t="s">
        <v>15</v>
      </c>
      <c r="C53" s="122">
        <f>'BA-MENDOZA (A)'!C54/'BA-MENDOZA (O)'!C54</f>
        <v>2.4065420560747666</v>
      </c>
      <c r="D53" s="15">
        <f>'BA-MENDOZA (A)'!C54/'BA-MENDOZA (O)'!F54</f>
        <v>1.9581749049429658</v>
      </c>
      <c r="E53" s="20">
        <f>'BA-MENDOZA (A)'!C54/'BA-MENDOZA (O)'!I54</f>
        <v>1.6885245901639345</v>
      </c>
    </row>
    <row r="54" spans="1:5">
      <c r="A54" s="387"/>
      <c r="B54" s="267" t="s">
        <v>16</v>
      </c>
      <c r="C54" s="122">
        <f>'BA-MENDOZA (A)'!C55/'BA-MENDOZA (O)'!C55</f>
        <v>2.7212616822429907</v>
      </c>
      <c r="D54" s="15">
        <f>'BA-MENDOZA (A)'!C55/'BA-MENDOZA (O)'!F55</f>
        <v>2.21425855513308</v>
      </c>
      <c r="E54" s="123">
        <f>'BA-MENDOZA (A)'!C55/'BA-MENDOZA (O)'!I55</f>
        <v>1.909344262295082</v>
      </c>
    </row>
    <row r="55" spans="1:5">
      <c r="A55" s="387"/>
      <c r="B55" s="267" t="s">
        <v>17</v>
      </c>
      <c r="C55" s="122">
        <f>'BA-MENDOZA (A)'!C56/'BA-MENDOZA (O)'!C56</f>
        <v>2.6233644859813086</v>
      </c>
      <c r="D55" s="15">
        <f>'BA-MENDOZA (A)'!C56/'BA-MENDOZA (O)'!F56</f>
        <v>1.9358620689655173</v>
      </c>
      <c r="E55" s="123">
        <f>'BA-MENDOZA (A)'!C56/'BA-MENDOZA (O)'!I56</f>
        <v>1.6758208955223881</v>
      </c>
    </row>
    <row r="56" spans="1:5">
      <c r="A56" s="387"/>
      <c r="B56" s="267" t="s">
        <v>18</v>
      </c>
      <c r="C56" s="122">
        <f>'BA-MENDOZA (A)'!C57/'BA-MENDOZA (O)'!C57</f>
        <v>2.9846808510638296</v>
      </c>
      <c r="D56" s="15">
        <f>'BA-MENDOZA (A)'!C57/'BA-MENDOZA (O)'!F57</f>
        <v>2.4186206896551723</v>
      </c>
      <c r="E56" s="123">
        <f>'BA-MENDOZA (A)'!C57/'BA-MENDOZA (O)'!I57</f>
        <v>2.093731343283582</v>
      </c>
    </row>
    <row r="57" spans="1:5">
      <c r="A57" s="387"/>
      <c r="B57" s="267" t="s">
        <v>19</v>
      </c>
      <c r="C57" s="122" t="s">
        <v>150</v>
      </c>
      <c r="D57" s="15" t="s">
        <v>150</v>
      </c>
      <c r="E57" s="123" t="s">
        <v>150</v>
      </c>
    </row>
    <row r="58" spans="1:5">
      <c r="A58" s="387"/>
      <c r="B58" s="267" t="s">
        <v>20</v>
      </c>
      <c r="C58" s="122" t="s">
        <v>150</v>
      </c>
      <c r="D58" s="15" t="s">
        <v>150</v>
      </c>
      <c r="E58" s="123" t="s">
        <v>150</v>
      </c>
    </row>
    <row r="59" spans="1:5">
      <c r="A59" s="387"/>
      <c r="B59" s="267" t="s">
        <v>146</v>
      </c>
      <c r="C59" s="122" t="s">
        <v>150</v>
      </c>
      <c r="D59" s="15" t="s">
        <v>150</v>
      </c>
      <c r="E59" s="123" t="s">
        <v>150</v>
      </c>
    </row>
    <row r="60" spans="1:5" ht="15" thickBot="1">
      <c r="A60" s="387"/>
      <c r="B60" s="276" t="s">
        <v>147</v>
      </c>
      <c r="C60" s="148">
        <f>'BA-MENDOZA (A)'!C61/'BA-MENDOZA (O)'!C61</f>
        <v>2.7768665377176016</v>
      </c>
      <c r="D60" s="32">
        <f>'BA-MENDOZA (A)'!C61/'BA-MENDOZA (O)'!F61</f>
        <v>2.4169023569023569</v>
      </c>
      <c r="E60" s="149">
        <f>'BA-MENDOZA (A)'!C61/'BA-MENDOZA (O)'!I61</f>
        <v>1.787845579078456</v>
      </c>
    </row>
    <row r="61" spans="1:5">
      <c r="A61" s="364">
        <v>2017</v>
      </c>
      <c r="B61" s="115" t="s">
        <v>148</v>
      </c>
      <c r="C61" s="119">
        <f>'BA-MENDOZA (A)'!C62/'BA-MENDOZA (O)'!C62</f>
        <v>2.7962962962962963</v>
      </c>
      <c r="D61" s="13">
        <f>'BA-MENDOZA (A)'!C62/'BA-MENDOZA (O)'!F62</f>
        <v>2.4607407407407407</v>
      </c>
      <c r="E61" s="120">
        <f>'BA-MENDOZA (A)'!C62/'BA-MENDOZA (O)'!I62</f>
        <v>1.8202739726027397</v>
      </c>
    </row>
    <row r="62" spans="1:5">
      <c r="A62" s="365"/>
      <c r="B62" s="79" t="s">
        <v>12</v>
      </c>
      <c r="C62" s="227">
        <f>'BA-MENDOZA (A)'!C63/'BA-MENDOZA (O)'!C63</f>
        <v>3.553036971830986</v>
      </c>
      <c r="D62" s="76">
        <f>'BA-MENDOZA (A)'!C63/'BA-MENDOZA (O)'!F63</f>
        <v>2.7364406779661019</v>
      </c>
      <c r="E62" s="274">
        <f>'BA-MENDOZA (A)'!C63/'BA-MENDOZA (O)'!I63</f>
        <v>2.2116438356164383</v>
      </c>
    </row>
    <row r="63" spans="1:5">
      <c r="A63" s="365"/>
      <c r="B63" s="79" t="s">
        <v>13</v>
      </c>
      <c r="C63" s="227">
        <f>'BA-MENDOZA (A)'!C64/'BA-MENDOZA (O)'!C64</f>
        <v>2.727112676056338</v>
      </c>
      <c r="D63" s="76">
        <f>'BA-MENDOZA (A)'!C64/'BA-MENDOZA (O)'!F64</f>
        <v>2.1003389830508477</v>
      </c>
      <c r="E63" s="274">
        <f>'BA-MENDOZA (A)'!C64/'BA-MENDOZA (O)'!I64</f>
        <v>1.6975342465753425</v>
      </c>
    </row>
    <row r="64" spans="1:5">
      <c r="A64" s="365"/>
      <c r="B64" s="79" t="s">
        <v>14</v>
      </c>
      <c r="C64" s="227">
        <f>'BA-MENDOZA (A)'!C65/'BA-MENDOZA (O)'!C65</f>
        <v>3.2963320463320462</v>
      </c>
      <c r="D64" s="76">
        <f>'BA-MENDOZA (A)'!C65/'BA-MENDOZA (O)'!F65</f>
        <v>2.3551724137931034</v>
      </c>
      <c r="E64" s="274">
        <f>'BA-MENDOZA (A)'!C65/'BA-MENDOZA (O)'!I65</f>
        <v>1.8712328767123287</v>
      </c>
    </row>
    <row r="65" spans="1:5">
      <c r="A65" s="365"/>
      <c r="B65" s="79" t="s">
        <v>15</v>
      </c>
      <c r="C65" s="227">
        <f>'BA-MENDOZA (A)'!C66/'BA-MENDOZA (O)'!C66</f>
        <v>1.3773062730627306</v>
      </c>
      <c r="D65" s="76">
        <f>'BA-MENDOZA (A)'!C66/'BA-MENDOZA (O)'!F66</f>
        <v>1</v>
      </c>
      <c r="E65" s="274">
        <f>'BA-MENDOZA (A)'!C66/'BA-MENDOZA (O)'!I66</f>
        <v>0.81229597388465724</v>
      </c>
    </row>
    <row r="66" spans="1:5">
      <c r="A66" s="365"/>
      <c r="B66" s="79" t="s">
        <v>16</v>
      </c>
      <c r="C66" s="227">
        <f>'BA-MENDOZA (A)'!C67/'BA-MENDOZA (O)'!C67</f>
        <v>1.7749077490774907</v>
      </c>
      <c r="D66" s="76">
        <f>'BA-MENDOZA (A)'!C67/'BA-MENDOZA (O)'!F67</f>
        <v>1.2886805090421969</v>
      </c>
      <c r="E66" s="274">
        <f>'BA-MENDOZA (A)'!C67/'BA-MENDOZA (O)'!I67</f>
        <v>1.0542465753424657</v>
      </c>
    </row>
    <row r="67" spans="1:5">
      <c r="A67" s="365"/>
      <c r="B67" s="79" t="s">
        <v>17</v>
      </c>
      <c r="C67" s="227">
        <f>'BA-MENDOZA (A)'!C68/'BA-MENDOZA (O)'!C68</f>
        <v>1.7969201154956689</v>
      </c>
      <c r="D67" s="76">
        <f>'BA-MENDOZA (A)'!C68/'BA-MENDOZA (O)'!F68</f>
        <v>1.2657627118644068</v>
      </c>
      <c r="E67" s="274">
        <f>'BA-MENDOZA (A)'!C68/'BA-MENDOZA (O)'!I68</f>
        <v>1.0157780195865072</v>
      </c>
    </row>
    <row r="68" spans="1:5">
      <c r="A68" s="365"/>
      <c r="B68" s="78" t="s">
        <v>18</v>
      </c>
      <c r="C68" s="227">
        <f>'BA-MENDOZA (A)'!C69/'BA-MENDOZA (O)'!C69</f>
        <v>2.9769008662175169</v>
      </c>
      <c r="D68" s="76">
        <f>'BA-MENDOZA (A)'!C69/'BA-MENDOZA (O)'!F69</f>
        <v>2.0912778904665315</v>
      </c>
      <c r="E68" s="274">
        <f>'BA-MENDOZA (A)'!C69/'BA-MENDOZA (O)'!I69</f>
        <v>1.6828073993471164</v>
      </c>
    </row>
    <row r="69" spans="1:5">
      <c r="A69" s="365"/>
      <c r="B69" s="78" t="s">
        <v>19</v>
      </c>
      <c r="C69" s="227">
        <f>'BA-MENDOZA (A)'!C70/'BA-MENDOZA (O)'!C70</f>
        <v>2.9518768046198267</v>
      </c>
      <c r="D69" s="76">
        <f>'BA-MENDOZA (A)'!C70/'BA-MENDOZA (O)'!F70</f>
        <v>2.0736984448951996</v>
      </c>
      <c r="E69" s="274">
        <f>'BA-MENDOZA (A)'!C70/'BA-MENDOZA (O)'!I70</f>
        <v>1.7606199770378874</v>
      </c>
    </row>
    <row r="70" spans="1:5">
      <c r="A70" s="365"/>
      <c r="B70" s="78" t="s">
        <v>20</v>
      </c>
      <c r="C70" s="227">
        <f>'BA-MENDOZA (A)'!C71/'BA-MENDOZA (O)'!C71</f>
        <v>2.9980750721847929</v>
      </c>
      <c r="D70" s="76">
        <f>'BA-MENDOZA (A)'!C71/'BA-MENDOZA (O)'!F71</f>
        <v>2.1004720161834118</v>
      </c>
      <c r="E70" s="274">
        <f>'BA-MENDOZA (A)'!C71/'BA-MENDOZA (O)'!I71</f>
        <v>1.7881745120551091</v>
      </c>
    </row>
    <row r="71" spans="1:5">
      <c r="A71" s="365"/>
      <c r="B71" s="78" t="s">
        <v>146</v>
      </c>
      <c r="C71" s="227">
        <f>'BA-MENDOZA (A)'!C72/'BA-MENDOZA (O)'!C72</f>
        <v>2.0329749103942651</v>
      </c>
      <c r="D71" s="76">
        <f>'BA-MENDOZA (A)'!C72/'BA-MENDOZA (O)'!F72</f>
        <v>1.7725</v>
      </c>
      <c r="E71" s="274">
        <f>'BA-MENDOZA (A)'!C72/'BA-MENDOZA (O)'!I72</f>
        <v>1.4732467532467532</v>
      </c>
    </row>
    <row r="72" spans="1:5" ht="15" thickBot="1">
      <c r="A72" s="365"/>
      <c r="B72" s="116" t="s">
        <v>147</v>
      </c>
      <c r="C72" s="104">
        <f>'BA-MENDOZA (A)'!C73/'BA-MENDOZA (O)'!C73</f>
        <v>4.2840857334226392</v>
      </c>
      <c r="D72" s="17">
        <f>'BA-MENDOZA (A)'!C73/'BA-MENDOZA (O)'!F73</f>
        <v>3.5752599217439913</v>
      </c>
      <c r="E72" s="117">
        <f>'BA-MENDOZA (A)'!C73/'BA-MENDOZA (O)'!I73</f>
        <v>3.0750673076923078</v>
      </c>
    </row>
    <row r="73" spans="1:5">
      <c r="A73" s="364">
        <v>2018</v>
      </c>
      <c r="B73" s="115" t="s">
        <v>148</v>
      </c>
      <c r="C73" s="119">
        <f>'BA-MENDOZA (A)'!C74/'BA-MENDOZA (O)'!C74</f>
        <v>2.2122175141242937</v>
      </c>
      <c r="D73" s="13">
        <f>'BA-MENDOZA (A)'!C74/'BA-MENDOZA (O)'!F74</f>
        <v>1.8524541691306919</v>
      </c>
      <c r="E73" s="120">
        <f>'BA-MENDOZA (A)'!C74/'BA-MENDOZA (O)'!I74</f>
        <v>1.6914146868250539</v>
      </c>
    </row>
    <row r="74" spans="1:5">
      <c r="A74" s="365"/>
      <c r="B74" s="78" t="s">
        <v>12</v>
      </c>
      <c r="C74" s="227">
        <f>'BA-MENDOZA (A)'!C75/'BA-MENDOZA (O)'!C75</f>
        <v>2.6788170563961486</v>
      </c>
      <c r="D74" s="76">
        <f>'BA-MENDOZA (A)'!C75/'BA-MENDOZA (O)'!F75</f>
        <v>2.303370786516854</v>
      </c>
      <c r="E74" s="274">
        <f>'BA-MENDOZA (A)'!C75/'BA-MENDOZA (O)'!I75</f>
        <v>1.8329411764705883</v>
      </c>
    </row>
    <row r="75" spans="1:5">
      <c r="A75" s="365"/>
      <c r="B75" s="78" t="s">
        <v>13</v>
      </c>
      <c r="C75" s="227">
        <f>'BA-MENDOZA (A)'!C76/'BA-MENDOZA (O)'!C76</f>
        <v>2.9442793462109957</v>
      </c>
      <c r="D75" s="76">
        <f>'BA-MENDOZA (A)'!C76/'BA-MENDOZA (O)'!F76</f>
        <v>2.3380530973451328</v>
      </c>
      <c r="E75" s="274">
        <f>'BA-MENDOZA (A)'!C76/'BA-MENDOZA (O)'!I76</f>
        <v>2.0015151515151515</v>
      </c>
    </row>
    <row r="76" spans="1:5">
      <c r="A76" s="365"/>
      <c r="B76" s="78" t="s">
        <v>14</v>
      </c>
      <c r="C76" s="227">
        <f>'BA-MENDOZA (A)'!C77/'BA-MENDOZA (O)'!C77</f>
        <v>4.0599739243807038</v>
      </c>
      <c r="D76" s="76">
        <f>'BA-MENDOZA (A)'!C77/'BA-MENDOZA (O)'!F77</f>
        <v>3.2437499999999999</v>
      </c>
      <c r="E76" s="274">
        <f>'BA-MENDOZA (A)'!C77/'BA-MENDOZA (O)'!I77</f>
        <v>2.2282647584973168</v>
      </c>
    </row>
    <row r="77" spans="1:5">
      <c r="A77" s="365"/>
      <c r="B77" s="78" t="s">
        <v>15</v>
      </c>
      <c r="C77" s="227">
        <f>'BA-MENDOZA (A)'!C78/'BA-MENDOZA (O)'!C78</f>
        <v>2.4123636363636365</v>
      </c>
      <c r="D77" s="76">
        <f>'BA-MENDOZA (A)'!C78/'BA-MENDOZA (O)'!F78</f>
        <v>1.9477392836171463</v>
      </c>
      <c r="E77" s="274">
        <f>'BA-MENDOZA (A)'!C78/'BA-MENDOZA (O)'!I78</f>
        <v>1.6062953995157385</v>
      </c>
    </row>
    <row r="78" spans="1:5">
      <c r="A78" s="365"/>
      <c r="B78" s="78" t="s">
        <v>16</v>
      </c>
      <c r="C78" s="227">
        <f>'BA-MENDOZA (A)'!C79/'BA-MENDOZA (O)'!C79</f>
        <v>2.3524877365101613</v>
      </c>
      <c r="D78" s="76">
        <f>'BA-MENDOZA (A)'!C79/'BA-MENDOZA (O)'!F79</f>
        <v>1.9215798511734401</v>
      </c>
      <c r="E78" s="274">
        <f>'BA-MENDOZA (A)'!C79/'BA-MENDOZA (O)'!I79</f>
        <v>1.5259090909090909</v>
      </c>
    </row>
    <row r="79" spans="1:5">
      <c r="A79" s="365"/>
      <c r="B79" s="78" t="s">
        <v>17</v>
      </c>
      <c r="C79" s="227">
        <f>'BA-MENDOZA (A)'!C80/'BA-MENDOZA (O)'!C80</f>
        <v>1.5934545454545455</v>
      </c>
      <c r="D79" s="76">
        <f>'BA-MENDOZA (A)'!C80/'BA-MENDOZA (O)'!F80</f>
        <v>1.2185761957730812</v>
      </c>
      <c r="E79" s="274">
        <f>'BA-MENDOZA (A)'!C80/'BA-MENDOZA (O)'!I80</f>
        <v>0.99590909090909085</v>
      </c>
    </row>
    <row r="80" spans="1:5">
      <c r="A80" s="365"/>
      <c r="B80" s="78" t="s">
        <v>18</v>
      </c>
      <c r="C80" s="227">
        <f>'BA-MENDOZA (A)'!C81/'BA-MENDOZA (O)'!C81</f>
        <v>3.0021818181818181</v>
      </c>
      <c r="D80" s="76">
        <f>'BA-MENDOZA (A)'!C81/'BA-MENDOZA (O)'!F81</f>
        <v>2.1992541289291423</v>
      </c>
      <c r="E80" s="274">
        <f>'BA-MENDOZA (A)'!C81/'BA-MENDOZA (O)'!I81</f>
        <v>1.8145054945054946</v>
      </c>
    </row>
    <row r="81" spans="1:5">
      <c r="A81" s="365"/>
      <c r="B81" s="78" t="s">
        <v>19</v>
      </c>
      <c r="C81" s="227">
        <f>'BA-MENDOZA (A)'!C82/'BA-MENDOZA (O)'!C82</f>
        <v>3.314909090909091</v>
      </c>
      <c r="D81" s="76">
        <f>'BA-MENDOZA (A)'!C82/'BA-MENDOZA (O)'!F82</f>
        <v>2.4283431006925946</v>
      </c>
      <c r="E81" s="274">
        <f>'BA-MENDOZA (A)'!C82/'BA-MENDOZA (O)'!I82</f>
        <v>2.0035164835164836</v>
      </c>
    </row>
    <row r="82" spans="1:5">
      <c r="A82" s="365"/>
      <c r="B82" s="78" t="s">
        <v>20</v>
      </c>
      <c r="C82" s="227">
        <f>'BA-MENDOZA (A)'!C83/'BA-MENDOZA (O)'!C83</f>
        <v>4.1708805579773323</v>
      </c>
      <c r="D82" s="76">
        <f>'BA-MENDOZA (A)'!C83/'BA-MENDOZA (O)'!F83</f>
        <v>2.7290359383913292</v>
      </c>
      <c r="E82" s="274">
        <f>'BA-MENDOZA (A)'!C83/'BA-MENDOZA (O)'!I83</f>
        <v>1.9727835051546392</v>
      </c>
    </row>
    <row r="83" spans="1:5">
      <c r="A83" s="365"/>
      <c r="B83" s="78" t="s">
        <v>146</v>
      </c>
      <c r="C83" s="227">
        <f>'BA-MENDOZA (A)'!C84/'BA-MENDOZA (O)'!C84</f>
        <v>2.0626398210290828</v>
      </c>
      <c r="D83" s="76">
        <f>'BA-MENDOZA (A)'!C84/'BA-MENDOZA (O)'!F84</f>
        <v>1.8069573738363547</v>
      </c>
      <c r="E83" s="274" t="s">
        <v>150</v>
      </c>
    </row>
    <row r="84" spans="1:5" ht="15" thickBot="1">
      <c r="A84" s="365"/>
      <c r="B84" s="116" t="s">
        <v>147</v>
      </c>
      <c r="C84" s="164">
        <f>'BA-MENDOZA (A)'!C85/'BA-MENDOZA (O)'!C85</f>
        <v>4.965324384787472</v>
      </c>
      <c r="D84" s="165">
        <f>'BA-MENDOZA (A)'!C85/'BA-MENDOZA (O)'!F85</f>
        <v>4.3498285154336109</v>
      </c>
      <c r="E84" s="166" t="s">
        <v>150</v>
      </c>
    </row>
    <row r="85" spans="1:5">
      <c r="A85" s="364">
        <v>2019</v>
      </c>
      <c r="B85" s="115" t="s">
        <v>148</v>
      </c>
      <c r="C85" s="119">
        <f>'BA-MENDOZA (A)'!C86/'BA-MENDOZA (O)'!C86</f>
        <v>1.731304347826087</v>
      </c>
      <c r="D85" s="13">
        <f>'BA-MENDOZA (A)'!C86/'BA-MENDOZA (O)'!F86</f>
        <v>1.4432765494744473</v>
      </c>
      <c r="E85" s="120">
        <f>'BA-MENDOZA (A)'!C86/'BA-MENDOZA (O)'!I86</f>
        <v>1.2252307692307691</v>
      </c>
    </row>
    <row r="86" spans="1:5">
      <c r="A86" s="365"/>
      <c r="B86" s="78" t="s">
        <v>12</v>
      </c>
      <c r="C86" s="227">
        <f>'BA-MENDOZA (A)'!C87/'BA-MENDOZA (O)'!C87</f>
        <v>3.2530434782608695</v>
      </c>
      <c r="D86" s="76">
        <f>'BA-MENDOZA (A)'!C87/'BA-MENDOZA (O)'!F87</f>
        <v>2.7207272727272729</v>
      </c>
      <c r="E86" s="274">
        <f>'BA-MENDOZA (A)'!C87/'BA-MENDOZA (O)'!I87</f>
        <v>2.3021538461538462</v>
      </c>
    </row>
    <row r="87" spans="1:5">
      <c r="A87" s="365"/>
      <c r="B87" s="78" t="s">
        <v>13</v>
      </c>
      <c r="C87" s="227">
        <f>'BA-MENDOZA (A)'!C88/'BA-MENDOZA (O)'!C88</f>
        <v>1.4108391608391608</v>
      </c>
      <c r="D87" s="76">
        <f>'BA-MENDOZA (A)'!C88/'BA-MENDOZA (O)'!F88</f>
        <v>1.5624394966118103</v>
      </c>
      <c r="E87" s="274">
        <f>'BA-MENDOZA (A)'!C88/'BA-MENDOZA (O)'!I88</f>
        <v>0.99323076923076925</v>
      </c>
    </row>
    <row r="88" spans="1:5">
      <c r="A88" s="365"/>
      <c r="B88" s="78" t="s">
        <v>14</v>
      </c>
      <c r="C88" s="227">
        <f>'BA-MENDOZA (A)'!C89/'BA-MENDOZA (O)'!C89</f>
        <v>3.221304347826087</v>
      </c>
      <c r="D88" s="76">
        <f>'BA-MENDOZA (A)'!C89/'BA-MENDOZA (O)'!F89</f>
        <v>2.8224761904761904</v>
      </c>
      <c r="E88" s="274">
        <f>'BA-MENDOZA (A)'!C89/'BA-MENDOZA (O)'!I89</f>
        <v>2.2796923076923079</v>
      </c>
    </row>
    <row r="89" spans="1:5">
      <c r="A89" s="365"/>
      <c r="B89" s="78" t="s">
        <v>15</v>
      </c>
      <c r="C89" s="227">
        <f>'BA-MENDOZA (A)'!C90/'BA-MENDOZA (O)'!C90</f>
        <v>1.7639130434782608</v>
      </c>
      <c r="D89" s="76">
        <f>'BA-MENDOZA (A)'!C90/'BA-MENDOZA (O)'!F90</f>
        <v>1.7487068965517241</v>
      </c>
      <c r="E89" s="274">
        <f>'BA-MENDOZA (A)'!C90/'BA-MENDOZA (O)'!I90</f>
        <v>1.2483076923076923</v>
      </c>
    </row>
    <row r="90" spans="1:5">
      <c r="A90" s="365"/>
      <c r="B90" s="78" t="s">
        <v>16</v>
      </c>
      <c r="C90" s="227">
        <f>'BA-MENDOZA (A)'!C91/'BA-MENDOZA (O)'!C91</f>
        <v>2.4482608695652175</v>
      </c>
      <c r="D90" s="76">
        <f>'BA-MENDOZA (A)'!C91/'BA-MENDOZA (O)'!F91</f>
        <v>2.427155172413793</v>
      </c>
      <c r="E90" s="274">
        <f>'BA-MENDOZA (A)'!C91/'BA-MENDOZA (O)'!I91</f>
        <v>1.7326153846153847</v>
      </c>
    </row>
    <row r="91" spans="1:5">
      <c r="A91" s="365"/>
      <c r="B91" s="78" t="s">
        <v>17</v>
      </c>
      <c r="C91" s="227">
        <f>'BA-MENDOZA (A)'!C92/'BA-MENDOZA (O)'!C92</f>
        <v>2.9465217391304348</v>
      </c>
      <c r="D91" s="76">
        <f>'BA-MENDOZA (A)'!C92/'BA-MENDOZA (O)'!F92</f>
        <v>2.9211206896551722</v>
      </c>
      <c r="E91" s="274">
        <f>'BA-MENDOZA (A)'!C92/'BA-MENDOZA (O)'!I92</f>
        <v>2.0852307692307694</v>
      </c>
    </row>
    <row r="92" spans="1:5">
      <c r="A92" s="365"/>
      <c r="B92" s="78" t="s">
        <v>18</v>
      </c>
      <c r="C92" s="227">
        <f>'BA-MENDOZA (A)'!C93/'BA-MENDOZA (O)'!C93</f>
        <v>1.7348951911220716</v>
      </c>
      <c r="D92" s="76">
        <f>'BA-MENDOZA (A)'!C93/'BA-MENDOZA (O)'!F93</f>
        <v>1.5662337662337662</v>
      </c>
      <c r="E92" s="274">
        <f>'BA-MENDOZA (A)'!C93/'BA-MENDOZA (O)'!I93</f>
        <v>1.2987692307692307</v>
      </c>
    </row>
    <row r="93" spans="1:5">
      <c r="A93" s="365"/>
      <c r="B93" s="78" t="s">
        <v>19</v>
      </c>
      <c r="C93" s="227">
        <f>'BA-MENDOZA (A)'!C94/'BA-MENDOZA (O)'!C94</f>
        <v>2.868532654792197</v>
      </c>
      <c r="D93" s="76">
        <f>'BA-MENDOZA (A)'!C94/'BA-MENDOZA (O)'!F94</f>
        <v>2.3875750088245677</v>
      </c>
      <c r="E93" s="274">
        <f>'BA-MENDOZA (A)'!C94/'BA-MENDOZA (O)'!I94</f>
        <v>1.892027972027972</v>
      </c>
    </row>
    <row r="94" spans="1:5">
      <c r="A94" s="365"/>
      <c r="B94" s="78" t="s">
        <v>20</v>
      </c>
      <c r="C94" s="227">
        <f>'BA-MENDOZA (A)'!C95/'BA-MENDOZA (O)'!C95</f>
        <v>2.868532654792197</v>
      </c>
      <c r="D94" s="76">
        <f>'BA-MENDOZA (A)'!C95/'BA-MENDOZA (O)'!F95</f>
        <v>2.3875750088245677</v>
      </c>
      <c r="E94" s="274">
        <f>'BA-MENDOZA (A)'!C95/'BA-MENDOZA (O)'!I95</f>
        <v>1.892027972027972</v>
      </c>
    </row>
    <row r="95" spans="1:5">
      <c r="A95" s="365"/>
      <c r="B95" s="78" t="s">
        <v>146</v>
      </c>
      <c r="C95" s="227">
        <f>'BA-MENDOZA (A)'!C96/'BA-MENDOZA (O)'!C96</f>
        <v>3.5067311011391094</v>
      </c>
      <c r="D95" s="76">
        <f>'BA-MENDOZA (A)'!C96/'BA-MENDOZA (O)'!F96</f>
        <v>2.7456756756756757</v>
      </c>
      <c r="E95" s="274">
        <f>'BA-MENDOZA (A)'!C96/'BA-MENDOZA (O)'!I96</f>
        <v>2.7456756756756757</v>
      </c>
    </row>
    <row r="96" spans="1:5" ht="15" thickBot="1">
      <c r="A96" s="372"/>
      <c r="B96" s="116" t="s">
        <v>147</v>
      </c>
      <c r="C96" s="164">
        <f>'BA-MENDOZA (A)'!C97/'BA-MENDOZA (O)'!C97</f>
        <v>4.3375000000000004</v>
      </c>
      <c r="D96" s="165">
        <f>'BA-MENDOZA (A)'!C97/'BA-MENDOZA (O)'!F97</f>
        <v>3.2291943632012763</v>
      </c>
      <c r="E96" s="166">
        <f>'BA-MENDOZA (A)'!C97/'BA-MENDOZA (O)'!I97</f>
        <v>2.8283651606893341</v>
      </c>
    </row>
    <row r="97" spans="1:5">
      <c r="A97" s="364">
        <v>2020</v>
      </c>
      <c r="B97" s="115" t="s">
        <v>148</v>
      </c>
      <c r="C97" s="119">
        <f>'BA-MENDOZA (A)'!C98/'BA-MENDOZA (O)'!C98</f>
        <v>2.6546788990825689</v>
      </c>
      <c r="D97" s="13">
        <f>'BA-MENDOZA (A)'!C98/'BA-MENDOZA (O)'!F98</f>
        <v>2.0234965034965033</v>
      </c>
      <c r="E97" s="120">
        <f>'BA-MENDOZA (A)'!C98/'BA-MENDOZA (O)'!I98</f>
        <v>1.9551351351351351</v>
      </c>
    </row>
    <row r="98" spans="1:5">
      <c r="A98" s="365"/>
      <c r="B98" s="78" t="s">
        <v>12</v>
      </c>
      <c r="C98" s="8" t="s">
        <v>150</v>
      </c>
      <c r="D98" s="76" t="s">
        <v>150</v>
      </c>
      <c r="E98" s="274" t="s">
        <v>150</v>
      </c>
    </row>
    <row r="99" spans="1:5">
      <c r="A99" s="365"/>
      <c r="B99" s="78" t="s">
        <v>13</v>
      </c>
      <c r="C99" s="227" t="s">
        <v>150</v>
      </c>
      <c r="D99" s="76" t="s">
        <v>150</v>
      </c>
      <c r="E99" s="274" t="s">
        <v>150</v>
      </c>
    </row>
    <row r="100" spans="1:5">
      <c r="A100" s="365"/>
      <c r="B100" s="78" t="s">
        <v>14</v>
      </c>
      <c r="C100" s="227" t="s">
        <v>150</v>
      </c>
      <c r="D100" s="76" t="s">
        <v>150</v>
      </c>
      <c r="E100" s="274" t="s">
        <v>150</v>
      </c>
    </row>
    <row r="101" spans="1:5">
      <c r="A101" s="365"/>
      <c r="B101" s="78" t="s">
        <v>15</v>
      </c>
      <c r="C101" s="227" t="s">
        <v>150</v>
      </c>
      <c r="D101" s="76" t="s">
        <v>150</v>
      </c>
      <c r="E101" s="274" t="s">
        <v>150</v>
      </c>
    </row>
    <row r="102" spans="1:5">
      <c r="A102" s="365"/>
      <c r="B102" s="78" t="s">
        <v>16</v>
      </c>
      <c r="C102" s="227" t="s">
        <v>150</v>
      </c>
      <c r="D102" s="76" t="s">
        <v>150</v>
      </c>
      <c r="E102" s="274" t="s">
        <v>150</v>
      </c>
    </row>
    <row r="103" spans="1:5">
      <c r="A103" s="365"/>
      <c r="B103" s="78" t="s">
        <v>17</v>
      </c>
      <c r="C103" s="227" t="s">
        <v>150</v>
      </c>
      <c r="D103" s="76" t="s">
        <v>150</v>
      </c>
      <c r="E103" s="274" t="s">
        <v>150</v>
      </c>
    </row>
    <row r="104" spans="1:5">
      <c r="A104" s="365"/>
      <c r="B104" s="78" t="s">
        <v>18</v>
      </c>
      <c r="C104" s="227" t="s">
        <v>150</v>
      </c>
      <c r="D104" s="76" t="s">
        <v>150</v>
      </c>
      <c r="E104" s="274" t="s">
        <v>150</v>
      </c>
    </row>
    <row r="105" spans="1:5">
      <c r="A105" s="365"/>
      <c r="B105" s="78" t="s">
        <v>19</v>
      </c>
      <c r="C105" s="227" t="s">
        <v>150</v>
      </c>
      <c r="D105" s="76" t="s">
        <v>150</v>
      </c>
      <c r="E105" s="274" t="s">
        <v>150</v>
      </c>
    </row>
    <row r="106" spans="1:5">
      <c r="A106" s="365"/>
      <c r="B106" s="78" t="s">
        <v>20</v>
      </c>
      <c r="C106" s="227" t="s">
        <v>150</v>
      </c>
      <c r="D106" s="76" t="s">
        <v>150</v>
      </c>
      <c r="E106" s="274" t="s">
        <v>150</v>
      </c>
    </row>
    <row r="107" spans="1:5">
      <c r="A107" s="365"/>
      <c r="B107" s="78" t="s">
        <v>146</v>
      </c>
      <c r="C107" s="227" t="s">
        <v>150</v>
      </c>
      <c r="D107" s="76" t="s">
        <v>150</v>
      </c>
      <c r="E107" s="274" t="s">
        <v>150</v>
      </c>
    </row>
    <row r="108" spans="1:5" ht="15" thickBot="1">
      <c r="A108" s="365"/>
      <c r="B108" s="116" t="s">
        <v>147</v>
      </c>
      <c r="C108" s="164" t="s">
        <v>150</v>
      </c>
      <c r="D108" s="165" t="s">
        <v>150</v>
      </c>
      <c r="E108" s="166" t="s">
        <v>150</v>
      </c>
    </row>
    <row r="109" spans="1:5">
      <c r="A109" s="364">
        <v>2021</v>
      </c>
      <c r="B109" s="79" t="s">
        <v>148</v>
      </c>
      <c r="C109" s="227" t="s">
        <v>150</v>
      </c>
      <c r="D109" s="76" t="s">
        <v>150</v>
      </c>
      <c r="E109" s="274" t="s">
        <v>150</v>
      </c>
    </row>
    <row r="110" spans="1:5">
      <c r="A110" s="365"/>
      <c r="B110" s="78" t="s">
        <v>12</v>
      </c>
      <c r="C110" s="227" t="s">
        <v>150</v>
      </c>
      <c r="D110" s="76" t="s">
        <v>150</v>
      </c>
      <c r="E110" s="274" t="s">
        <v>150</v>
      </c>
    </row>
    <row r="111" spans="1:5">
      <c r="A111" s="365"/>
      <c r="B111" s="78" t="s">
        <v>13</v>
      </c>
      <c r="C111" s="227" t="s">
        <v>150</v>
      </c>
      <c r="D111" s="76" t="s">
        <v>150</v>
      </c>
      <c r="E111" s="274" t="s">
        <v>150</v>
      </c>
    </row>
    <row r="112" spans="1:5">
      <c r="A112" s="365"/>
      <c r="B112" s="78" t="s">
        <v>14</v>
      </c>
      <c r="C112" s="227" t="s">
        <v>150</v>
      </c>
      <c r="D112" s="76" t="s">
        <v>150</v>
      </c>
      <c r="E112" s="274" t="s">
        <v>150</v>
      </c>
    </row>
    <row r="113" spans="1:5">
      <c r="A113" s="365"/>
      <c r="B113" s="78" t="s">
        <v>15</v>
      </c>
      <c r="C113" s="227" t="s">
        <v>150</v>
      </c>
      <c r="D113" s="76" t="s">
        <v>150</v>
      </c>
      <c r="E113" s="274" t="s">
        <v>150</v>
      </c>
    </row>
    <row r="114" spans="1:5">
      <c r="A114" s="365"/>
      <c r="B114" s="78" t="s">
        <v>16</v>
      </c>
      <c r="C114" s="227" t="s">
        <v>150</v>
      </c>
      <c r="D114" s="76" t="s">
        <v>150</v>
      </c>
      <c r="E114" s="274" t="s">
        <v>150</v>
      </c>
    </row>
    <row r="115" spans="1:5">
      <c r="A115" s="365"/>
      <c r="B115" s="78" t="s">
        <v>17</v>
      </c>
      <c r="C115" s="227" t="s">
        <v>150</v>
      </c>
      <c r="D115" s="76" t="s">
        <v>150</v>
      </c>
      <c r="E115" s="274" t="s">
        <v>150</v>
      </c>
    </row>
    <row r="116" spans="1:5">
      <c r="A116" s="365"/>
      <c r="B116" s="78" t="s">
        <v>18</v>
      </c>
      <c r="C116" s="227" t="s">
        <v>150</v>
      </c>
      <c r="D116" s="76" t="s">
        <v>150</v>
      </c>
      <c r="E116" s="274" t="s">
        <v>150</v>
      </c>
    </row>
    <row r="117" spans="1:5" ht="15" thickBot="1">
      <c r="A117" s="372"/>
      <c r="B117" s="291" t="s">
        <v>19</v>
      </c>
      <c r="C117" s="104">
        <f>'BA-MENDOZA (A)'!C118/'BA-MENDOZA (O)'!C118</f>
        <v>5.5964377782985704</v>
      </c>
      <c r="D117" s="17">
        <f>'BA-MENDOZA (A)'!C118/'BA-MENDOZA (O)'!F118</f>
        <v>4.3418181818181818</v>
      </c>
      <c r="E117" s="117" t="s">
        <v>150</v>
      </c>
    </row>
    <row r="118" spans="1:5">
      <c r="A118" s="2"/>
      <c r="B118" s="74"/>
    </row>
    <row r="120" spans="1:5">
      <c r="A120" s="4" t="s">
        <v>21</v>
      </c>
    </row>
  </sheetData>
  <mergeCells count="12">
    <mergeCell ref="A85:A96"/>
    <mergeCell ref="A97:A108"/>
    <mergeCell ref="A109:A117"/>
    <mergeCell ref="A73:A84"/>
    <mergeCell ref="C12:E12"/>
    <mergeCell ref="A12:A13"/>
    <mergeCell ref="A14:A24"/>
    <mergeCell ref="A25:A36"/>
    <mergeCell ref="A61:A72"/>
    <mergeCell ref="A49:A60"/>
    <mergeCell ref="A37:A48"/>
    <mergeCell ref="B12:B13"/>
  </mergeCells>
  <hyperlinks>
    <hyperlink ref="A120" location="ÍNDICE!A1" display="Volver al Índice" xr:uid="{00000000-0004-0000-1700-000000000000}"/>
  </hyperlinks>
  <pageMargins left="0.7" right="0.7" top="0.75" bottom="0.75" header="0.3" footer="0.3"/>
  <pageSetup paperSize="9"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I137"/>
  <sheetViews>
    <sheetView showGridLines="0" zoomScale="80" zoomScaleNormal="80" workbookViewId="0"/>
  </sheetViews>
  <sheetFormatPr baseColWidth="10" defaultColWidth="22.6640625" defaultRowHeight="14.4"/>
  <cols>
    <col min="1" max="1" width="27.6640625" customWidth="1"/>
    <col min="3" max="5" width="30.6640625" customWidth="1"/>
  </cols>
  <sheetData>
    <row r="1" spans="1:5">
      <c r="A1" s="3" t="s">
        <v>0</v>
      </c>
      <c r="B1" s="2"/>
      <c r="C1" s="2"/>
    </row>
    <row r="2" spans="1:5">
      <c r="A2" s="3" t="s">
        <v>1</v>
      </c>
      <c r="B2" s="2"/>
      <c r="C2" s="2"/>
    </row>
    <row r="3" spans="1:5">
      <c r="A3" s="3" t="s">
        <v>2</v>
      </c>
      <c r="B3" s="2"/>
      <c r="C3" s="2"/>
    </row>
    <row r="4" spans="1:5">
      <c r="A4" s="3" t="s">
        <v>3</v>
      </c>
      <c r="B4" s="2" t="s">
        <v>4</v>
      </c>
      <c r="C4" s="2"/>
    </row>
    <row r="5" spans="1:5">
      <c r="A5" s="3" t="s">
        <v>6</v>
      </c>
      <c r="B5" s="2" t="s">
        <v>59</v>
      </c>
      <c r="C5" s="2"/>
    </row>
    <row r="6" spans="1:5">
      <c r="A6" s="3" t="s">
        <v>5</v>
      </c>
      <c r="B6" s="2" t="s">
        <v>149</v>
      </c>
      <c r="C6" s="2"/>
    </row>
    <row r="7" spans="1:5">
      <c r="A7" s="3" t="s">
        <v>7</v>
      </c>
      <c r="B7" s="2" t="s">
        <v>67</v>
      </c>
      <c r="C7" s="2"/>
    </row>
    <row r="8" spans="1:5">
      <c r="A8" s="3" t="s">
        <v>8</v>
      </c>
      <c r="B8" s="314" t="str">
        <f>+'[2]BA-BAHIA BLANCA'!B8</f>
        <v>septiembre 2021</v>
      </c>
      <c r="C8" s="2"/>
    </row>
    <row r="9" spans="1:5">
      <c r="A9" s="3" t="s">
        <v>9</v>
      </c>
      <c r="B9" s="315" t="str">
        <f>+'[2]BA-BAHIA BLANCA'!B9</f>
        <v>septiembre 2021</v>
      </c>
      <c r="C9" s="2"/>
    </row>
    <row r="10" spans="1:5">
      <c r="A10" s="2"/>
      <c r="B10" s="2"/>
      <c r="C10" s="2"/>
    </row>
    <row r="11" spans="1:5" ht="15" thickBot="1">
      <c r="A11" s="2"/>
      <c r="B11" s="2"/>
      <c r="C11" s="2"/>
    </row>
    <row r="12" spans="1:5" ht="15" thickBot="1">
      <c r="A12" s="366" t="s">
        <v>10</v>
      </c>
      <c r="B12" s="435" t="s">
        <v>11</v>
      </c>
      <c r="C12" s="355" t="s">
        <v>77</v>
      </c>
      <c r="D12" s="356"/>
      <c r="E12" s="357"/>
    </row>
    <row r="13" spans="1:5">
      <c r="A13" s="367"/>
      <c r="B13" s="436"/>
      <c r="C13" s="432" t="s">
        <v>69</v>
      </c>
      <c r="D13" s="433"/>
      <c r="E13" s="434"/>
    </row>
    <row r="14" spans="1:5" ht="15" thickBot="1">
      <c r="A14" s="368"/>
      <c r="B14" s="437"/>
      <c r="C14" s="10" t="s">
        <v>70</v>
      </c>
      <c r="D14" s="11" t="s">
        <v>71</v>
      </c>
      <c r="E14" s="12" t="s">
        <v>72</v>
      </c>
    </row>
    <row r="15" spans="1:5" ht="15" customHeight="1">
      <c r="A15" s="361">
        <v>2013</v>
      </c>
      <c r="B15" s="25" t="s">
        <v>12</v>
      </c>
      <c r="C15" s="61">
        <v>1113</v>
      </c>
      <c r="D15" s="13">
        <f t="shared" ref="D15:D78" si="0">+C15/$B$119</f>
        <v>0.9122950819672131</v>
      </c>
      <c r="E15" s="27">
        <f>+C15/$C$23*100</f>
        <v>90.41429731925264</v>
      </c>
    </row>
    <row r="16" spans="1:5" ht="15" customHeight="1">
      <c r="A16" s="362"/>
      <c r="B16" s="28" t="s">
        <v>13</v>
      </c>
      <c r="C16" s="62">
        <v>1113</v>
      </c>
      <c r="D16" s="15">
        <f t="shared" si="0"/>
        <v>0.9122950819672131</v>
      </c>
      <c r="E16" s="30">
        <f t="shared" ref="E16:E79" si="1">+C16/$C$23*100</f>
        <v>90.41429731925264</v>
      </c>
    </row>
    <row r="17" spans="1:8" ht="15" customHeight="1">
      <c r="A17" s="362"/>
      <c r="B17" s="28" t="s">
        <v>14</v>
      </c>
      <c r="C17" s="62">
        <v>883</v>
      </c>
      <c r="D17" s="15">
        <f t="shared" si="0"/>
        <v>0.72377049180327868</v>
      </c>
      <c r="E17" s="30">
        <f t="shared" si="1"/>
        <v>71.730300568643372</v>
      </c>
    </row>
    <row r="18" spans="1:8" ht="15" customHeight="1">
      <c r="A18" s="362"/>
      <c r="B18" s="28" t="s">
        <v>15</v>
      </c>
      <c r="C18" s="62">
        <v>1312</v>
      </c>
      <c r="D18" s="15">
        <f t="shared" si="0"/>
        <v>1.0754098360655737</v>
      </c>
      <c r="E18" s="30">
        <f t="shared" si="1"/>
        <v>106.5800162469537</v>
      </c>
    </row>
    <row r="19" spans="1:8" ht="15" customHeight="1">
      <c r="A19" s="362"/>
      <c r="B19" s="28" t="s">
        <v>16</v>
      </c>
      <c r="C19" s="62">
        <v>1298</v>
      </c>
      <c r="D19" s="15">
        <f t="shared" si="0"/>
        <v>1.0639344262295083</v>
      </c>
      <c r="E19" s="30">
        <f t="shared" si="1"/>
        <v>105.44272948822095</v>
      </c>
    </row>
    <row r="20" spans="1:8" ht="15" customHeight="1">
      <c r="A20" s="362"/>
      <c r="B20" s="28" t="s">
        <v>17</v>
      </c>
      <c r="C20" s="62">
        <v>1231</v>
      </c>
      <c r="D20" s="15">
        <f t="shared" si="0"/>
        <v>1.0090163934426231</v>
      </c>
      <c r="E20" s="30">
        <f t="shared" si="1"/>
        <v>100</v>
      </c>
      <c r="H20" s="107"/>
    </row>
    <row r="21" spans="1:8" ht="15" customHeight="1">
      <c r="A21" s="362"/>
      <c r="B21" s="28" t="s">
        <v>18</v>
      </c>
      <c r="C21" s="62">
        <v>1231</v>
      </c>
      <c r="D21" s="15">
        <f t="shared" si="0"/>
        <v>1.0090163934426231</v>
      </c>
      <c r="E21" s="30">
        <f t="shared" si="1"/>
        <v>100</v>
      </c>
      <c r="H21" s="105"/>
    </row>
    <row r="22" spans="1:8" ht="15" customHeight="1">
      <c r="A22" s="362"/>
      <c r="B22" s="28" t="s">
        <v>19</v>
      </c>
      <c r="C22" s="62">
        <v>1231</v>
      </c>
      <c r="D22" s="15">
        <f t="shared" si="0"/>
        <v>1.0090163934426231</v>
      </c>
      <c r="E22" s="30">
        <f t="shared" si="1"/>
        <v>100</v>
      </c>
      <c r="H22" s="105"/>
    </row>
    <row r="23" spans="1:8" ht="15" customHeight="1">
      <c r="A23" s="362"/>
      <c r="B23" s="28" t="s">
        <v>20</v>
      </c>
      <c r="C23" s="62">
        <v>1231</v>
      </c>
      <c r="D23" s="15">
        <f t="shared" si="0"/>
        <v>1.0090163934426231</v>
      </c>
      <c r="E23" s="30">
        <f t="shared" si="1"/>
        <v>100</v>
      </c>
    </row>
    <row r="24" spans="1:8" ht="15" customHeight="1">
      <c r="A24" s="362"/>
      <c r="B24" s="28" t="s">
        <v>146</v>
      </c>
      <c r="C24" s="62">
        <v>1231</v>
      </c>
      <c r="D24" s="15">
        <f t="shared" si="0"/>
        <v>1.0090163934426231</v>
      </c>
      <c r="E24" s="30">
        <f t="shared" si="1"/>
        <v>100</v>
      </c>
    </row>
    <row r="25" spans="1:8" ht="15" customHeight="1" thickBot="1">
      <c r="A25" s="363"/>
      <c r="B25" s="31" t="s">
        <v>147</v>
      </c>
      <c r="C25" s="96">
        <v>1231</v>
      </c>
      <c r="D25" s="17">
        <f t="shared" si="0"/>
        <v>1.0090163934426231</v>
      </c>
      <c r="E25" s="42">
        <f t="shared" si="1"/>
        <v>100</v>
      </c>
    </row>
    <row r="26" spans="1:8" ht="15" customHeight="1">
      <c r="A26" s="361">
        <v>2014</v>
      </c>
      <c r="B26" s="108" t="s">
        <v>148</v>
      </c>
      <c r="C26" s="35">
        <v>1337</v>
      </c>
      <c r="D26" s="13">
        <f t="shared" si="0"/>
        <v>1.0959016393442622</v>
      </c>
      <c r="E26" s="27">
        <f t="shared" si="1"/>
        <v>108.61088545897644</v>
      </c>
    </row>
    <row r="27" spans="1:8" ht="15" customHeight="1">
      <c r="A27" s="362"/>
      <c r="B27" s="109" t="s">
        <v>12</v>
      </c>
      <c r="C27" s="89">
        <v>2063</v>
      </c>
      <c r="D27" s="15">
        <f t="shared" si="0"/>
        <v>1.6909836065573771</v>
      </c>
      <c r="E27" s="30">
        <f t="shared" si="1"/>
        <v>167.58732737611697</v>
      </c>
    </row>
    <row r="28" spans="1:8" ht="15" customHeight="1">
      <c r="A28" s="362"/>
      <c r="B28" s="109" t="s">
        <v>13</v>
      </c>
      <c r="C28" s="89">
        <f>+(1307+1456)/2</f>
        <v>1381.5</v>
      </c>
      <c r="D28" s="15">
        <f t="shared" si="0"/>
        <v>1.1323770491803278</v>
      </c>
      <c r="E28" s="30">
        <f t="shared" si="1"/>
        <v>112.22583265637694</v>
      </c>
    </row>
    <row r="29" spans="1:8" ht="15" customHeight="1">
      <c r="A29" s="362"/>
      <c r="B29" s="110" t="s">
        <v>14</v>
      </c>
      <c r="C29" s="98">
        <f>+(1392+1412+1541)/3</f>
        <v>1448.3333333333333</v>
      </c>
      <c r="D29" s="32">
        <f t="shared" si="0"/>
        <v>1.1871584699453552</v>
      </c>
      <c r="E29" s="33">
        <f>+C29/$C$23*100</f>
        <v>117.65502301651773</v>
      </c>
    </row>
    <row r="30" spans="1:8" ht="15" customHeight="1">
      <c r="A30" s="362"/>
      <c r="B30" s="110" t="s">
        <v>15</v>
      </c>
      <c r="C30" s="98">
        <v>1549</v>
      </c>
      <c r="D30" s="32">
        <f t="shared" si="0"/>
        <v>1.269672131147541</v>
      </c>
      <c r="E30" s="33">
        <f t="shared" si="1"/>
        <v>125.83265637692934</v>
      </c>
    </row>
    <row r="31" spans="1:8" ht="15" customHeight="1">
      <c r="A31" s="362"/>
      <c r="B31" s="110" t="s">
        <v>16</v>
      </c>
      <c r="C31" s="98">
        <v>1544</v>
      </c>
      <c r="D31" s="32">
        <f t="shared" si="0"/>
        <v>1.2655737704918033</v>
      </c>
      <c r="E31" s="33">
        <f t="shared" si="1"/>
        <v>125.42648253452478</v>
      </c>
    </row>
    <row r="32" spans="1:8" ht="15" customHeight="1">
      <c r="A32" s="362"/>
      <c r="B32" s="110" t="s">
        <v>17</v>
      </c>
      <c r="C32" s="98">
        <v>1601.6666666666667</v>
      </c>
      <c r="D32" s="32">
        <f t="shared" si="0"/>
        <v>1.3128415300546448</v>
      </c>
      <c r="E32" s="33">
        <f t="shared" si="1"/>
        <v>130.11102085025726</v>
      </c>
    </row>
    <row r="33" spans="1:9" ht="15" customHeight="1">
      <c r="A33" s="362"/>
      <c r="B33" s="110" t="s">
        <v>18</v>
      </c>
      <c r="C33" s="98">
        <v>1628</v>
      </c>
      <c r="D33" s="32">
        <f t="shared" si="0"/>
        <v>1.3344262295081968</v>
      </c>
      <c r="E33" s="33">
        <f t="shared" si="1"/>
        <v>132.2502030869212</v>
      </c>
    </row>
    <row r="34" spans="1:9" ht="15" customHeight="1">
      <c r="A34" s="362"/>
      <c r="B34" s="110" t="s">
        <v>19</v>
      </c>
      <c r="C34" s="98">
        <v>1535</v>
      </c>
      <c r="D34" s="32">
        <f t="shared" si="0"/>
        <v>1.2581967213114753</v>
      </c>
      <c r="E34" s="33">
        <f t="shared" si="1"/>
        <v>124.69536961819658</v>
      </c>
    </row>
    <row r="35" spans="1:9" ht="15" customHeight="1">
      <c r="A35" s="362"/>
      <c r="B35" s="110" t="s">
        <v>20</v>
      </c>
      <c r="C35" s="98">
        <v>1401</v>
      </c>
      <c r="D35" s="32">
        <f t="shared" si="0"/>
        <v>1.1483606557377048</v>
      </c>
      <c r="E35" s="33">
        <f t="shared" si="1"/>
        <v>113.80991064175467</v>
      </c>
    </row>
    <row r="36" spans="1:9" ht="15" customHeight="1">
      <c r="A36" s="362"/>
      <c r="B36" s="110" t="s">
        <v>146</v>
      </c>
      <c r="C36" s="98">
        <v>1310</v>
      </c>
      <c r="D36" s="32">
        <f t="shared" si="0"/>
        <v>1.0737704918032787</v>
      </c>
      <c r="E36" s="33">
        <f t="shared" si="1"/>
        <v>106.41754670999188</v>
      </c>
    </row>
    <row r="37" spans="1:9" ht="15" customHeight="1" thickBot="1">
      <c r="A37" s="363"/>
      <c r="B37" s="111" t="s">
        <v>147</v>
      </c>
      <c r="C37" s="90">
        <v>2058</v>
      </c>
      <c r="D37" s="17">
        <f t="shared" si="0"/>
        <v>1.6868852459016392</v>
      </c>
      <c r="E37" s="42">
        <f t="shared" si="1"/>
        <v>167.18115353371243</v>
      </c>
    </row>
    <row r="38" spans="1:9" ht="15" customHeight="1">
      <c r="A38" s="364">
        <v>2015</v>
      </c>
      <c r="B38" s="108" t="s">
        <v>148</v>
      </c>
      <c r="C38" s="35">
        <v>1269</v>
      </c>
      <c r="D38" s="13">
        <f t="shared" si="0"/>
        <v>1.0401639344262295</v>
      </c>
      <c r="E38" s="27">
        <f t="shared" si="1"/>
        <v>103.08692120227458</v>
      </c>
    </row>
    <row r="39" spans="1:9" ht="15" customHeight="1">
      <c r="A39" s="365"/>
      <c r="B39" s="110" t="s">
        <v>12</v>
      </c>
      <c r="C39" s="98">
        <v>1250</v>
      </c>
      <c r="D39" s="32">
        <f t="shared" si="0"/>
        <v>1.0245901639344261</v>
      </c>
      <c r="E39" s="33">
        <f t="shared" si="1"/>
        <v>101.54346060113728</v>
      </c>
    </row>
    <row r="40" spans="1:9" ht="15" customHeight="1">
      <c r="A40" s="365"/>
      <c r="B40" s="109" t="s">
        <v>13</v>
      </c>
      <c r="C40" s="89">
        <v>1250</v>
      </c>
      <c r="D40" s="15">
        <f t="shared" si="0"/>
        <v>1.0245901639344261</v>
      </c>
      <c r="E40" s="30">
        <f t="shared" si="1"/>
        <v>101.54346060113728</v>
      </c>
    </row>
    <row r="41" spans="1:9" ht="15" customHeight="1">
      <c r="A41" s="365"/>
      <c r="B41" s="109" t="s">
        <v>14</v>
      </c>
      <c r="C41" s="89">
        <v>1269</v>
      </c>
      <c r="D41" s="15">
        <f t="shared" si="0"/>
        <v>1.0401639344262295</v>
      </c>
      <c r="E41" s="30">
        <f t="shared" si="1"/>
        <v>103.08692120227458</v>
      </c>
    </row>
    <row r="42" spans="1:9" ht="15" customHeight="1">
      <c r="A42" s="365"/>
      <c r="B42" s="109" t="s">
        <v>15</v>
      </c>
      <c r="C42" s="89">
        <v>1313</v>
      </c>
      <c r="D42" s="15">
        <f t="shared" si="0"/>
        <v>1.0762295081967213</v>
      </c>
      <c r="E42" s="30">
        <f t="shared" si="1"/>
        <v>106.6612510154346</v>
      </c>
    </row>
    <row r="43" spans="1:9" ht="15" customHeight="1">
      <c r="A43" s="365"/>
      <c r="B43" s="109" t="s">
        <v>16</v>
      </c>
      <c r="C43" s="130">
        <v>1537</v>
      </c>
      <c r="D43" s="15">
        <f t="shared" si="0"/>
        <v>1.2598360655737706</v>
      </c>
      <c r="E43" s="30">
        <f t="shared" si="1"/>
        <v>124.8578391551584</v>
      </c>
    </row>
    <row r="44" spans="1:9" ht="15" customHeight="1">
      <c r="A44" s="365"/>
      <c r="B44" s="109" t="s">
        <v>17</v>
      </c>
      <c r="C44" s="130">
        <v>1486</v>
      </c>
      <c r="D44" s="15">
        <f t="shared" si="0"/>
        <v>1.2180327868852459</v>
      </c>
      <c r="E44" s="30">
        <f t="shared" si="1"/>
        <v>120.71486596263202</v>
      </c>
    </row>
    <row r="45" spans="1:9" ht="15" customHeight="1">
      <c r="A45" s="365"/>
      <c r="B45" s="109" t="s">
        <v>18</v>
      </c>
      <c r="C45" s="89">
        <v>1995</v>
      </c>
      <c r="D45" s="15">
        <f t="shared" si="0"/>
        <v>1.6352459016393444</v>
      </c>
      <c r="E45" s="30">
        <f t="shared" si="1"/>
        <v>162.06336311941513</v>
      </c>
    </row>
    <row r="46" spans="1:9" ht="15" customHeight="1">
      <c r="A46" s="365"/>
      <c r="B46" s="131" t="s">
        <v>19</v>
      </c>
      <c r="C46" s="125">
        <v>1723</v>
      </c>
      <c r="D46" s="76">
        <f t="shared" si="0"/>
        <v>1.4122950819672131</v>
      </c>
      <c r="E46" s="126">
        <f t="shared" si="1"/>
        <v>139.96750609260764</v>
      </c>
    </row>
    <row r="47" spans="1:9" ht="15" customHeight="1">
      <c r="A47" s="365"/>
      <c r="B47" s="109" t="s">
        <v>20</v>
      </c>
      <c r="C47" s="129">
        <v>1751</v>
      </c>
      <c r="D47" s="15">
        <f t="shared" si="0"/>
        <v>1.4352459016393442</v>
      </c>
      <c r="E47" s="30">
        <f t="shared" si="1"/>
        <v>142.24207961007312</v>
      </c>
    </row>
    <row r="48" spans="1:9" ht="15" customHeight="1">
      <c r="A48" s="365"/>
      <c r="B48" s="109" t="s">
        <v>146</v>
      </c>
      <c r="C48" s="129">
        <v>2087</v>
      </c>
      <c r="D48" s="15">
        <f t="shared" si="0"/>
        <v>1.7106557377049181</v>
      </c>
      <c r="E48" s="30">
        <f t="shared" si="1"/>
        <v>169.53696181965881</v>
      </c>
      <c r="G48" s="107"/>
      <c r="I48" s="107"/>
    </row>
    <row r="49" spans="1:9" ht="15" customHeight="1" thickBot="1">
      <c r="A49" s="365"/>
      <c r="B49" s="111" t="s">
        <v>147</v>
      </c>
      <c r="C49" s="143">
        <v>1683</v>
      </c>
      <c r="D49" s="17">
        <f t="shared" si="0"/>
        <v>1.3795081967213114</v>
      </c>
      <c r="E49" s="42">
        <f t="shared" si="1"/>
        <v>136.71811535337125</v>
      </c>
      <c r="G49" s="107"/>
      <c r="I49" s="107"/>
    </row>
    <row r="50" spans="1:9" ht="15" customHeight="1">
      <c r="A50" s="361">
        <v>2016</v>
      </c>
      <c r="B50" s="108" t="s">
        <v>148</v>
      </c>
      <c r="C50" s="156">
        <v>1911</v>
      </c>
      <c r="D50" s="13">
        <f t="shared" si="0"/>
        <v>1.5663934426229509</v>
      </c>
      <c r="E50" s="27">
        <f t="shared" si="1"/>
        <v>155.23964256701868</v>
      </c>
      <c r="G50" s="107"/>
      <c r="I50" s="107"/>
    </row>
    <row r="51" spans="1:9" ht="15" customHeight="1">
      <c r="A51" s="362"/>
      <c r="B51" s="109" t="s">
        <v>12</v>
      </c>
      <c r="C51" s="129">
        <v>2211</v>
      </c>
      <c r="D51" s="15">
        <f t="shared" si="0"/>
        <v>1.812295081967213</v>
      </c>
      <c r="E51" s="30">
        <f t="shared" si="1"/>
        <v>179.61007311129163</v>
      </c>
      <c r="G51" s="107"/>
    </row>
    <row r="52" spans="1:9" ht="15" customHeight="1">
      <c r="A52" s="362"/>
      <c r="B52" s="109" t="s">
        <v>13</v>
      </c>
      <c r="C52" s="129">
        <v>2220</v>
      </c>
      <c r="D52" s="15">
        <f t="shared" si="0"/>
        <v>1.819672131147541</v>
      </c>
      <c r="E52" s="30">
        <f t="shared" si="1"/>
        <v>180.34118602761981</v>
      </c>
      <c r="G52" s="107"/>
    </row>
    <row r="53" spans="1:9" ht="15" customHeight="1">
      <c r="A53" s="362"/>
      <c r="B53" s="109" t="s">
        <v>14</v>
      </c>
      <c r="C53" s="129">
        <v>2379</v>
      </c>
      <c r="D53" s="15">
        <f t="shared" si="0"/>
        <v>1.95</v>
      </c>
      <c r="E53" s="30">
        <f t="shared" si="1"/>
        <v>193.25751421608447</v>
      </c>
      <c r="G53" s="107"/>
    </row>
    <row r="54" spans="1:9" ht="15" customHeight="1">
      <c r="A54" s="362"/>
      <c r="B54" s="109" t="s">
        <v>15</v>
      </c>
      <c r="C54" s="129">
        <v>2414</v>
      </c>
      <c r="D54" s="15">
        <f t="shared" si="0"/>
        <v>1.978688524590164</v>
      </c>
      <c r="E54" s="30">
        <f t="shared" si="1"/>
        <v>196.10073111291632</v>
      </c>
      <c r="G54" s="107"/>
    </row>
    <row r="55" spans="1:9" ht="15" customHeight="1">
      <c r="A55" s="362"/>
      <c r="B55" s="109" t="s">
        <v>16</v>
      </c>
      <c r="C55" s="129">
        <v>2613</v>
      </c>
      <c r="D55" s="15">
        <f t="shared" si="0"/>
        <v>2.1418032786885246</v>
      </c>
      <c r="E55" s="30">
        <f t="shared" si="1"/>
        <v>212.26645004061737</v>
      </c>
      <c r="G55" s="107"/>
    </row>
    <row r="56" spans="1:9" ht="15" customHeight="1">
      <c r="A56" s="362"/>
      <c r="B56" s="109" t="s">
        <v>17</v>
      </c>
      <c r="C56" s="129">
        <v>2613</v>
      </c>
      <c r="D56" s="15">
        <f t="shared" si="0"/>
        <v>2.1418032786885246</v>
      </c>
      <c r="E56" s="30">
        <f t="shared" si="1"/>
        <v>212.26645004061737</v>
      </c>
      <c r="G56" s="107"/>
    </row>
    <row r="57" spans="1:9" ht="15" customHeight="1">
      <c r="A57" s="362"/>
      <c r="B57" s="109" t="s">
        <v>18</v>
      </c>
      <c r="C57" s="129">
        <v>2882</v>
      </c>
      <c r="D57" s="15">
        <f t="shared" si="0"/>
        <v>2.3622950819672131</v>
      </c>
      <c r="E57" s="30">
        <f t="shared" si="1"/>
        <v>234.11860276198212</v>
      </c>
      <c r="G57" s="107"/>
    </row>
    <row r="58" spans="1:9" ht="15" customHeight="1">
      <c r="A58" s="362"/>
      <c r="B58" s="109" t="s">
        <v>19</v>
      </c>
      <c r="C58" s="129">
        <v>2137</v>
      </c>
      <c r="D58" s="15">
        <f t="shared" si="0"/>
        <v>1.7516393442622951</v>
      </c>
      <c r="E58" s="30">
        <f t="shared" si="1"/>
        <v>173.59870024370429</v>
      </c>
      <c r="G58" s="107"/>
    </row>
    <row r="59" spans="1:9" ht="15" customHeight="1">
      <c r="A59" s="362"/>
      <c r="B59" s="109" t="s">
        <v>20</v>
      </c>
      <c r="C59" s="129">
        <v>3116</v>
      </c>
      <c r="D59" s="15">
        <f t="shared" si="0"/>
        <v>2.5540983606557379</v>
      </c>
      <c r="E59" s="30">
        <f t="shared" si="1"/>
        <v>253.12753858651504</v>
      </c>
      <c r="G59" s="107"/>
    </row>
    <row r="60" spans="1:9" ht="15" customHeight="1">
      <c r="A60" s="362"/>
      <c r="B60" s="109" t="s">
        <v>146</v>
      </c>
      <c r="C60" s="129">
        <v>3445</v>
      </c>
      <c r="D60" s="15">
        <f t="shared" si="0"/>
        <v>2.8237704918032787</v>
      </c>
      <c r="E60" s="30">
        <f t="shared" si="1"/>
        <v>279.85377741673437</v>
      </c>
      <c r="G60" s="107"/>
    </row>
    <row r="61" spans="1:9" ht="15" customHeight="1" thickBot="1">
      <c r="A61" s="362"/>
      <c r="B61" s="111" t="s">
        <v>147</v>
      </c>
      <c r="C61" s="157">
        <v>3652.2222222222222</v>
      </c>
      <c r="D61" s="17">
        <f t="shared" si="0"/>
        <v>2.9936247723132969</v>
      </c>
      <c r="E61" s="42">
        <f t="shared" si="1"/>
        <v>296.68742666305621</v>
      </c>
      <c r="G61" s="107"/>
    </row>
    <row r="62" spans="1:9" ht="15" customHeight="1">
      <c r="A62" s="364">
        <v>2017</v>
      </c>
      <c r="B62" s="108" t="s">
        <v>148</v>
      </c>
      <c r="C62" s="269">
        <v>2990.625</v>
      </c>
      <c r="D62" s="76">
        <f t="shared" si="0"/>
        <v>2.4513319672131146</v>
      </c>
      <c r="E62" s="126">
        <f t="shared" si="1"/>
        <v>242.94272948822098</v>
      </c>
      <c r="G62" s="107"/>
    </row>
    <row r="63" spans="1:9" ht="15" customHeight="1">
      <c r="A63" s="365"/>
      <c r="B63" s="131" t="s">
        <v>12</v>
      </c>
      <c r="C63" s="269">
        <v>3941.4</v>
      </c>
      <c r="D63" s="76">
        <f t="shared" si="0"/>
        <v>3.2306557377049181</v>
      </c>
      <c r="E63" s="126">
        <f t="shared" si="1"/>
        <v>320.17871649065796</v>
      </c>
      <c r="G63" s="107"/>
    </row>
    <row r="64" spans="1:9" ht="15" customHeight="1">
      <c r="A64" s="365"/>
      <c r="B64" s="131" t="s">
        <v>13</v>
      </c>
      <c r="C64" s="269">
        <v>3319</v>
      </c>
      <c r="D64" s="76">
        <f t="shared" si="0"/>
        <v>2.7204918032786884</v>
      </c>
      <c r="E64" s="126">
        <f t="shared" si="1"/>
        <v>269.61819658813971</v>
      </c>
      <c r="G64" s="107"/>
    </row>
    <row r="65" spans="1:7" ht="15" customHeight="1">
      <c r="A65" s="365"/>
      <c r="B65" s="131" t="s">
        <v>14</v>
      </c>
      <c r="C65" s="269">
        <v>3579</v>
      </c>
      <c r="D65" s="76">
        <f t="shared" si="0"/>
        <v>2.9336065573770491</v>
      </c>
      <c r="E65" s="126">
        <f t="shared" si="1"/>
        <v>290.73923639317627</v>
      </c>
      <c r="G65" s="107"/>
    </row>
    <row r="66" spans="1:7" ht="15" customHeight="1">
      <c r="A66" s="365"/>
      <c r="B66" s="131" t="s">
        <v>15</v>
      </c>
      <c r="C66" s="269">
        <v>3367</v>
      </c>
      <c r="D66" s="76">
        <f t="shared" si="0"/>
        <v>2.7598360655737704</v>
      </c>
      <c r="E66" s="126">
        <f t="shared" si="1"/>
        <v>273.51746547522339</v>
      </c>
      <c r="G66" s="107"/>
    </row>
    <row r="67" spans="1:7" ht="15" customHeight="1">
      <c r="A67" s="365"/>
      <c r="B67" s="131" t="s">
        <v>16</v>
      </c>
      <c r="C67" s="269">
        <v>3377</v>
      </c>
      <c r="D67" s="76">
        <f t="shared" si="0"/>
        <v>2.7680327868852461</v>
      </c>
      <c r="E67" s="126">
        <f t="shared" si="1"/>
        <v>274.32981316003253</v>
      </c>
      <c r="G67" s="107"/>
    </row>
    <row r="68" spans="1:7" ht="15" customHeight="1">
      <c r="A68" s="365"/>
      <c r="B68" s="131" t="s">
        <v>17</v>
      </c>
      <c r="C68" s="269">
        <v>2515</v>
      </c>
      <c r="D68" s="76">
        <f t="shared" si="0"/>
        <v>2.0614754098360657</v>
      </c>
      <c r="E68" s="126">
        <f t="shared" si="1"/>
        <v>204.30544272948822</v>
      </c>
      <c r="G68" s="107"/>
    </row>
    <row r="69" spans="1:7" ht="15" customHeight="1">
      <c r="A69" s="365"/>
      <c r="B69" s="131" t="s">
        <v>18</v>
      </c>
      <c r="C69" s="269">
        <v>2664</v>
      </c>
      <c r="D69" s="76">
        <f t="shared" si="0"/>
        <v>2.1836065573770491</v>
      </c>
      <c r="E69" s="126">
        <f t="shared" si="1"/>
        <v>216.4094232331438</v>
      </c>
      <c r="G69" s="107"/>
    </row>
    <row r="70" spans="1:7" ht="15" customHeight="1">
      <c r="A70" s="365"/>
      <c r="B70" s="131" t="s">
        <v>19</v>
      </c>
      <c r="C70" s="269">
        <v>3688</v>
      </c>
      <c r="D70" s="76">
        <f t="shared" si="0"/>
        <v>3.0229508196721313</v>
      </c>
      <c r="E70" s="126">
        <f t="shared" si="1"/>
        <v>299.59382615759546</v>
      </c>
      <c r="G70" s="107"/>
    </row>
    <row r="71" spans="1:7" ht="15" customHeight="1">
      <c r="A71" s="365"/>
      <c r="B71" s="131" t="s">
        <v>20</v>
      </c>
      <c r="C71" s="269">
        <v>3838</v>
      </c>
      <c r="D71" s="76">
        <f t="shared" si="0"/>
        <v>3.1459016393442623</v>
      </c>
      <c r="E71" s="126">
        <f t="shared" si="1"/>
        <v>311.77904142973193</v>
      </c>
      <c r="G71" s="107"/>
    </row>
    <row r="72" spans="1:7" ht="15" customHeight="1">
      <c r="A72" s="365"/>
      <c r="B72" s="131" t="s">
        <v>146</v>
      </c>
      <c r="C72" s="269">
        <v>3055</v>
      </c>
      <c r="D72" s="76">
        <f t="shared" si="0"/>
        <v>2.5040983606557377</v>
      </c>
      <c r="E72" s="126">
        <f t="shared" si="1"/>
        <v>248.17221770917953</v>
      </c>
      <c r="G72" s="107"/>
    </row>
    <row r="73" spans="1:7" ht="15" customHeight="1" thickBot="1">
      <c r="A73" s="365"/>
      <c r="B73" s="169" t="s">
        <v>147</v>
      </c>
      <c r="C73" s="312">
        <v>5717</v>
      </c>
      <c r="D73" s="17">
        <f t="shared" si="0"/>
        <v>4.6860655737704917</v>
      </c>
      <c r="E73" s="42">
        <f t="shared" si="1"/>
        <v>464.41917140536145</v>
      </c>
      <c r="G73" s="107"/>
    </row>
    <row r="74" spans="1:7" ht="15" customHeight="1">
      <c r="A74" s="364">
        <v>2018</v>
      </c>
      <c r="B74" s="108" t="s">
        <v>148</v>
      </c>
      <c r="C74" s="271">
        <v>3096</v>
      </c>
      <c r="D74" s="13">
        <f t="shared" si="0"/>
        <v>2.5377049180327869</v>
      </c>
      <c r="E74" s="27">
        <f t="shared" si="1"/>
        <v>251.50284321689682</v>
      </c>
      <c r="G74" s="107"/>
    </row>
    <row r="75" spans="1:7" ht="15" customHeight="1">
      <c r="A75" s="365"/>
      <c r="B75" s="131" t="s">
        <v>12</v>
      </c>
      <c r="C75" s="269">
        <v>3704</v>
      </c>
      <c r="D75" s="76">
        <f t="shared" si="0"/>
        <v>3.0360655737704918</v>
      </c>
      <c r="E75" s="126">
        <f t="shared" si="1"/>
        <v>300.89358245328998</v>
      </c>
      <c r="G75" s="107"/>
    </row>
    <row r="76" spans="1:7" ht="15" customHeight="1">
      <c r="A76" s="365"/>
      <c r="B76" s="131" t="s">
        <v>13</v>
      </c>
      <c r="C76" s="269">
        <v>3210</v>
      </c>
      <c r="D76" s="76">
        <f t="shared" si="0"/>
        <v>2.6311475409836067</v>
      </c>
      <c r="E76" s="126">
        <f t="shared" si="1"/>
        <v>260.76360682372058</v>
      </c>
      <c r="G76" s="107"/>
    </row>
    <row r="77" spans="1:7" ht="15" customHeight="1">
      <c r="A77" s="365"/>
      <c r="B77" s="131" t="s">
        <v>14</v>
      </c>
      <c r="C77" s="269">
        <v>4441</v>
      </c>
      <c r="D77" s="76">
        <f t="shared" si="0"/>
        <v>3.6401639344262295</v>
      </c>
      <c r="E77" s="126">
        <f t="shared" si="1"/>
        <v>360.76360682372058</v>
      </c>
      <c r="G77" s="107"/>
    </row>
    <row r="78" spans="1:7" ht="15" customHeight="1">
      <c r="A78" s="365"/>
      <c r="B78" s="131" t="s">
        <v>15</v>
      </c>
      <c r="C78" s="269">
        <v>3073</v>
      </c>
      <c r="D78" s="76">
        <f t="shared" si="0"/>
        <v>2.5188524590163937</v>
      </c>
      <c r="E78" s="126">
        <f t="shared" si="1"/>
        <v>249.63444354183594</v>
      </c>
      <c r="G78" s="107"/>
    </row>
    <row r="79" spans="1:7" ht="15" customHeight="1">
      <c r="A79" s="365"/>
      <c r="B79" s="131" t="s">
        <v>16</v>
      </c>
      <c r="C79" s="269">
        <v>3112</v>
      </c>
      <c r="D79" s="76">
        <f t="shared" ref="D79:D98" si="2">+C79/$B$119</f>
        <v>2.5508196721311474</v>
      </c>
      <c r="E79" s="126">
        <f t="shared" si="1"/>
        <v>252.8025995125914</v>
      </c>
      <c r="G79" s="107"/>
    </row>
    <row r="80" spans="1:7" ht="15" customHeight="1">
      <c r="A80" s="365"/>
      <c r="B80" s="131" t="s">
        <v>17</v>
      </c>
      <c r="C80" s="269">
        <v>4897</v>
      </c>
      <c r="D80" s="76">
        <f t="shared" si="2"/>
        <v>4.0139344262295085</v>
      </c>
      <c r="E80" s="126">
        <f t="shared" ref="E80:E98" si="3">+C80/$C$23*100</f>
        <v>397.80666125101544</v>
      </c>
      <c r="G80" s="107"/>
    </row>
    <row r="81" spans="1:7" ht="15" customHeight="1">
      <c r="A81" s="365"/>
      <c r="B81" s="131" t="s">
        <v>18</v>
      </c>
      <c r="C81" s="269">
        <v>4253</v>
      </c>
      <c r="D81" s="76">
        <f t="shared" si="2"/>
        <v>3.486065573770492</v>
      </c>
      <c r="E81" s="126">
        <f t="shared" si="3"/>
        <v>345.49147034930951</v>
      </c>
      <c r="G81" s="107"/>
    </row>
    <row r="82" spans="1:7" ht="15" customHeight="1">
      <c r="A82" s="365"/>
      <c r="B82" s="131" t="s">
        <v>19</v>
      </c>
      <c r="C82" s="269">
        <v>4045</v>
      </c>
      <c r="D82" s="76">
        <f t="shared" si="2"/>
        <v>3.3155737704918034</v>
      </c>
      <c r="E82" s="126">
        <f t="shared" si="3"/>
        <v>328.59463850528027</v>
      </c>
      <c r="G82" s="107"/>
    </row>
    <row r="83" spans="1:7" ht="15" customHeight="1">
      <c r="A83" s="365"/>
      <c r="B83" s="131" t="s">
        <v>20</v>
      </c>
      <c r="C83" s="269">
        <v>3088</v>
      </c>
      <c r="D83" s="76">
        <f t="shared" si="2"/>
        <v>2.5311475409836066</v>
      </c>
      <c r="E83" s="126">
        <f t="shared" si="3"/>
        <v>250.85296506904956</v>
      </c>
      <c r="G83" s="107"/>
    </row>
    <row r="84" spans="1:7" ht="15" customHeight="1">
      <c r="A84" s="365"/>
      <c r="B84" s="131" t="s">
        <v>146</v>
      </c>
      <c r="C84" s="269">
        <v>4306</v>
      </c>
      <c r="D84" s="76">
        <f t="shared" si="2"/>
        <v>3.5295081967213116</v>
      </c>
      <c r="E84" s="126">
        <f t="shared" si="3"/>
        <v>349.79691307879773</v>
      </c>
      <c r="G84" s="107"/>
    </row>
    <row r="85" spans="1:7" ht="15" customHeight="1" thickBot="1">
      <c r="A85" s="365"/>
      <c r="B85" s="169" t="s">
        <v>147</v>
      </c>
      <c r="C85" s="162">
        <v>7950</v>
      </c>
      <c r="D85" s="165">
        <f t="shared" si="2"/>
        <v>6.5163934426229506</v>
      </c>
      <c r="E85" s="168">
        <f t="shared" si="3"/>
        <v>645.81640942323315</v>
      </c>
      <c r="G85" s="107"/>
    </row>
    <row r="86" spans="1:7" ht="15" customHeight="1">
      <c r="A86" s="364">
        <v>2019</v>
      </c>
      <c r="B86" s="108" t="s">
        <v>148</v>
      </c>
      <c r="C86" s="271">
        <v>4550</v>
      </c>
      <c r="D86" s="13">
        <f t="shared" si="2"/>
        <v>3.7295081967213113</v>
      </c>
      <c r="E86" s="27">
        <f t="shared" si="3"/>
        <v>369.61819658813971</v>
      </c>
      <c r="G86" s="107"/>
    </row>
    <row r="87" spans="1:7" ht="15" customHeight="1">
      <c r="A87" s="365"/>
      <c r="B87" s="131" t="s">
        <v>12</v>
      </c>
      <c r="C87" s="269">
        <v>3566</v>
      </c>
      <c r="D87" s="76">
        <f t="shared" si="2"/>
        <v>2.9229508196721312</v>
      </c>
      <c r="E87" s="126">
        <f t="shared" si="3"/>
        <v>289.68318440292444</v>
      </c>
      <c r="G87" s="107"/>
    </row>
    <row r="88" spans="1:7" ht="15" customHeight="1">
      <c r="A88" s="365"/>
      <c r="B88" s="131" t="s">
        <v>13</v>
      </c>
      <c r="C88" s="269">
        <v>2607</v>
      </c>
      <c r="D88" s="76">
        <f t="shared" si="2"/>
        <v>2.1368852459016394</v>
      </c>
      <c r="E88" s="126">
        <f t="shared" si="3"/>
        <v>211.77904142973193</v>
      </c>
      <c r="G88" s="107"/>
    </row>
    <row r="89" spans="1:7" ht="15" customHeight="1">
      <c r="A89" s="365"/>
      <c r="B89" s="131" t="s">
        <v>14</v>
      </c>
      <c r="C89" s="269">
        <v>4065</v>
      </c>
      <c r="D89" s="76">
        <f t="shared" si="2"/>
        <v>3.331967213114754</v>
      </c>
      <c r="E89" s="126">
        <f t="shared" si="3"/>
        <v>330.21933387489844</v>
      </c>
      <c r="G89" s="107"/>
    </row>
    <row r="90" spans="1:7" ht="15" customHeight="1">
      <c r="A90" s="365"/>
      <c r="B90" s="131" t="s">
        <v>15</v>
      </c>
      <c r="C90" s="269">
        <v>4744</v>
      </c>
      <c r="D90" s="76">
        <f t="shared" si="2"/>
        <v>3.8885245901639345</v>
      </c>
      <c r="E90" s="126">
        <f t="shared" si="3"/>
        <v>385.37774167343622</v>
      </c>
      <c r="G90" s="107"/>
    </row>
    <row r="91" spans="1:7" ht="15" customHeight="1">
      <c r="A91" s="365"/>
      <c r="B91" s="131" t="s">
        <v>16</v>
      </c>
      <c r="C91" s="269">
        <v>2663</v>
      </c>
      <c r="D91" s="76">
        <f t="shared" si="2"/>
        <v>2.1827868852459016</v>
      </c>
      <c r="E91" s="126">
        <f t="shared" si="3"/>
        <v>216.32818846466287</v>
      </c>
      <c r="G91" s="107"/>
    </row>
    <row r="92" spans="1:7" ht="15" customHeight="1">
      <c r="A92" s="365"/>
      <c r="B92" s="131" t="s">
        <v>17</v>
      </c>
      <c r="C92" s="269">
        <v>5927</v>
      </c>
      <c r="D92" s="76">
        <f t="shared" si="2"/>
        <v>4.8581967213114758</v>
      </c>
      <c r="E92" s="126">
        <f t="shared" si="3"/>
        <v>481.47847278635254</v>
      </c>
      <c r="G92" s="107"/>
    </row>
    <row r="93" spans="1:7" ht="15" customHeight="1">
      <c r="A93" s="365"/>
      <c r="B93" s="131" t="s">
        <v>18</v>
      </c>
      <c r="C93" s="269">
        <v>4532</v>
      </c>
      <c r="D93" s="76">
        <f t="shared" si="2"/>
        <v>3.7147540983606557</v>
      </c>
      <c r="E93" s="126">
        <f t="shared" si="3"/>
        <v>368.15597075548334</v>
      </c>
      <c r="G93" s="107"/>
    </row>
    <row r="94" spans="1:7" ht="15" customHeight="1">
      <c r="A94" s="365"/>
      <c r="B94" s="131" t="s">
        <v>19</v>
      </c>
      <c r="C94" s="269">
        <v>6080</v>
      </c>
      <c r="D94" s="76">
        <f t="shared" si="2"/>
        <v>4.9836065573770494</v>
      </c>
      <c r="E94" s="126">
        <f t="shared" si="3"/>
        <v>493.90739236393176</v>
      </c>
      <c r="G94" s="107"/>
    </row>
    <row r="95" spans="1:7" ht="15" customHeight="1">
      <c r="A95" s="365"/>
      <c r="B95" s="131" t="s">
        <v>20</v>
      </c>
      <c r="C95" s="269">
        <v>6080</v>
      </c>
      <c r="D95" s="76">
        <f t="shared" si="2"/>
        <v>4.9836065573770494</v>
      </c>
      <c r="E95" s="126">
        <f t="shared" si="3"/>
        <v>493.90739236393176</v>
      </c>
      <c r="G95" s="107"/>
    </row>
    <row r="96" spans="1:7" ht="15" customHeight="1">
      <c r="A96" s="365"/>
      <c r="B96" s="131" t="s">
        <v>146</v>
      </c>
      <c r="C96" s="269">
        <v>6623</v>
      </c>
      <c r="D96" s="76">
        <f t="shared" si="2"/>
        <v>5.4286885245901644</v>
      </c>
      <c r="E96" s="126">
        <f t="shared" si="3"/>
        <v>538.0178716490658</v>
      </c>
      <c r="G96" s="107"/>
    </row>
    <row r="97" spans="1:7" ht="15" customHeight="1" thickBot="1">
      <c r="A97" s="372"/>
      <c r="B97" s="169" t="s">
        <v>147</v>
      </c>
      <c r="C97" s="162">
        <v>10991</v>
      </c>
      <c r="D97" s="165">
        <f t="shared" si="2"/>
        <v>9.0090163934426233</v>
      </c>
      <c r="E97" s="168">
        <f t="shared" si="3"/>
        <v>892.85134037367993</v>
      </c>
      <c r="G97" s="107"/>
    </row>
    <row r="98" spans="1:7" ht="15" customHeight="1">
      <c r="A98" s="364">
        <v>2020</v>
      </c>
      <c r="B98" s="108" t="s">
        <v>148</v>
      </c>
      <c r="C98" s="271">
        <v>4864</v>
      </c>
      <c r="D98" s="13">
        <f t="shared" si="2"/>
        <v>3.9868852459016395</v>
      </c>
      <c r="E98" s="27">
        <f t="shared" si="3"/>
        <v>395.12591389114544</v>
      </c>
      <c r="G98" s="107"/>
    </row>
    <row r="99" spans="1:7" ht="15" customHeight="1">
      <c r="A99" s="365"/>
      <c r="B99" s="131" t="s">
        <v>12</v>
      </c>
      <c r="C99" s="8" t="s">
        <v>150</v>
      </c>
      <c r="D99" s="76" t="s">
        <v>150</v>
      </c>
      <c r="E99" s="126" t="s">
        <v>150</v>
      </c>
      <c r="G99" s="107"/>
    </row>
    <row r="100" spans="1:7" ht="15" customHeight="1">
      <c r="A100" s="365"/>
      <c r="B100" s="131" t="s">
        <v>13</v>
      </c>
      <c r="C100" s="269" t="s">
        <v>150</v>
      </c>
      <c r="D100" s="76" t="s">
        <v>150</v>
      </c>
      <c r="E100" s="126" t="s">
        <v>150</v>
      </c>
      <c r="G100" s="107"/>
    </row>
    <row r="101" spans="1:7" ht="15" customHeight="1">
      <c r="A101" s="365"/>
      <c r="B101" s="131" t="s">
        <v>14</v>
      </c>
      <c r="C101" s="269" t="s">
        <v>150</v>
      </c>
      <c r="D101" s="76" t="s">
        <v>150</v>
      </c>
      <c r="E101" s="126" t="s">
        <v>150</v>
      </c>
      <c r="G101" s="107"/>
    </row>
    <row r="102" spans="1:7" ht="15" customHeight="1">
      <c r="A102" s="365"/>
      <c r="B102" s="131" t="s">
        <v>15</v>
      </c>
      <c r="C102" s="269" t="s">
        <v>150</v>
      </c>
      <c r="D102" s="76" t="s">
        <v>150</v>
      </c>
      <c r="E102" s="126" t="s">
        <v>150</v>
      </c>
      <c r="G102" s="107"/>
    </row>
    <row r="103" spans="1:7" ht="15" customHeight="1">
      <c r="A103" s="365"/>
      <c r="B103" s="131" t="s">
        <v>16</v>
      </c>
      <c r="C103" s="269" t="s">
        <v>150</v>
      </c>
      <c r="D103" s="76" t="s">
        <v>150</v>
      </c>
      <c r="E103" s="126" t="s">
        <v>150</v>
      </c>
      <c r="G103" s="107"/>
    </row>
    <row r="104" spans="1:7" ht="15" customHeight="1">
      <c r="A104" s="365"/>
      <c r="B104" s="131" t="s">
        <v>17</v>
      </c>
      <c r="C104" s="269" t="s">
        <v>150</v>
      </c>
      <c r="D104" s="76" t="s">
        <v>150</v>
      </c>
      <c r="E104" s="126" t="s">
        <v>150</v>
      </c>
      <c r="G104" s="107"/>
    </row>
    <row r="105" spans="1:7" ht="15" customHeight="1">
      <c r="A105" s="365"/>
      <c r="B105" s="131" t="s">
        <v>18</v>
      </c>
      <c r="C105" s="269" t="s">
        <v>150</v>
      </c>
      <c r="D105" s="76" t="s">
        <v>150</v>
      </c>
      <c r="E105" s="126" t="s">
        <v>150</v>
      </c>
      <c r="G105" s="107"/>
    </row>
    <row r="106" spans="1:7" ht="15" customHeight="1">
      <c r="A106" s="365"/>
      <c r="B106" s="131" t="s">
        <v>19</v>
      </c>
      <c r="C106" s="269" t="s">
        <v>150</v>
      </c>
      <c r="D106" s="76" t="s">
        <v>150</v>
      </c>
      <c r="E106" s="126" t="s">
        <v>150</v>
      </c>
      <c r="G106" s="107"/>
    </row>
    <row r="107" spans="1:7" ht="15" customHeight="1">
      <c r="A107" s="365"/>
      <c r="B107" s="131" t="s">
        <v>20</v>
      </c>
      <c r="C107" s="269" t="s">
        <v>150</v>
      </c>
      <c r="D107" s="76" t="s">
        <v>150</v>
      </c>
      <c r="E107" s="126" t="s">
        <v>150</v>
      </c>
      <c r="G107" s="107"/>
    </row>
    <row r="108" spans="1:7" ht="15" customHeight="1">
      <c r="A108" s="365"/>
      <c r="B108" s="131" t="s">
        <v>146</v>
      </c>
      <c r="C108" s="269" t="s">
        <v>150</v>
      </c>
      <c r="D108" s="76" t="s">
        <v>150</v>
      </c>
      <c r="E108" s="126" t="s">
        <v>150</v>
      </c>
      <c r="G108" s="107"/>
    </row>
    <row r="109" spans="1:7" ht="15" customHeight="1" thickBot="1">
      <c r="A109" s="365"/>
      <c r="B109" s="169" t="s">
        <v>147</v>
      </c>
      <c r="C109" s="162" t="s">
        <v>150</v>
      </c>
      <c r="D109" s="165" t="s">
        <v>150</v>
      </c>
      <c r="E109" s="168" t="s">
        <v>150</v>
      </c>
      <c r="G109" s="107"/>
    </row>
    <row r="110" spans="1:7" ht="15" customHeight="1">
      <c r="A110" s="364">
        <v>2021</v>
      </c>
      <c r="B110" s="131" t="s">
        <v>148</v>
      </c>
      <c r="C110" s="269" t="s">
        <v>150</v>
      </c>
      <c r="D110" s="76" t="s">
        <v>150</v>
      </c>
      <c r="E110" s="126" t="s">
        <v>150</v>
      </c>
      <c r="G110" s="107"/>
    </row>
    <row r="111" spans="1:7" ht="15" customHeight="1">
      <c r="A111" s="365"/>
      <c r="B111" s="131" t="s">
        <v>12</v>
      </c>
      <c r="C111" s="269" t="s">
        <v>150</v>
      </c>
      <c r="D111" s="76" t="s">
        <v>150</v>
      </c>
      <c r="E111" s="126" t="s">
        <v>150</v>
      </c>
      <c r="G111" s="107"/>
    </row>
    <row r="112" spans="1:7" ht="15" customHeight="1">
      <c r="A112" s="365"/>
      <c r="B112" s="131" t="s">
        <v>13</v>
      </c>
      <c r="C112" s="269" t="s">
        <v>150</v>
      </c>
      <c r="D112" s="76" t="s">
        <v>150</v>
      </c>
      <c r="E112" s="126" t="s">
        <v>150</v>
      </c>
      <c r="G112" s="107"/>
    </row>
    <row r="113" spans="1:9" ht="15" customHeight="1">
      <c r="A113" s="365"/>
      <c r="B113" s="131" t="s">
        <v>14</v>
      </c>
      <c r="C113" s="269" t="s">
        <v>150</v>
      </c>
      <c r="D113" s="76" t="s">
        <v>150</v>
      </c>
      <c r="E113" s="126" t="s">
        <v>150</v>
      </c>
      <c r="G113" s="107"/>
    </row>
    <row r="114" spans="1:9" ht="15" customHeight="1">
      <c r="A114" s="365"/>
      <c r="B114" s="131" t="s">
        <v>15</v>
      </c>
      <c r="C114" s="269" t="s">
        <v>150</v>
      </c>
      <c r="D114" s="76" t="s">
        <v>150</v>
      </c>
      <c r="E114" s="126" t="s">
        <v>150</v>
      </c>
      <c r="G114" s="107"/>
    </row>
    <row r="115" spans="1:9" ht="15" customHeight="1">
      <c r="A115" s="365"/>
      <c r="B115" s="131" t="s">
        <v>16</v>
      </c>
      <c r="C115" s="269" t="s">
        <v>150</v>
      </c>
      <c r="D115" s="76" t="s">
        <v>150</v>
      </c>
      <c r="E115" s="126" t="s">
        <v>150</v>
      </c>
      <c r="G115" s="107"/>
    </row>
    <row r="116" spans="1:9" ht="15" customHeight="1">
      <c r="A116" s="365"/>
      <c r="B116" s="131" t="s">
        <v>17</v>
      </c>
      <c r="C116" s="269" t="s">
        <v>150</v>
      </c>
      <c r="D116" s="76" t="s">
        <v>150</v>
      </c>
      <c r="E116" s="126" t="s">
        <v>150</v>
      </c>
      <c r="G116" s="107"/>
    </row>
    <row r="117" spans="1:9" ht="15" customHeight="1">
      <c r="A117" s="365"/>
      <c r="B117" s="131" t="s">
        <v>18</v>
      </c>
      <c r="C117" s="269" t="s">
        <v>150</v>
      </c>
      <c r="D117" s="76" t="s">
        <v>150</v>
      </c>
      <c r="E117" s="126" t="s">
        <v>150</v>
      </c>
      <c r="G117" s="107"/>
    </row>
    <row r="118" spans="1:9" ht="15" customHeight="1" thickBot="1">
      <c r="A118" s="372"/>
      <c r="B118" s="169" t="s">
        <v>19</v>
      </c>
      <c r="C118" s="162">
        <v>11818</v>
      </c>
      <c r="D118" s="165">
        <f t="shared" ref="D118" si="4">+C118/$B$119</f>
        <v>9.6868852459016388</v>
      </c>
      <c r="E118" s="168">
        <f t="shared" ref="E118" si="5">+C118/$C$23*100</f>
        <v>960.03249390739234</v>
      </c>
      <c r="G118" s="107"/>
    </row>
    <row r="119" spans="1:9" ht="15" customHeight="1">
      <c r="A119" s="155" t="s">
        <v>219</v>
      </c>
      <c r="B119" s="19">
        <v>1220</v>
      </c>
    </row>
    <row r="120" spans="1:9" ht="15" customHeight="1">
      <c r="A120" s="2"/>
      <c r="B120" s="74"/>
      <c r="I120" s="107"/>
    </row>
    <row r="121" spans="1:9" ht="15" customHeight="1">
      <c r="A121" s="5" t="s">
        <v>73</v>
      </c>
      <c r="I121" s="107"/>
    </row>
    <row r="122" spans="1:9" ht="15" customHeight="1">
      <c r="A122" s="6" t="s">
        <v>74</v>
      </c>
      <c r="I122" s="107"/>
    </row>
    <row r="123" spans="1:9" ht="15" customHeight="1">
      <c r="A123" s="6" t="s">
        <v>75</v>
      </c>
    </row>
    <row r="124" spans="1:9" ht="15" customHeight="1"/>
    <row r="125" spans="1:9" ht="15" customHeight="1">
      <c r="A125" s="118" t="s">
        <v>21</v>
      </c>
    </row>
    <row r="126" spans="1:9" ht="15" customHeight="1">
      <c r="C126" s="107"/>
      <c r="F126" s="107"/>
    </row>
    <row r="127" spans="1:9" ht="15" customHeight="1">
      <c r="A127" s="452" t="s">
        <v>257</v>
      </c>
      <c r="C127" s="107"/>
      <c r="D127" s="107"/>
      <c r="E127" s="107"/>
      <c r="F127" s="107"/>
    </row>
    <row r="128" spans="1:9" ht="15" customHeight="1">
      <c r="A128" s="453" t="s">
        <v>258</v>
      </c>
    </row>
    <row r="129" spans="2:8" ht="18.600000000000001">
      <c r="B129" s="5"/>
      <c r="C129" s="107"/>
      <c r="D129" s="107"/>
      <c r="E129" s="107"/>
      <c r="F129" s="107"/>
      <c r="G129" s="159"/>
      <c r="H129" s="159"/>
    </row>
    <row r="130" spans="2:8" ht="18.600000000000001">
      <c r="B130" s="5"/>
      <c r="C130" s="107"/>
      <c r="D130" s="5"/>
      <c r="E130" s="107"/>
      <c r="F130" s="5"/>
      <c r="G130" s="159"/>
      <c r="H130" s="159"/>
    </row>
    <row r="131" spans="2:8" ht="18.600000000000001">
      <c r="B131" s="5"/>
      <c r="E131" s="107"/>
      <c r="F131" s="107"/>
      <c r="G131" s="159"/>
      <c r="H131" s="159"/>
    </row>
    <row r="132" spans="2:8" ht="18.600000000000001">
      <c r="B132" s="5"/>
      <c r="E132" s="107"/>
      <c r="F132" s="5"/>
      <c r="G132" s="159"/>
      <c r="H132" s="159"/>
    </row>
    <row r="133" spans="2:8" ht="18.600000000000001">
      <c r="B133" s="5"/>
      <c r="D133" s="5"/>
      <c r="E133" s="107"/>
      <c r="F133" s="5"/>
      <c r="G133" s="159"/>
      <c r="H133" s="159"/>
    </row>
    <row r="134" spans="2:8" ht="18.600000000000001">
      <c r="B134" s="5"/>
      <c r="E134" s="107"/>
      <c r="F134" s="5"/>
      <c r="G134" s="159"/>
      <c r="H134" s="159"/>
    </row>
    <row r="135" spans="2:8" ht="18.600000000000001">
      <c r="B135" s="5"/>
      <c r="E135" s="107"/>
      <c r="F135" s="5"/>
      <c r="G135" s="160"/>
      <c r="H135" s="159"/>
    </row>
    <row r="136" spans="2:8" ht="18.600000000000001">
      <c r="B136" s="5"/>
      <c r="E136" s="107"/>
      <c r="F136" s="5"/>
      <c r="G136" s="159"/>
      <c r="H136" s="159"/>
    </row>
    <row r="137" spans="2:8" ht="18.600000000000001">
      <c r="B137" s="5"/>
      <c r="E137" s="107"/>
      <c r="F137" s="5"/>
      <c r="G137" s="159"/>
      <c r="H137" s="159"/>
    </row>
  </sheetData>
  <mergeCells count="13">
    <mergeCell ref="A98:A109"/>
    <mergeCell ref="A86:A97"/>
    <mergeCell ref="A74:A85"/>
    <mergeCell ref="A62:A73"/>
    <mergeCell ref="A110:A118"/>
    <mergeCell ref="C12:E12"/>
    <mergeCell ref="C13:E13"/>
    <mergeCell ref="A15:A25"/>
    <mergeCell ref="A26:A37"/>
    <mergeCell ref="A50:A61"/>
    <mergeCell ref="A38:A49"/>
    <mergeCell ref="A12:A14"/>
    <mergeCell ref="B12:B14"/>
  </mergeCells>
  <hyperlinks>
    <hyperlink ref="A125" location="Índice!A1" display="Volver al Índice" xr:uid="{00000000-0004-0000-1800-000000000000}"/>
    <hyperlink ref="A128" r:id="rId1" xr:uid="{F0A9ABDF-7E6C-41BB-B865-DC95C78C59D0}"/>
  </hyperlinks>
  <pageMargins left="0.7" right="0.7" top="0.75" bottom="0.75" header="0.3" footer="0.3"/>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K128"/>
  <sheetViews>
    <sheetView showGridLines="0" zoomScale="80" zoomScaleNormal="80" workbookViewId="0"/>
  </sheetViews>
  <sheetFormatPr baseColWidth="10" defaultColWidth="22.6640625" defaultRowHeight="14.4"/>
  <cols>
    <col min="1" max="1" width="27.6640625" customWidth="1"/>
    <col min="5" max="5" width="30.33203125" bestFit="1" customWidth="1"/>
    <col min="8" max="8" width="30.33203125" bestFit="1" customWidth="1"/>
    <col min="11" max="11" width="30.33203125" bestFit="1" customWidth="1"/>
  </cols>
  <sheetData>
    <row r="1" spans="1:11">
      <c r="A1" s="3" t="s">
        <v>0</v>
      </c>
      <c r="B1" s="2"/>
      <c r="C1" s="2"/>
      <c r="D1" s="2"/>
      <c r="E1" s="2"/>
      <c r="F1" s="2"/>
      <c r="G1" s="2"/>
      <c r="H1" s="2"/>
    </row>
    <row r="2" spans="1:11">
      <c r="A2" s="3" t="s">
        <v>1</v>
      </c>
      <c r="B2" s="2"/>
      <c r="C2" s="2"/>
      <c r="D2" s="2"/>
      <c r="E2" s="2"/>
      <c r="F2" s="2"/>
      <c r="G2" s="2"/>
      <c r="H2" s="2"/>
    </row>
    <row r="3" spans="1:11">
      <c r="A3" s="3" t="s">
        <v>2</v>
      </c>
      <c r="B3" s="2"/>
      <c r="C3" s="2"/>
      <c r="D3" s="2"/>
      <c r="E3" s="2"/>
      <c r="F3" s="2"/>
      <c r="G3" s="2"/>
      <c r="H3" s="2"/>
    </row>
    <row r="4" spans="1:11">
      <c r="A4" s="3" t="s">
        <v>3</v>
      </c>
      <c r="B4" s="2" t="s">
        <v>4</v>
      </c>
      <c r="C4" s="2"/>
      <c r="D4" s="2"/>
      <c r="E4" s="2"/>
      <c r="F4" s="2"/>
      <c r="G4" s="2"/>
      <c r="H4" s="2"/>
    </row>
    <row r="5" spans="1:11">
      <c r="A5" s="3" t="s">
        <v>6</v>
      </c>
      <c r="B5" s="2" t="s">
        <v>107</v>
      </c>
      <c r="C5" s="2"/>
      <c r="D5" s="2"/>
      <c r="E5" s="2"/>
      <c r="F5" s="2"/>
      <c r="G5" s="2"/>
      <c r="H5" s="2"/>
    </row>
    <row r="6" spans="1:11">
      <c r="A6" s="3" t="s">
        <v>5</v>
      </c>
      <c r="B6" s="2" t="s">
        <v>152</v>
      </c>
      <c r="C6" s="2"/>
      <c r="D6" s="2"/>
      <c r="E6" s="2"/>
      <c r="F6" s="2"/>
      <c r="G6" s="2"/>
      <c r="H6" s="2"/>
    </row>
    <row r="7" spans="1:11">
      <c r="A7" s="3" t="s">
        <v>7</v>
      </c>
      <c r="B7" s="2" t="s">
        <v>89</v>
      </c>
      <c r="C7" s="2"/>
      <c r="D7" s="2"/>
      <c r="E7" s="2"/>
      <c r="F7" s="2"/>
      <c r="G7" s="2"/>
      <c r="H7" s="2"/>
    </row>
    <row r="8" spans="1:11">
      <c r="A8" s="3" t="s">
        <v>8</v>
      </c>
      <c r="B8" s="314" t="str">
        <f>+'[3]BA-BAHIA BLANCA'!B8</f>
        <v>septiembre 2021</v>
      </c>
      <c r="C8" s="2"/>
      <c r="D8" s="2"/>
      <c r="E8" s="2"/>
      <c r="F8" s="2"/>
      <c r="G8" s="2"/>
      <c r="H8" s="2"/>
    </row>
    <row r="9" spans="1:11">
      <c r="A9" s="3" t="s">
        <v>9</v>
      </c>
      <c r="B9" s="314" t="str">
        <f>+'[3]BA-BAHIA BLANCA'!B9</f>
        <v>septiembre 2021</v>
      </c>
      <c r="C9" s="2"/>
      <c r="D9" s="2"/>
      <c r="E9" s="2"/>
      <c r="F9" s="2"/>
      <c r="G9" s="2"/>
      <c r="H9" s="2"/>
    </row>
    <row r="10" spans="1:11">
      <c r="A10" s="2"/>
      <c r="B10" s="2"/>
      <c r="C10" s="2"/>
      <c r="D10" s="2"/>
      <c r="E10" s="2"/>
      <c r="F10" s="2"/>
      <c r="G10" s="2"/>
      <c r="H10" s="2"/>
    </row>
    <row r="11" spans="1:11" ht="15" thickBot="1">
      <c r="A11" s="2"/>
      <c r="B11" s="2"/>
      <c r="C11" s="2"/>
      <c r="D11" s="2"/>
      <c r="E11" s="2"/>
      <c r="F11" s="2"/>
      <c r="G11" s="2"/>
      <c r="H11" s="2"/>
    </row>
    <row r="12" spans="1:11" ht="15" thickBot="1">
      <c r="A12" s="366" t="s">
        <v>10</v>
      </c>
      <c r="B12" s="435" t="s">
        <v>11</v>
      </c>
      <c r="C12" s="438" t="s">
        <v>96</v>
      </c>
      <c r="D12" s="439"/>
      <c r="E12" s="439"/>
      <c r="F12" s="439"/>
      <c r="G12" s="439"/>
      <c r="H12" s="439"/>
      <c r="I12" s="439"/>
      <c r="J12" s="439"/>
      <c r="K12" s="440"/>
    </row>
    <row r="13" spans="1:11">
      <c r="A13" s="367"/>
      <c r="B13" s="370"/>
      <c r="C13" s="441" t="s">
        <v>97</v>
      </c>
      <c r="D13" s="442"/>
      <c r="E13" s="443"/>
      <c r="F13" s="441" t="s">
        <v>92</v>
      </c>
      <c r="G13" s="442"/>
      <c r="H13" s="443"/>
      <c r="I13" s="442" t="s">
        <v>100</v>
      </c>
      <c r="J13" s="442"/>
      <c r="K13" s="443"/>
    </row>
    <row r="14" spans="1:11" ht="15" thickBot="1">
      <c r="A14" s="368"/>
      <c r="B14" s="444"/>
      <c r="C14" s="10" t="s">
        <v>70</v>
      </c>
      <c r="D14" s="11" t="s">
        <v>71</v>
      </c>
      <c r="E14" s="12" t="s">
        <v>72</v>
      </c>
      <c r="F14" s="10" t="s">
        <v>70</v>
      </c>
      <c r="G14" s="11" t="s">
        <v>71</v>
      </c>
      <c r="H14" s="12" t="s">
        <v>72</v>
      </c>
      <c r="I14" s="46" t="s">
        <v>70</v>
      </c>
      <c r="J14" s="11" t="s">
        <v>71</v>
      </c>
      <c r="K14" s="12" t="s">
        <v>72</v>
      </c>
    </row>
    <row r="15" spans="1:11">
      <c r="A15" s="374">
        <v>2013</v>
      </c>
      <c r="B15" s="34" t="s">
        <v>12</v>
      </c>
      <c r="C15" s="35">
        <v>698</v>
      </c>
      <c r="D15" s="13">
        <f t="shared" ref="D15:D78" si="0">C15/$B$119</f>
        <v>0.5721311475409836</v>
      </c>
      <c r="E15" s="27">
        <f>C15/$C$23*100</f>
        <v>106.07902735562308</v>
      </c>
      <c r="F15" s="35">
        <v>786</v>
      </c>
      <c r="G15" s="13">
        <f t="shared" ref="G15:G78" si="1">F15/$B$119</f>
        <v>0.6442622950819672</v>
      </c>
      <c r="H15" s="27">
        <f>F15/$F$23*100</f>
        <v>104.10596026490066</v>
      </c>
      <c r="I15" s="26">
        <v>796</v>
      </c>
      <c r="J15" s="13">
        <f t="shared" ref="J15:J30" si="2">I15/$B$119</f>
        <v>0.65245901639344261</v>
      </c>
      <c r="K15" s="27">
        <f>I15/$I$23*100</f>
        <v>92.558139534883722</v>
      </c>
    </row>
    <row r="16" spans="1:11">
      <c r="A16" s="375"/>
      <c r="B16" s="37" t="s">
        <v>13</v>
      </c>
      <c r="C16" s="38">
        <v>698</v>
      </c>
      <c r="D16" s="15">
        <f t="shared" si="0"/>
        <v>0.5721311475409836</v>
      </c>
      <c r="E16" s="30">
        <f t="shared" ref="E16:E79" si="3">C16/$C$23*100</f>
        <v>106.07902735562308</v>
      </c>
      <c r="F16" s="38">
        <v>796</v>
      </c>
      <c r="G16" s="15">
        <f t="shared" si="1"/>
        <v>0.65245901639344261</v>
      </c>
      <c r="H16" s="30">
        <f t="shared" ref="H16:H79" si="4">F16/$F$23*100</f>
        <v>105.43046357615896</v>
      </c>
      <c r="I16" s="29">
        <v>921</v>
      </c>
      <c r="J16" s="15">
        <f t="shared" si="2"/>
        <v>0.7549180327868853</v>
      </c>
      <c r="K16" s="30">
        <f t="shared" ref="K16:K30" si="5">I16/$I$23*100</f>
        <v>107.09302325581396</v>
      </c>
    </row>
    <row r="17" spans="1:11">
      <c r="A17" s="375"/>
      <c r="B17" s="37" t="s">
        <v>14</v>
      </c>
      <c r="C17" s="38">
        <v>658</v>
      </c>
      <c r="D17" s="15">
        <f t="shared" si="0"/>
        <v>0.53934426229508192</v>
      </c>
      <c r="E17" s="30">
        <f t="shared" si="3"/>
        <v>100</v>
      </c>
      <c r="F17" s="38">
        <v>755</v>
      </c>
      <c r="G17" s="15">
        <f t="shared" si="1"/>
        <v>0.61885245901639341</v>
      </c>
      <c r="H17" s="30">
        <f t="shared" si="4"/>
        <v>100</v>
      </c>
      <c r="I17" s="29">
        <v>860</v>
      </c>
      <c r="J17" s="15">
        <f t="shared" si="2"/>
        <v>0.70491803278688525</v>
      </c>
      <c r="K17" s="39">
        <f t="shared" si="5"/>
        <v>100</v>
      </c>
    </row>
    <row r="18" spans="1:11">
      <c r="A18" s="375"/>
      <c r="B18" s="37" t="s">
        <v>15</v>
      </c>
      <c r="C18" s="38">
        <v>658</v>
      </c>
      <c r="D18" s="15">
        <f t="shared" si="0"/>
        <v>0.53934426229508192</v>
      </c>
      <c r="E18" s="30">
        <f t="shared" si="3"/>
        <v>100</v>
      </c>
      <c r="F18" s="38">
        <v>755</v>
      </c>
      <c r="G18" s="15">
        <f t="shared" si="1"/>
        <v>0.61885245901639341</v>
      </c>
      <c r="H18" s="30">
        <f t="shared" si="4"/>
        <v>100</v>
      </c>
      <c r="I18" s="29">
        <v>860</v>
      </c>
      <c r="J18" s="15">
        <f t="shared" si="2"/>
        <v>0.70491803278688525</v>
      </c>
      <c r="K18" s="39">
        <f t="shared" si="5"/>
        <v>100</v>
      </c>
    </row>
    <row r="19" spans="1:11">
      <c r="A19" s="375"/>
      <c r="B19" s="37" t="s">
        <v>16</v>
      </c>
      <c r="C19" s="38">
        <v>658</v>
      </c>
      <c r="D19" s="15">
        <f t="shared" si="0"/>
        <v>0.53934426229508192</v>
      </c>
      <c r="E19" s="30">
        <f t="shared" si="3"/>
        <v>100</v>
      </c>
      <c r="F19" s="38">
        <v>755</v>
      </c>
      <c r="G19" s="15">
        <f t="shared" si="1"/>
        <v>0.61885245901639341</v>
      </c>
      <c r="H19" s="39">
        <f t="shared" si="4"/>
        <v>100</v>
      </c>
      <c r="I19" s="29">
        <v>860</v>
      </c>
      <c r="J19" s="15">
        <f t="shared" si="2"/>
        <v>0.70491803278688525</v>
      </c>
      <c r="K19" s="39">
        <f t="shared" si="5"/>
        <v>100</v>
      </c>
    </row>
    <row r="20" spans="1:11">
      <c r="A20" s="375"/>
      <c r="B20" s="37" t="s">
        <v>17</v>
      </c>
      <c r="C20" s="38">
        <v>658</v>
      </c>
      <c r="D20" s="15">
        <f t="shared" si="0"/>
        <v>0.53934426229508192</v>
      </c>
      <c r="E20" s="30">
        <f t="shared" si="3"/>
        <v>100</v>
      </c>
      <c r="F20" s="38">
        <v>755</v>
      </c>
      <c r="G20" s="15">
        <f t="shared" si="1"/>
        <v>0.61885245901639341</v>
      </c>
      <c r="H20" s="39">
        <f t="shared" si="4"/>
        <v>100</v>
      </c>
      <c r="I20" s="29">
        <v>860</v>
      </c>
      <c r="J20" s="15">
        <f t="shared" si="2"/>
        <v>0.70491803278688525</v>
      </c>
      <c r="K20" s="39">
        <f t="shared" si="5"/>
        <v>100</v>
      </c>
    </row>
    <row r="21" spans="1:11">
      <c r="A21" s="375"/>
      <c r="B21" s="37" t="s">
        <v>18</v>
      </c>
      <c r="C21" s="38">
        <v>658</v>
      </c>
      <c r="D21" s="15">
        <f t="shared" si="0"/>
        <v>0.53934426229508192</v>
      </c>
      <c r="E21" s="30">
        <f t="shared" si="3"/>
        <v>100</v>
      </c>
      <c r="F21" s="38">
        <v>755</v>
      </c>
      <c r="G21" s="15">
        <f t="shared" si="1"/>
        <v>0.61885245901639341</v>
      </c>
      <c r="H21" s="39">
        <f t="shared" si="4"/>
        <v>100</v>
      </c>
      <c r="I21" s="29">
        <v>860</v>
      </c>
      <c r="J21" s="15">
        <f t="shared" si="2"/>
        <v>0.70491803278688525</v>
      </c>
      <c r="K21" s="39">
        <f t="shared" si="5"/>
        <v>100</v>
      </c>
    </row>
    <row r="22" spans="1:11">
      <c r="A22" s="375"/>
      <c r="B22" s="37" t="s">
        <v>19</v>
      </c>
      <c r="C22" s="38">
        <v>658</v>
      </c>
      <c r="D22" s="15">
        <f t="shared" si="0"/>
        <v>0.53934426229508192</v>
      </c>
      <c r="E22" s="30">
        <f t="shared" si="3"/>
        <v>100</v>
      </c>
      <c r="F22" s="38">
        <v>755</v>
      </c>
      <c r="G22" s="15">
        <f t="shared" si="1"/>
        <v>0.61885245901639341</v>
      </c>
      <c r="H22" s="39">
        <f t="shared" si="4"/>
        <v>100</v>
      </c>
      <c r="I22" s="29">
        <v>860</v>
      </c>
      <c r="J22" s="15">
        <f t="shared" si="2"/>
        <v>0.70491803278688525</v>
      </c>
      <c r="K22" s="39">
        <f t="shared" si="5"/>
        <v>100</v>
      </c>
    </row>
    <row r="23" spans="1:11">
      <c r="A23" s="375"/>
      <c r="B23" s="37" t="s">
        <v>20</v>
      </c>
      <c r="C23" s="38">
        <v>658</v>
      </c>
      <c r="D23" s="15">
        <f t="shared" si="0"/>
        <v>0.53934426229508192</v>
      </c>
      <c r="E23" s="30">
        <f t="shared" si="3"/>
        <v>100</v>
      </c>
      <c r="F23" s="38">
        <v>755</v>
      </c>
      <c r="G23" s="15">
        <f t="shared" si="1"/>
        <v>0.61885245901639341</v>
      </c>
      <c r="H23" s="39">
        <f t="shared" si="4"/>
        <v>100</v>
      </c>
      <c r="I23" s="29">
        <v>860</v>
      </c>
      <c r="J23" s="15">
        <f t="shared" si="2"/>
        <v>0.70491803278688525</v>
      </c>
      <c r="K23" s="39">
        <f t="shared" si="5"/>
        <v>100</v>
      </c>
    </row>
    <row r="24" spans="1:11">
      <c r="A24" s="375"/>
      <c r="B24" s="37" t="s">
        <v>146</v>
      </c>
      <c r="C24" s="38">
        <v>658</v>
      </c>
      <c r="D24" s="15">
        <f t="shared" si="0"/>
        <v>0.53934426229508192</v>
      </c>
      <c r="E24" s="30">
        <f t="shared" si="3"/>
        <v>100</v>
      </c>
      <c r="F24" s="38">
        <v>755</v>
      </c>
      <c r="G24" s="15">
        <f t="shared" si="1"/>
        <v>0.61885245901639341</v>
      </c>
      <c r="H24" s="39">
        <f t="shared" si="4"/>
        <v>100</v>
      </c>
      <c r="I24" s="29">
        <v>860</v>
      </c>
      <c r="J24" s="15">
        <f t="shared" si="2"/>
        <v>0.70491803278688525</v>
      </c>
      <c r="K24" s="39">
        <f t="shared" si="5"/>
        <v>100</v>
      </c>
    </row>
    <row r="25" spans="1:11" ht="15" thickBot="1">
      <c r="A25" s="376"/>
      <c r="B25" s="63" t="s">
        <v>147</v>
      </c>
      <c r="C25" s="64">
        <v>658</v>
      </c>
      <c r="D25" s="32">
        <f t="shared" si="0"/>
        <v>0.53934426229508192</v>
      </c>
      <c r="E25" s="33">
        <f t="shared" si="3"/>
        <v>100</v>
      </c>
      <c r="F25" s="64">
        <v>755</v>
      </c>
      <c r="G25" s="32">
        <f t="shared" si="1"/>
        <v>0.61885245901639341</v>
      </c>
      <c r="H25" s="65">
        <f t="shared" si="4"/>
        <v>100</v>
      </c>
      <c r="I25" s="69">
        <v>860</v>
      </c>
      <c r="J25" s="32">
        <f t="shared" si="2"/>
        <v>0.70491803278688525</v>
      </c>
      <c r="K25" s="65">
        <f t="shared" si="5"/>
        <v>100</v>
      </c>
    </row>
    <row r="26" spans="1:11">
      <c r="A26" s="361">
        <v>2014</v>
      </c>
      <c r="B26" s="136" t="s">
        <v>148</v>
      </c>
      <c r="C26" s="35">
        <v>771</v>
      </c>
      <c r="D26" s="13">
        <f t="shared" si="0"/>
        <v>0.63196721311475412</v>
      </c>
      <c r="E26" s="27">
        <f t="shared" si="3"/>
        <v>117.17325227963526</v>
      </c>
      <c r="F26" s="35">
        <v>808</v>
      </c>
      <c r="G26" s="13">
        <f t="shared" si="1"/>
        <v>0.6622950819672131</v>
      </c>
      <c r="H26" s="27">
        <f t="shared" si="4"/>
        <v>107.01986754966887</v>
      </c>
      <c r="I26" s="26">
        <v>860</v>
      </c>
      <c r="J26" s="13">
        <f t="shared" si="2"/>
        <v>0.70491803278688525</v>
      </c>
      <c r="K26" s="27">
        <f t="shared" si="5"/>
        <v>100</v>
      </c>
    </row>
    <row r="27" spans="1:11">
      <c r="A27" s="362"/>
      <c r="B27" s="137" t="s">
        <v>12</v>
      </c>
      <c r="C27" s="38">
        <v>727</v>
      </c>
      <c r="D27" s="15">
        <f t="shared" si="0"/>
        <v>0.59590163934426232</v>
      </c>
      <c r="E27" s="30">
        <f t="shared" si="3"/>
        <v>110.48632218844985</v>
      </c>
      <c r="F27" s="38">
        <v>830</v>
      </c>
      <c r="G27" s="15">
        <f t="shared" si="1"/>
        <v>0.68032786885245899</v>
      </c>
      <c r="H27" s="30">
        <f t="shared" si="4"/>
        <v>109.93377483443709</v>
      </c>
      <c r="I27" s="29">
        <v>959</v>
      </c>
      <c r="J27" s="15">
        <f t="shared" si="2"/>
        <v>0.7860655737704918</v>
      </c>
      <c r="K27" s="30">
        <f t="shared" si="5"/>
        <v>111.51162790697676</v>
      </c>
    </row>
    <row r="28" spans="1:11">
      <c r="A28" s="362"/>
      <c r="B28" s="137" t="s">
        <v>13</v>
      </c>
      <c r="C28" s="38">
        <v>727</v>
      </c>
      <c r="D28" s="15">
        <f t="shared" si="0"/>
        <v>0.59590163934426232</v>
      </c>
      <c r="E28" s="30">
        <f t="shared" si="3"/>
        <v>110.48632218844985</v>
      </c>
      <c r="F28" s="38">
        <v>828</v>
      </c>
      <c r="G28" s="15">
        <f t="shared" si="1"/>
        <v>0.67868852459016393</v>
      </c>
      <c r="H28" s="30">
        <f t="shared" si="4"/>
        <v>109.66887417218543</v>
      </c>
      <c r="I28" s="29">
        <v>959</v>
      </c>
      <c r="J28" s="15">
        <f t="shared" si="2"/>
        <v>0.7860655737704918</v>
      </c>
      <c r="K28" s="30">
        <f t="shared" si="5"/>
        <v>111.51162790697676</v>
      </c>
    </row>
    <row r="29" spans="1:11">
      <c r="A29" s="362"/>
      <c r="B29" s="138" t="s">
        <v>14</v>
      </c>
      <c r="C29" s="64">
        <v>727</v>
      </c>
      <c r="D29" s="32">
        <f t="shared" si="0"/>
        <v>0.59590163934426232</v>
      </c>
      <c r="E29" s="33">
        <f>C29/$C$23*100</f>
        <v>110.48632218844985</v>
      </c>
      <c r="F29" s="64">
        <v>828</v>
      </c>
      <c r="G29" s="32">
        <f t="shared" si="1"/>
        <v>0.67868852459016393</v>
      </c>
      <c r="H29" s="33">
        <f>F29/$F$23*100</f>
        <v>109.66887417218543</v>
      </c>
      <c r="I29" s="69">
        <v>959</v>
      </c>
      <c r="J29" s="32">
        <f t="shared" si="2"/>
        <v>0.7860655737704918</v>
      </c>
      <c r="K29" s="33">
        <f>I29/$I$23*100</f>
        <v>111.51162790697676</v>
      </c>
    </row>
    <row r="30" spans="1:11">
      <c r="A30" s="362"/>
      <c r="B30" s="138" t="s">
        <v>15</v>
      </c>
      <c r="C30" s="64">
        <v>727</v>
      </c>
      <c r="D30" s="32">
        <f t="shared" si="0"/>
        <v>0.59590163934426232</v>
      </c>
      <c r="E30" s="33">
        <f t="shared" si="3"/>
        <v>110.48632218844985</v>
      </c>
      <c r="F30" s="64">
        <v>828</v>
      </c>
      <c r="G30" s="32">
        <f t="shared" si="1"/>
        <v>0.67868852459016393</v>
      </c>
      <c r="H30" s="33">
        <f t="shared" si="4"/>
        <v>109.66887417218543</v>
      </c>
      <c r="I30" s="69">
        <v>959</v>
      </c>
      <c r="J30" s="32">
        <f t="shared" si="2"/>
        <v>0.7860655737704918</v>
      </c>
      <c r="K30" s="33">
        <f t="shared" si="5"/>
        <v>111.51162790697676</v>
      </c>
    </row>
    <row r="31" spans="1:11">
      <c r="A31" s="362"/>
      <c r="B31" s="138" t="s">
        <v>16</v>
      </c>
      <c r="C31" s="64">
        <v>727</v>
      </c>
      <c r="D31" s="32">
        <f t="shared" si="0"/>
        <v>0.59590163934426232</v>
      </c>
      <c r="E31" s="33">
        <f t="shared" si="3"/>
        <v>110.48632218844985</v>
      </c>
      <c r="F31" s="64">
        <v>828</v>
      </c>
      <c r="G31" s="32">
        <f t="shared" si="1"/>
        <v>0.67868852459016393</v>
      </c>
      <c r="H31" s="33">
        <f t="shared" si="4"/>
        <v>109.66887417218543</v>
      </c>
      <c r="I31" s="69" t="s">
        <v>150</v>
      </c>
      <c r="J31" s="32" t="s">
        <v>150</v>
      </c>
      <c r="K31" s="33" t="s">
        <v>150</v>
      </c>
    </row>
    <row r="32" spans="1:11">
      <c r="A32" s="362"/>
      <c r="B32" s="138" t="s">
        <v>17</v>
      </c>
      <c r="C32" s="64">
        <v>800</v>
      </c>
      <c r="D32" s="32">
        <f t="shared" si="0"/>
        <v>0.65573770491803274</v>
      </c>
      <c r="E32" s="33">
        <f t="shared" si="3"/>
        <v>121.580547112462</v>
      </c>
      <c r="F32" s="64">
        <v>910</v>
      </c>
      <c r="G32" s="32">
        <f t="shared" si="1"/>
        <v>0.74590163934426235</v>
      </c>
      <c r="H32" s="33">
        <f t="shared" si="4"/>
        <v>120.52980132450331</v>
      </c>
      <c r="I32" s="69" t="s">
        <v>150</v>
      </c>
      <c r="J32" s="32" t="s">
        <v>150</v>
      </c>
      <c r="K32" s="33" t="s">
        <v>150</v>
      </c>
    </row>
    <row r="33" spans="1:11">
      <c r="A33" s="362"/>
      <c r="B33" s="138" t="s">
        <v>18</v>
      </c>
      <c r="C33" s="64">
        <v>800</v>
      </c>
      <c r="D33" s="32">
        <f t="shared" si="0"/>
        <v>0.65573770491803274</v>
      </c>
      <c r="E33" s="33">
        <f t="shared" si="3"/>
        <v>121.580547112462</v>
      </c>
      <c r="F33" s="64">
        <v>910</v>
      </c>
      <c r="G33" s="32">
        <f t="shared" si="1"/>
        <v>0.74590163934426235</v>
      </c>
      <c r="H33" s="33">
        <f t="shared" si="4"/>
        <v>120.52980132450331</v>
      </c>
      <c r="I33" s="69" t="s">
        <v>150</v>
      </c>
      <c r="J33" s="32" t="s">
        <v>150</v>
      </c>
      <c r="K33" s="33" t="s">
        <v>150</v>
      </c>
    </row>
    <row r="34" spans="1:11">
      <c r="A34" s="362"/>
      <c r="B34" s="138" t="s">
        <v>19</v>
      </c>
      <c r="C34" s="64">
        <v>800</v>
      </c>
      <c r="D34" s="32">
        <f t="shared" si="0"/>
        <v>0.65573770491803274</v>
      </c>
      <c r="E34" s="33">
        <f t="shared" si="3"/>
        <v>121.580547112462</v>
      </c>
      <c r="F34" s="64">
        <v>910</v>
      </c>
      <c r="G34" s="32">
        <f t="shared" si="1"/>
        <v>0.74590163934426235</v>
      </c>
      <c r="H34" s="33">
        <f t="shared" si="4"/>
        <v>120.52980132450331</v>
      </c>
      <c r="I34" s="69">
        <v>1055</v>
      </c>
      <c r="J34" s="32">
        <f>I34/$B$119</f>
        <v>0.86475409836065575</v>
      </c>
      <c r="K34" s="33">
        <f>I34/$I$23*100</f>
        <v>122.67441860465115</v>
      </c>
    </row>
    <row r="35" spans="1:11">
      <c r="A35" s="362"/>
      <c r="B35" s="138" t="s">
        <v>20</v>
      </c>
      <c r="C35" s="64">
        <v>799</v>
      </c>
      <c r="D35" s="32">
        <f t="shared" si="0"/>
        <v>0.65491803278688521</v>
      </c>
      <c r="E35" s="33">
        <f t="shared" si="3"/>
        <v>121.42857142857142</v>
      </c>
      <c r="F35" s="64">
        <v>885</v>
      </c>
      <c r="G35" s="32">
        <f t="shared" si="1"/>
        <v>0.72540983606557374</v>
      </c>
      <c r="H35" s="33">
        <f t="shared" si="4"/>
        <v>117.21854304635761</v>
      </c>
      <c r="I35" s="69" t="s">
        <v>150</v>
      </c>
      <c r="J35" s="32" t="s">
        <v>150</v>
      </c>
      <c r="K35" s="33" t="s">
        <v>150</v>
      </c>
    </row>
    <row r="36" spans="1:11">
      <c r="A36" s="362"/>
      <c r="B36" s="37" t="s">
        <v>146</v>
      </c>
      <c r="C36" s="64">
        <v>794</v>
      </c>
      <c r="D36" s="32">
        <f t="shared" si="0"/>
        <v>0.65081967213114755</v>
      </c>
      <c r="E36" s="33">
        <f t="shared" si="3"/>
        <v>120.66869300911853</v>
      </c>
      <c r="F36" s="64">
        <v>910</v>
      </c>
      <c r="G36" s="32">
        <f t="shared" si="1"/>
        <v>0.74590163934426235</v>
      </c>
      <c r="H36" s="33">
        <f t="shared" si="4"/>
        <v>120.52980132450331</v>
      </c>
      <c r="I36" s="69" t="s">
        <v>150</v>
      </c>
      <c r="J36" s="32" t="s">
        <v>150</v>
      </c>
      <c r="K36" s="33" t="s">
        <v>150</v>
      </c>
    </row>
    <row r="37" spans="1:11" ht="15" thickBot="1">
      <c r="A37" s="363"/>
      <c r="B37" s="139" t="s">
        <v>147</v>
      </c>
      <c r="C37" s="41">
        <v>877</v>
      </c>
      <c r="D37" s="17">
        <f t="shared" si="0"/>
        <v>0.7188524590163935</v>
      </c>
      <c r="E37" s="42">
        <f t="shared" si="3"/>
        <v>133.28267477203647</v>
      </c>
      <c r="F37" s="41">
        <v>940</v>
      </c>
      <c r="G37" s="17">
        <f t="shared" si="1"/>
        <v>0.77049180327868849</v>
      </c>
      <c r="H37" s="42">
        <f t="shared" si="4"/>
        <v>124.50331125827813</v>
      </c>
      <c r="I37" s="43" t="s">
        <v>150</v>
      </c>
      <c r="J37" s="17" t="s">
        <v>150</v>
      </c>
      <c r="K37" s="42" t="s">
        <v>150</v>
      </c>
    </row>
    <row r="38" spans="1:11">
      <c r="A38" s="364">
        <v>2015</v>
      </c>
      <c r="B38" s="136" t="s">
        <v>148</v>
      </c>
      <c r="C38" s="35">
        <v>915</v>
      </c>
      <c r="D38" s="13">
        <f t="shared" si="0"/>
        <v>0.75</v>
      </c>
      <c r="E38" s="27">
        <f t="shared" si="3"/>
        <v>139.05775075987842</v>
      </c>
      <c r="F38" s="35">
        <v>1037</v>
      </c>
      <c r="G38" s="13">
        <f t="shared" si="1"/>
        <v>0.85</v>
      </c>
      <c r="H38" s="27">
        <f t="shared" si="4"/>
        <v>137.35099337748343</v>
      </c>
      <c r="I38" s="26" t="s">
        <v>150</v>
      </c>
      <c r="J38" s="13" t="s">
        <v>150</v>
      </c>
      <c r="K38" s="27" t="s">
        <v>150</v>
      </c>
    </row>
    <row r="39" spans="1:11">
      <c r="A39" s="365"/>
      <c r="B39" s="137" t="s">
        <v>12</v>
      </c>
      <c r="C39" s="64">
        <v>915</v>
      </c>
      <c r="D39" s="32">
        <f t="shared" si="0"/>
        <v>0.75</v>
      </c>
      <c r="E39" s="33">
        <f t="shared" si="3"/>
        <v>139.05775075987842</v>
      </c>
      <c r="F39" s="64">
        <v>1037</v>
      </c>
      <c r="G39" s="32">
        <f t="shared" si="1"/>
        <v>0.85</v>
      </c>
      <c r="H39" s="33">
        <f t="shared" si="4"/>
        <v>137.35099337748343</v>
      </c>
      <c r="I39" s="69" t="s">
        <v>150</v>
      </c>
      <c r="J39" s="32" t="s">
        <v>150</v>
      </c>
      <c r="K39" s="33" t="s">
        <v>150</v>
      </c>
    </row>
    <row r="40" spans="1:11">
      <c r="A40" s="365"/>
      <c r="B40" s="137" t="s">
        <v>13</v>
      </c>
      <c r="C40" s="64">
        <v>915</v>
      </c>
      <c r="D40" s="32">
        <f t="shared" si="0"/>
        <v>0.75</v>
      </c>
      <c r="E40" s="33">
        <f t="shared" si="3"/>
        <v>139.05775075987842</v>
      </c>
      <c r="F40" s="64">
        <v>1037</v>
      </c>
      <c r="G40" s="32">
        <f t="shared" si="1"/>
        <v>0.85</v>
      </c>
      <c r="H40" s="33">
        <f t="shared" si="4"/>
        <v>137.35099337748343</v>
      </c>
      <c r="I40" s="69">
        <v>1205</v>
      </c>
      <c r="J40" s="32">
        <f>I40/$B$119</f>
        <v>0.98770491803278693</v>
      </c>
      <c r="K40" s="33">
        <f>I40/$I$23*100</f>
        <v>140.11627906976744</v>
      </c>
    </row>
    <row r="41" spans="1:11" ht="16.5" customHeight="1">
      <c r="A41" s="365"/>
      <c r="B41" s="137" t="s">
        <v>14</v>
      </c>
      <c r="C41" s="64">
        <v>915</v>
      </c>
      <c r="D41" s="32">
        <f t="shared" si="0"/>
        <v>0.75</v>
      </c>
      <c r="E41" s="33">
        <f t="shared" si="3"/>
        <v>139.05775075987842</v>
      </c>
      <c r="F41" s="64">
        <v>1037</v>
      </c>
      <c r="G41" s="32">
        <f t="shared" si="1"/>
        <v>0.85</v>
      </c>
      <c r="H41" s="33">
        <f t="shared" si="4"/>
        <v>137.35099337748343</v>
      </c>
      <c r="I41" s="69">
        <v>1205</v>
      </c>
      <c r="J41" s="32">
        <f>I41/$B$119</f>
        <v>0.98770491803278693</v>
      </c>
      <c r="K41" s="33">
        <f>I41/$I$23*100</f>
        <v>140.11627906976744</v>
      </c>
    </row>
    <row r="42" spans="1:11" ht="16.5" customHeight="1">
      <c r="A42" s="365"/>
      <c r="B42" s="137" t="s">
        <v>15</v>
      </c>
      <c r="C42" s="38">
        <v>915</v>
      </c>
      <c r="D42" s="15">
        <f t="shared" si="0"/>
        <v>0.75</v>
      </c>
      <c r="E42" s="30">
        <f t="shared" si="3"/>
        <v>139.05775075987842</v>
      </c>
      <c r="F42" s="38">
        <v>1037</v>
      </c>
      <c r="G42" s="15">
        <f t="shared" si="1"/>
        <v>0.85</v>
      </c>
      <c r="H42" s="30">
        <f t="shared" si="4"/>
        <v>137.35099337748343</v>
      </c>
      <c r="I42" s="29">
        <v>1205</v>
      </c>
      <c r="J42" s="15">
        <f>I42/$B$119</f>
        <v>0.98770491803278693</v>
      </c>
      <c r="K42" s="30">
        <f>I42/$I$23*100</f>
        <v>140.11627906976744</v>
      </c>
    </row>
    <row r="43" spans="1:11" ht="16.5" customHeight="1">
      <c r="A43" s="365"/>
      <c r="B43" s="137" t="s">
        <v>16</v>
      </c>
      <c r="C43" s="38">
        <v>915</v>
      </c>
      <c r="D43" s="15">
        <f t="shared" si="0"/>
        <v>0.75</v>
      </c>
      <c r="E43" s="30">
        <f t="shared" si="3"/>
        <v>139.05775075987842</v>
      </c>
      <c r="F43" s="38">
        <v>1037</v>
      </c>
      <c r="G43" s="48">
        <f t="shared" si="1"/>
        <v>0.85</v>
      </c>
      <c r="H43" s="124">
        <f t="shared" si="4"/>
        <v>137.35099337748343</v>
      </c>
      <c r="I43" s="29">
        <v>1205</v>
      </c>
      <c r="J43" s="15">
        <f>I43/$B$119</f>
        <v>0.98770491803278693</v>
      </c>
      <c r="K43" s="30">
        <f>I43/$I$23*100</f>
        <v>140.11627906976744</v>
      </c>
    </row>
    <row r="44" spans="1:11" ht="16.5" customHeight="1">
      <c r="A44" s="365"/>
      <c r="B44" s="137" t="s">
        <v>17</v>
      </c>
      <c r="C44" s="38">
        <v>1000</v>
      </c>
      <c r="D44" s="15">
        <f t="shared" si="0"/>
        <v>0.81967213114754101</v>
      </c>
      <c r="E44" s="30">
        <f t="shared" si="3"/>
        <v>151.97568389057753</v>
      </c>
      <c r="F44" s="38">
        <v>1140</v>
      </c>
      <c r="G44" s="48">
        <f t="shared" si="1"/>
        <v>0.93442622950819676</v>
      </c>
      <c r="H44" s="124">
        <f t="shared" si="4"/>
        <v>150.99337748344371</v>
      </c>
      <c r="I44" s="29" t="s">
        <v>150</v>
      </c>
      <c r="J44" s="15" t="s">
        <v>150</v>
      </c>
      <c r="K44" s="30" t="s">
        <v>150</v>
      </c>
    </row>
    <row r="45" spans="1:11" ht="16.5" customHeight="1">
      <c r="A45" s="365"/>
      <c r="B45" s="137" t="s">
        <v>18</v>
      </c>
      <c r="C45" s="64">
        <v>1000</v>
      </c>
      <c r="D45" s="32">
        <f t="shared" si="0"/>
        <v>0.81967213114754101</v>
      </c>
      <c r="E45" s="33">
        <f t="shared" si="3"/>
        <v>151.97568389057753</v>
      </c>
      <c r="F45" s="64">
        <v>1140</v>
      </c>
      <c r="G45" s="32">
        <f t="shared" si="1"/>
        <v>0.93442622950819676</v>
      </c>
      <c r="H45" s="33">
        <f t="shared" si="4"/>
        <v>150.99337748344371</v>
      </c>
      <c r="I45" s="69" t="s">
        <v>150</v>
      </c>
      <c r="J45" s="32" t="s">
        <v>150</v>
      </c>
      <c r="K45" s="33" t="s">
        <v>150</v>
      </c>
    </row>
    <row r="46" spans="1:11" ht="16.5" customHeight="1">
      <c r="A46" s="365"/>
      <c r="B46" s="137" t="s">
        <v>19</v>
      </c>
      <c r="C46" s="38">
        <v>1112</v>
      </c>
      <c r="D46" s="15">
        <f t="shared" si="0"/>
        <v>0.91147540983606556</v>
      </c>
      <c r="E46" s="30">
        <f t="shared" si="3"/>
        <v>168.99696048632217</v>
      </c>
      <c r="F46" s="38">
        <v>1248</v>
      </c>
      <c r="G46" s="15">
        <f t="shared" si="1"/>
        <v>1.0229508196721311</v>
      </c>
      <c r="H46" s="30">
        <f t="shared" si="4"/>
        <v>165.2980132450331</v>
      </c>
      <c r="I46" s="69" t="s">
        <v>150</v>
      </c>
      <c r="J46" s="32" t="s">
        <v>150</v>
      </c>
      <c r="K46" s="33" t="s">
        <v>150</v>
      </c>
    </row>
    <row r="47" spans="1:11" ht="16.5" customHeight="1">
      <c r="A47" s="365"/>
      <c r="B47" s="137" t="s">
        <v>20</v>
      </c>
      <c r="C47" s="38">
        <v>1112</v>
      </c>
      <c r="D47" s="15">
        <f t="shared" si="0"/>
        <v>0.91147540983606556</v>
      </c>
      <c r="E47" s="30">
        <f t="shared" si="3"/>
        <v>168.99696048632217</v>
      </c>
      <c r="F47" s="38">
        <v>1248</v>
      </c>
      <c r="G47" s="48">
        <f t="shared" si="1"/>
        <v>1.0229508196721311</v>
      </c>
      <c r="H47" s="124">
        <f t="shared" si="4"/>
        <v>165.2980132450331</v>
      </c>
      <c r="I47" s="29">
        <v>1466</v>
      </c>
      <c r="J47" s="15">
        <f>I47/$B$119</f>
        <v>1.201639344262295</v>
      </c>
      <c r="K47" s="30">
        <f>I47/$I$23*100</f>
        <v>170.46511627906978</v>
      </c>
    </row>
    <row r="48" spans="1:11" ht="16.5" customHeight="1">
      <c r="A48" s="365"/>
      <c r="B48" s="137" t="s">
        <v>146</v>
      </c>
      <c r="C48" s="38">
        <v>1112</v>
      </c>
      <c r="D48" s="15">
        <f t="shared" si="0"/>
        <v>0.91147540983606556</v>
      </c>
      <c r="E48" s="30">
        <f t="shared" si="3"/>
        <v>168.99696048632217</v>
      </c>
      <c r="F48" s="38">
        <v>1248</v>
      </c>
      <c r="G48" s="48">
        <f t="shared" si="1"/>
        <v>1.0229508196721311</v>
      </c>
      <c r="H48" s="124">
        <f t="shared" si="4"/>
        <v>165.2980132450331</v>
      </c>
      <c r="I48" s="29">
        <v>1466</v>
      </c>
      <c r="J48" s="15">
        <f>I48/$B$119</f>
        <v>1.201639344262295</v>
      </c>
      <c r="K48" s="30">
        <f>I48/$I$23*100</f>
        <v>170.46511627906978</v>
      </c>
    </row>
    <row r="49" spans="1:11" ht="16.5" customHeight="1" thickBot="1">
      <c r="A49" s="365"/>
      <c r="B49" s="140" t="s">
        <v>147</v>
      </c>
      <c r="C49" s="41">
        <v>1240</v>
      </c>
      <c r="D49" s="17">
        <f t="shared" si="0"/>
        <v>1.0163934426229508</v>
      </c>
      <c r="E49" s="42">
        <f t="shared" si="3"/>
        <v>188.44984802431611</v>
      </c>
      <c r="F49" s="41">
        <v>1414</v>
      </c>
      <c r="G49" s="59">
        <f t="shared" si="1"/>
        <v>1.159016393442623</v>
      </c>
      <c r="H49" s="141">
        <f t="shared" si="4"/>
        <v>187.28476821192052</v>
      </c>
      <c r="I49" s="43" t="s">
        <v>150</v>
      </c>
      <c r="J49" s="17" t="s">
        <v>150</v>
      </c>
      <c r="K49" s="42" t="s">
        <v>150</v>
      </c>
    </row>
    <row r="50" spans="1:11">
      <c r="A50" s="361">
        <v>2016</v>
      </c>
      <c r="B50" s="83" t="s">
        <v>148</v>
      </c>
      <c r="C50" s="35">
        <v>1240</v>
      </c>
      <c r="D50" s="13">
        <f t="shared" si="0"/>
        <v>1.0163934426229508</v>
      </c>
      <c r="E50" s="27">
        <f t="shared" si="3"/>
        <v>188.44984802431611</v>
      </c>
      <c r="F50" s="35">
        <v>1414</v>
      </c>
      <c r="G50" s="13">
        <f t="shared" si="1"/>
        <v>1.159016393442623</v>
      </c>
      <c r="H50" s="27">
        <f t="shared" si="4"/>
        <v>187.28476821192052</v>
      </c>
      <c r="I50" s="26" t="s">
        <v>150</v>
      </c>
      <c r="J50" s="13" t="s">
        <v>150</v>
      </c>
      <c r="K50" s="27" t="s">
        <v>150</v>
      </c>
    </row>
    <row r="51" spans="1:11">
      <c r="A51" s="362"/>
      <c r="B51" s="134" t="s">
        <v>12</v>
      </c>
      <c r="C51" s="38">
        <v>1240</v>
      </c>
      <c r="D51" s="15">
        <f t="shared" si="0"/>
        <v>1.0163934426229508</v>
      </c>
      <c r="E51" s="30">
        <f t="shared" si="3"/>
        <v>188.44984802431611</v>
      </c>
      <c r="F51" s="38">
        <v>1414</v>
      </c>
      <c r="G51" s="15">
        <f t="shared" si="1"/>
        <v>1.159016393442623</v>
      </c>
      <c r="H51" s="30">
        <f t="shared" si="4"/>
        <v>187.28476821192052</v>
      </c>
      <c r="I51" s="29">
        <v>1466</v>
      </c>
      <c r="J51" s="15">
        <f>I51/$B$119</f>
        <v>1.201639344262295</v>
      </c>
      <c r="K51" s="30">
        <f>I51/$I$23*100</f>
        <v>170.46511627906978</v>
      </c>
    </row>
    <row r="52" spans="1:11">
      <c r="A52" s="362"/>
      <c r="B52" s="134" t="s">
        <v>13</v>
      </c>
      <c r="C52" s="38">
        <v>1240</v>
      </c>
      <c r="D52" s="15">
        <f t="shared" si="0"/>
        <v>1.0163934426229508</v>
      </c>
      <c r="E52" s="30">
        <f t="shared" si="3"/>
        <v>188.44984802431611</v>
      </c>
      <c r="F52" s="38">
        <v>1414</v>
      </c>
      <c r="G52" s="15">
        <f t="shared" si="1"/>
        <v>1.159016393442623</v>
      </c>
      <c r="H52" s="30">
        <f t="shared" si="4"/>
        <v>187.28476821192052</v>
      </c>
      <c r="I52" s="29">
        <v>1466</v>
      </c>
      <c r="J52" s="15">
        <f>I52/$B$119</f>
        <v>1.201639344262295</v>
      </c>
      <c r="K52" s="30">
        <f>I52/$I$23*100</f>
        <v>170.46511627906978</v>
      </c>
    </row>
    <row r="53" spans="1:11">
      <c r="A53" s="362"/>
      <c r="B53" s="134" t="s">
        <v>14</v>
      </c>
      <c r="C53" s="38">
        <v>1240</v>
      </c>
      <c r="D53" s="15">
        <f t="shared" si="0"/>
        <v>1.0163934426229508</v>
      </c>
      <c r="E53" s="30">
        <f t="shared" si="3"/>
        <v>188.44984802431611</v>
      </c>
      <c r="F53" s="38">
        <v>1414</v>
      </c>
      <c r="G53" s="15">
        <f t="shared" si="1"/>
        <v>1.159016393442623</v>
      </c>
      <c r="H53" s="30">
        <f t="shared" si="4"/>
        <v>187.28476821192052</v>
      </c>
      <c r="I53" s="29">
        <v>1466</v>
      </c>
      <c r="J53" s="15">
        <f>I53/$B$119</f>
        <v>1.201639344262295</v>
      </c>
      <c r="K53" s="30">
        <f>I53/$I$23*100</f>
        <v>170.46511627906978</v>
      </c>
    </row>
    <row r="54" spans="1:11">
      <c r="A54" s="362"/>
      <c r="B54" s="134" t="s">
        <v>15</v>
      </c>
      <c r="C54" s="38">
        <v>1240</v>
      </c>
      <c r="D54" s="15">
        <f t="shared" si="0"/>
        <v>1.0163934426229508</v>
      </c>
      <c r="E54" s="30">
        <f t="shared" si="3"/>
        <v>188.44984802431611</v>
      </c>
      <c r="F54" s="38">
        <v>1414</v>
      </c>
      <c r="G54" s="15">
        <f t="shared" si="1"/>
        <v>1.159016393442623</v>
      </c>
      <c r="H54" s="30">
        <f t="shared" si="4"/>
        <v>187.28476821192052</v>
      </c>
      <c r="I54" s="29">
        <v>1466</v>
      </c>
      <c r="J54" s="15">
        <f>I54/$B$119</f>
        <v>1.201639344262295</v>
      </c>
      <c r="K54" s="30">
        <f>I54/$I$23*100</f>
        <v>170.46511627906978</v>
      </c>
    </row>
    <row r="55" spans="1:11">
      <c r="A55" s="362"/>
      <c r="B55" s="134" t="s">
        <v>16</v>
      </c>
      <c r="C55" s="38">
        <v>1240</v>
      </c>
      <c r="D55" s="15">
        <f t="shared" si="0"/>
        <v>1.0163934426229508</v>
      </c>
      <c r="E55" s="30">
        <f t="shared" si="3"/>
        <v>188.44984802431611</v>
      </c>
      <c r="F55" s="38">
        <v>1414</v>
      </c>
      <c r="G55" s="15">
        <f t="shared" si="1"/>
        <v>1.159016393442623</v>
      </c>
      <c r="H55" s="30">
        <f t="shared" si="4"/>
        <v>187.28476821192052</v>
      </c>
      <c r="I55" s="29">
        <v>1466</v>
      </c>
      <c r="J55" s="15">
        <f>I55/$B$119</f>
        <v>1.201639344262295</v>
      </c>
      <c r="K55" s="30">
        <f>I55/$I$23*100</f>
        <v>170.46511627906978</v>
      </c>
    </row>
    <row r="56" spans="1:11">
      <c r="A56" s="362"/>
      <c r="B56" s="134" t="s">
        <v>17</v>
      </c>
      <c r="C56" s="38">
        <v>1240</v>
      </c>
      <c r="D56" s="15">
        <f t="shared" si="0"/>
        <v>1.0163934426229508</v>
      </c>
      <c r="E56" s="30">
        <f t="shared" si="3"/>
        <v>188.44984802431611</v>
      </c>
      <c r="F56" s="38">
        <v>1414</v>
      </c>
      <c r="G56" s="15">
        <f t="shared" si="1"/>
        <v>1.159016393442623</v>
      </c>
      <c r="H56" s="30">
        <f t="shared" si="4"/>
        <v>187.28476821192052</v>
      </c>
      <c r="I56" s="29" t="s">
        <v>150</v>
      </c>
      <c r="J56" s="15" t="s">
        <v>150</v>
      </c>
      <c r="K56" s="30" t="s">
        <v>150</v>
      </c>
    </row>
    <row r="57" spans="1:11" ht="15.75" customHeight="1">
      <c r="A57" s="362"/>
      <c r="B57" s="134" t="s">
        <v>18</v>
      </c>
      <c r="C57" s="38">
        <v>1240</v>
      </c>
      <c r="D57" s="15">
        <f t="shared" si="0"/>
        <v>1.0163934426229508</v>
      </c>
      <c r="E57" s="30">
        <f t="shared" si="3"/>
        <v>188.44984802431611</v>
      </c>
      <c r="F57" s="38">
        <v>1414</v>
      </c>
      <c r="G57" s="15">
        <f t="shared" si="1"/>
        <v>1.159016393442623</v>
      </c>
      <c r="H57" s="30">
        <f t="shared" si="4"/>
        <v>187.28476821192052</v>
      </c>
      <c r="I57" s="29">
        <v>1466</v>
      </c>
      <c r="J57" s="15">
        <f>I57/$B$119</f>
        <v>1.201639344262295</v>
      </c>
      <c r="K57" s="30">
        <f>I57/$I$23*100</f>
        <v>170.46511627906978</v>
      </c>
    </row>
    <row r="58" spans="1:11" ht="15.75" customHeight="1">
      <c r="A58" s="362"/>
      <c r="B58" s="134" t="s">
        <v>19</v>
      </c>
      <c r="C58" s="38">
        <v>1240</v>
      </c>
      <c r="D58" s="15">
        <f t="shared" si="0"/>
        <v>1.0163934426229508</v>
      </c>
      <c r="E58" s="30">
        <f t="shared" si="3"/>
        <v>188.44984802431611</v>
      </c>
      <c r="F58" s="38">
        <v>1414</v>
      </c>
      <c r="G58" s="15">
        <f t="shared" si="1"/>
        <v>1.159016393442623</v>
      </c>
      <c r="H58" s="30">
        <f t="shared" si="4"/>
        <v>187.28476821192052</v>
      </c>
      <c r="I58" s="29">
        <v>1466</v>
      </c>
      <c r="J58" s="15">
        <f>I58/$B$119</f>
        <v>1.201639344262295</v>
      </c>
      <c r="K58" s="30">
        <f>I58/$I$23*100</f>
        <v>170.46511627906978</v>
      </c>
    </row>
    <row r="59" spans="1:11" ht="15.75" customHeight="1">
      <c r="A59" s="362"/>
      <c r="B59" s="134" t="s">
        <v>20</v>
      </c>
      <c r="C59" s="38">
        <v>1240</v>
      </c>
      <c r="D59" s="15">
        <f t="shared" si="0"/>
        <v>1.0163934426229508</v>
      </c>
      <c r="E59" s="30">
        <f t="shared" si="3"/>
        <v>188.44984802431611</v>
      </c>
      <c r="F59" s="38">
        <v>1414</v>
      </c>
      <c r="G59" s="15">
        <f t="shared" si="1"/>
        <v>1.159016393442623</v>
      </c>
      <c r="H59" s="30">
        <f t="shared" si="4"/>
        <v>187.28476821192052</v>
      </c>
      <c r="I59" s="29">
        <v>1466</v>
      </c>
      <c r="J59" s="15">
        <f>I59/$B$119</f>
        <v>1.201639344262295</v>
      </c>
      <c r="K59" s="30">
        <f>I59/$I$23*100</f>
        <v>170.46511627906978</v>
      </c>
    </row>
    <row r="60" spans="1:11" ht="15.75" customHeight="1">
      <c r="A60" s="362"/>
      <c r="B60" s="134" t="s">
        <v>146</v>
      </c>
      <c r="C60" s="38">
        <v>1240</v>
      </c>
      <c r="D60" s="15">
        <f t="shared" si="0"/>
        <v>1.0163934426229508</v>
      </c>
      <c r="E60" s="30">
        <f t="shared" si="3"/>
        <v>188.44984802431611</v>
      </c>
      <c r="F60" s="38">
        <v>1414</v>
      </c>
      <c r="G60" s="15">
        <f t="shared" si="1"/>
        <v>1.159016393442623</v>
      </c>
      <c r="H60" s="30">
        <f t="shared" si="4"/>
        <v>187.28476821192052</v>
      </c>
      <c r="I60" s="29" t="s">
        <v>150</v>
      </c>
      <c r="J60" s="15" t="s">
        <v>150</v>
      </c>
      <c r="K60" s="30" t="s">
        <v>150</v>
      </c>
    </row>
    <row r="61" spans="1:11" ht="15.75" customHeight="1" thickBot="1">
      <c r="A61" s="362"/>
      <c r="B61" s="112" t="s">
        <v>147</v>
      </c>
      <c r="C61" s="41">
        <v>1240</v>
      </c>
      <c r="D61" s="17">
        <f t="shared" si="0"/>
        <v>1.0163934426229508</v>
      </c>
      <c r="E61" s="42">
        <f t="shared" si="3"/>
        <v>188.44984802431611</v>
      </c>
      <c r="F61" s="41">
        <v>1414</v>
      </c>
      <c r="G61" s="17">
        <f t="shared" si="1"/>
        <v>1.159016393442623</v>
      </c>
      <c r="H61" s="42">
        <f t="shared" si="4"/>
        <v>187.28476821192052</v>
      </c>
      <c r="I61" s="43" t="s">
        <v>150</v>
      </c>
      <c r="J61" s="17" t="s">
        <v>150</v>
      </c>
      <c r="K61" s="42" t="s">
        <v>150</v>
      </c>
    </row>
    <row r="62" spans="1:11" ht="15.75" customHeight="1">
      <c r="A62" s="364">
        <v>2017</v>
      </c>
      <c r="B62" s="83" t="s">
        <v>148</v>
      </c>
      <c r="C62" s="35">
        <v>1240</v>
      </c>
      <c r="D62" s="13">
        <f t="shared" si="0"/>
        <v>1.0163934426229508</v>
      </c>
      <c r="E62" s="27">
        <f t="shared" si="3"/>
        <v>188.44984802431611</v>
      </c>
      <c r="F62" s="35">
        <v>1414</v>
      </c>
      <c r="G62" s="13">
        <f t="shared" si="1"/>
        <v>1.159016393442623</v>
      </c>
      <c r="H62" s="27">
        <f t="shared" si="4"/>
        <v>187.28476821192052</v>
      </c>
      <c r="I62" s="26">
        <v>1575</v>
      </c>
      <c r="J62" s="13">
        <f t="shared" ref="J62:J71" si="6">I62/$B$119</f>
        <v>1.290983606557377</v>
      </c>
      <c r="K62" s="27">
        <f t="shared" ref="K62:K71" si="7">I62/$I$23*100</f>
        <v>183.13953488372093</v>
      </c>
    </row>
    <row r="63" spans="1:11" ht="15.75" customHeight="1">
      <c r="A63" s="365"/>
      <c r="B63" s="134" t="s">
        <v>12</v>
      </c>
      <c r="C63" s="135">
        <v>1240</v>
      </c>
      <c r="D63" s="76">
        <f t="shared" si="0"/>
        <v>1.0163934426229508</v>
      </c>
      <c r="E63" s="126">
        <f t="shared" si="3"/>
        <v>188.44984802431611</v>
      </c>
      <c r="F63" s="135">
        <v>1414</v>
      </c>
      <c r="G63" s="76">
        <f t="shared" si="1"/>
        <v>1.159016393442623</v>
      </c>
      <c r="H63" s="126">
        <f t="shared" si="4"/>
        <v>187.28476821192052</v>
      </c>
      <c r="I63" s="8">
        <v>1575</v>
      </c>
      <c r="J63" s="76">
        <f t="shared" si="6"/>
        <v>1.290983606557377</v>
      </c>
      <c r="K63" s="126">
        <f t="shared" si="7"/>
        <v>183.13953488372093</v>
      </c>
    </row>
    <row r="64" spans="1:11" ht="15.75" customHeight="1">
      <c r="A64" s="365"/>
      <c r="B64" s="134" t="s">
        <v>13</v>
      </c>
      <c r="C64" s="135">
        <v>1240</v>
      </c>
      <c r="D64" s="76">
        <f t="shared" si="0"/>
        <v>1.0163934426229508</v>
      </c>
      <c r="E64" s="126">
        <f t="shared" si="3"/>
        <v>188.44984802431611</v>
      </c>
      <c r="F64" s="135">
        <v>1414</v>
      </c>
      <c r="G64" s="76">
        <f t="shared" si="1"/>
        <v>1.159016393442623</v>
      </c>
      <c r="H64" s="126">
        <f t="shared" si="4"/>
        <v>187.28476821192052</v>
      </c>
      <c r="I64" s="8">
        <v>1575</v>
      </c>
      <c r="J64" s="76">
        <f t="shared" si="6"/>
        <v>1.290983606557377</v>
      </c>
      <c r="K64" s="126">
        <f t="shared" si="7"/>
        <v>183.13953488372093</v>
      </c>
    </row>
    <row r="65" spans="1:11" ht="15.75" customHeight="1">
      <c r="A65" s="365"/>
      <c r="B65" s="134" t="s">
        <v>14</v>
      </c>
      <c r="C65" s="135">
        <v>1240</v>
      </c>
      <c r="D65" s="76">
        <f t="shared" si="0"/>
        <v>1.0163934426229508</v>
      </c>
      <c r="E65" s="126">
        <f t="shared" si="3"/>
        <v>188.44984802431611</v>
      </c>
      <c r="F65" s="135">
        <v>1414</v>
      </c>
      <c r="G65" s="76">
        <f t="shared" si="1"/>
        <v>1.159016393442623</v>
      </c>
      <c r="H65" s="126">
        <f t="shared" si="4"/>
        <v>187.28476821192052</v>
      </c>
      <c r="I65" s="8">
        <v>1575</v>
      </c>
      <c r="J65" s="76">
        <f t="shared" si="6"/>
        <v>1.290983606557377</v>
      </c>
      <c r="K65" s="126">
        <f t="shared" si="7"/>
        <v>183.13953488372093</v>
      </c>
    </row>
    <row r="66" spans="1:11" ht="15.75" customHeight="1">
      <c r="A66" s="365"/>
      <c r="B66" s="134" t="s">
        <v>15</v>
      </c>
      <c r="C66" s="135">
        <v>1240</v>
      </c>
      <c r="D66" s="76">
        <f t="shared" si="0"/>
        <v>1.0163934426229508</v>
      </c>
      <c r="E66" s="126">
        <f t="shared" si="3"/>
        <v>188.44984802431611</v>
      </c>
      <c r="F66" s="135">
        <v>1414</v>
      </c>
      <c r="G66" s="76">
        <f t="shared" si="1"/>
        <v>1.159016393442623</v>
      </c>
      <c r="H66" s="126">
        <f t="shared" si="4"/>
        <v>187.28476821192052</v>
      </c>
      <c r="I66" s="8">
        <v>1575</v>
      </c>
      <c r="J66" s="76">
        <f t="shared" si="6"/>
        <v>1.290983606557377</v>
      </c>
      <c r="K66" s="126">
        <f t="shared" si="7"/>
        <v>183.13953488372093</v>
      </c>
    </row>
    <row r="67" spans="1:11" ht="15.75" customHeight="1">
      <c r="A67" s="365"/>
      <c r="B67" s="134" t="s">
        <v>16</v>
      </c>
      <c r="C67" s="135">
        <v>1240</v>
      </c>
      <c r="D67" s="76">
        <f t="shared" si="0"/>
        <v>1.0163934426229508</v>
      </c>
      <c r="E67" s="126">
        <f t="shared" si="3"/>
        <v>188.44984802431611</v>
      </c>
      <c r="F67" s="135">
        <v>1414</v>
      </c>
      <c r="G67" s="76">
        <f t="shared" si="1"/>
        <v>1.159016393442623</v>
      </c>
      <c r="H67" s="126">
        <f t="shared" si="4"/>
        <v>187.28476821192052</v>
      </c>
      <c r="I67" s="8">
        <v>1575</v>
      </c>
      <c r="J67" s="76">
        <f t="shared" si="6"/>
        <v>1.290983606557377</v>
      </c>
      <c r="K67" s="126">
        <f t="shared" si="7"/>
        <v>183.13953488372093</v>
      </c>
    </row>
    <row r="68" spans="1:11" ht="15.75" customHeight="1">
      <c r="A68" s="365"/>
      <c r="B68" s="134" t="s">
        <v>17</v>
      </c>
      <c r="C68" s="135">
        <v>1240</v>
      </c>
      <c r="D68" s="76">
        <f t="shared" si="0"/>
        <v>1.0163934426229508</v>
      </c>
      <c r="E68" s="126">
        <f t="shared" si="3"/>
        <v>188.44984802431611</v>
      </c>
      <c r="F68" s="135">
        <v>1414</v>
      </c>
      <c r="G68" s="76">
        <f t="shared" si="1"/>
        <v>1.159016393442623</v>
      </c>
      <c r="H68" s="126">
        <f t="shared" si="4"/>
        <v>187.28476821192052</v>
      </c>
      <c r="I68" s="8">
        <v>1575</v>
      </c>
      <c r="J68" s="76">
        <f t="shared" si="6"/>
        <v>1.290983606557377</v>
      </c>
      <c r="K68" s="126">
        <f t="shared" si="7"/>
        <v>183.13953488372093</v>
      </c>
    </row>
    <row r="69" spans="1:11" ht="15.75" customHeight="1">
      <c r="A69" s="365"/>
      <c r="B69" s="134" t="s">
        <v>18</v>
      </c>
      <c r="C69" s="135">
        <v>1240</v>
      </c>
      <c r="D69" s="76">
        <f t="shared" si="0"/>
        <v>1.0163934426229508</v>
      </c>
      <c r="E69" s="126">
        <f t="shared" si="3"/>
        <v>188.44984802431611</v>
      </c>
      <c r="F69" s="135">
        <v>1414</v>
      </c>
      <c r="G69" s="76">
        <f t="shared" si="1"/>
        <v>1.159016393442623</v>
      </c>
      <c r="H69" s="126">
        <f t="shared" si="4"/>
        <v>187.28476821192052</v>
      </c>
      <c r="I69" s="8">
        <v>1575</v>
      </c>
      <c r="J69" s="76">
        <f t="shared" si="6"/>
        <v>1.290983606557377</v>
      </c>
      <c r="K69" s="126">
        <f t="shared" si="7"/>
        <v>183.13953488372093</v>
      </c>
    </row>
    <row r="70" spans="1:11" ht="15.75" customHeight="1">
      <c r="A70" s="365"/>
      <c r="B70" s="134" t="s">
        <v>19</v>
      </c>
      <c r="C70" s="135">
        <v>1240</v>
      </c>
      <c r="D70" s="76">
        <f t="shared" si="0"/>
        <v>1.0163934426229508</v>
      </c>
      <c r="E70" s="126">
        <f t="shared" si="3"/>
        <v>188.44984802431611</v>
      </c>
      <c r="F70" s="135">
        <v>1414</v>
      </c>
      <c r="G70" s="76">
        <f t="shared" si="1"/>
        <v>1.159016393442623</v>
      </c>
      <c r="H70" s="126">
        <f t="shared" si="4"/>
        <v>187.28476821192052</v>
      </c>
      <c r="I70" s="8">
        <v>1575</v>
      </c>
      <c r="J70" s="76">
        <f t="shared" si="6"/>
        <v>1.290983606557377</v>
      </c>
      <c r="K70" s="126">
        <f t="shared" si="7"/>
        <v>183.13953488372093</v>
      </c>
    </row>
    <row r="71" spans="1:11" ht="15.75" customHeight="1">
      <c r="A71" s="365"/>
      <c r="B71" s="134" t="s">
        <v>20</v>
      </c>
      <c r="C71" s="135">
        <v>1240</v>
      </c>
      <c r="D71" s="76">
        <f t="shared" si="0"/>
        <v>1.0163934426229508</v>
      </c>
      <c r="E71" s="126">
        <f t="shared" si="3"/>
        <v>188.44984802431611</v>
      </c>
      <c r="F71" s="135">
        <v>1414</v>
      </c>
      <c r="G71" s="76">
        <f t="shared" si="1"/>
        <v>1.159016393442623</v>
      </c>
      <c r="H71" s="126">
        <f t="shared" si="4"/>
        <v>187.28476821192052</v>
      </c>
      <c r="I71" s="8">
        <v>1575</v>
      </c>
      <c r="J71" s="76">
        <f t="shared" si="6"/>
        <v>1.290983606557377</v>
      </c>
      <c r="K71" s="126">
        <f t="shared" si="7"/>
        <v>183.13953488372093</v>
      </c>
    </row>
    <row r="72" spans="1:11" ht="15.75" customHeight="1">
      <c r="A72" s="365"/>
      <c r="B72" s="134" t="s">
        <v>146</v>
      </c>
      <c r="C72" s="135">
        <v>1240</v>
      </c>
      <c r="D72" s="76">
        <f t="shared" si="0"/>
        <v>1.0163934426229508</v>
      </c>
      <c r="E72" s="126">
        <f t="shared" si="3"/>
        <v>188.44984802431611</v>
      </c>
      <c r="F72" s="135">
        <v>1414</v>
      </c>
      <c r="G72" s="76">
        <f t="shared" si="1"/>
        <v>1.159016393442623</v>
      </c>
      <c r="H72" s="126">
        <f t="shared" si="4"/>
        <v>187.28476821192052</v>
      </c>
      <c r="I72" s="8" t="s">
        <v>150</v>
      </c>
      <c r="J72" s="76" t="s">
        <v>150</v>
      </c>
      <c r="K72" s="126" t="s">
        <v>150</v>
      </c>
    </row>
    <row r="73" spans="1:11" ht="15.75" customHeight="1" thickBot="1">
      <c r="A73" s="365"/>
      <c r="B73" s="31" t="s">
        <v>147</v>
      </c>
      <c r="C73" s="41">
        <v>1372</v>
      </c>
      <c r="D73" s="17">
        <f t="shared" si="0"/>
        <v>1.1245901639344262</v>
      </c>
      <c r="E73" s="42">
        <f t="shared" si="3"/>
        <v>208.51063829787236</v>
      </c>
      <c r="F73" s="41">
        <v>1610</v>
      </c>
      <c r="G73" s="17">
        <f t="shared" si="1"/>
        <v>1.319672131147541</v>
      </c>
      <c r="H73" s="42">
        <f t="shared" si="4"/>
        <v>213.24503311258275</v>
      </c>
      <c r="I73" s="43" t="s">
        <v>150</v>
      </c>
      <c r="J73" s="17" t="s">
        <v>150</v>
      </c>
      <c r="K73" s="42" t="s">
        <v>150</v>
      </c>
    </row>
    <row r="74" spans="1:11" ht="15.75" customHeight="1">
      <c r="A74" s="364">
        <v>2018</v>
      </c>
      <c r="B74" s="83" t="s">
        <v>148</v>
      </c>
      <c r="C74" s="35">
        <v>1372</v>
      </c>
      <c r="D74" s="13">
        <f t="shared" si="0"/>
        <v>1.1245901639344262</v>
      </c>
      <c r="E74" s="27">
        <f t="shared" si="3"/>
        <v>208.51063829787236</v>
      </c>
      <c r="F74" s="35">
        <v>1610</v>
      </c>
      <c r="G74" s="13">
        <f t="shared" si="1"/>
        <v>1.319672131147541</v>
      </c>
      <c r="H74" s="27">
        <f t="shared" si="4"/>
        <v>213.24503311258275</v>
      </c>
      <c r="I74" s="26" t="s">
        <v>150</v>
      </c>
      <c r="J74" s="13" t="s">
        <v>150</v>
      </c>
      <c r="K74" s="27" t="s">
        <v>150</v>
      </c>
    </row>
    <row r="75" spans="1:11" ht="15.75" customHeight="1">
      <c r="A75" s="365"/>
      <c r="B75" s="134" t="s">
        <v>12</v>
      </c>
      <c r="C75" s="135">
        <v>1330</v>
      </c>
      <c r="D75" s="76">
        <f t="shared" si="0"/>
        <v>1.0901639344262295</v>
      </c>
      <c r="E75" s="126">
        <f t="shared" si="3"/>
        <v>202.12765957446811</v>
      </c>
      <c r="F75" s="135">
        <v>1610</v>
      </c>
      <c r="G75" s="76">
        <f t="shared" si="1"/>
        <v>1.319672131147541</v>
      </c>
      <c r="H75" s="126">
        <f t="shared" si="4"/>
        <v>213.24503311258275</v>
      </c>
      <c r="I75" s="8" t="s">
        <v>150</v>
      </c>
      <c r="J75" s="76" t="s">
        <v>150</v>
      </c>
      <c r="K75" s="126" t="s">
        <v>150</v>
      </c>
    </row>
    <row r="76" spans="1:11" ht="15.75" customHeight="1">
      <c r="A76" s="365"/>
      <c r="B76" s="134" t="s">
        <v>13</v>
      </c>
      <c r="C76" s="135">
        <v>1330</v>
      </c>
      <c r="D76" s="76">
        <f t="shared" si="0"/>
        <v>1.0901639344262295</v>
      </c>
      <c r="E76" s="126">
        <f t="shared" si="3"/>
        <v>202.12765957446811</v>
      </c>
      <c r="F76" s="135">
        <v>1610</v>
      </c>
      <c r="G76" s="76">
        <f t="shared" si="1"/>
        <v>1.319672131147541</v>
      </c>
      <c r="H76" s="126">
        <f t="shared" si="4"/>
        <v>213.24503311258275</v>
      </c>
      <c r="I76" s="8" t="s">
        <v>150</v>
      </c>
      <c r="J76" s="76" t="s">
        <v>150</v>
      </c>
      <c r="K76" s="126" t="s">
        <v>150</v>
      </c>
    </row>
    <row r="77" spans="1:11" ht="15.75" customHeight="1">
      <c r="A77" s="365"/>
      <c r="B77" s="134" t="s">
        <v>14</v>
      </c>
      <c r="C77" s="135">
        <v>1330</v>
      </c>
      <c r="D77" s="76">
        <f t="shared" si="0"/>
        <v>1.0901639344262295</v>
      </c>
      <c r="E77" s="126">
        <f t="shared" si="3"/>
        <v>202.12765957446811</v>
      </c>
      <c r="F77" s="135">
        <v>1610</v>
      </c>
      <c r="G77" s="76">
        <f t="shared" si="1"/>
        <v>1.319672131147541</v>
      </c>
      <c r="H77" s="126">
        <f t="shared" si="4"/>
        <v>213.24503311258275</v>
      </c>
      <c r="I77" s="8" t="s">
        <v>150</v>
      </c>
      <c r="J77" s="76" t="s">
        <v>150</v>
      </c>
      <c r="K77" s="126" t="s">
        <v>150</v>
      </c>
    </row>
    <row r="78" spans="1:11" ht="15.75" customHeight="1">
      <c r="A78" s="365"/>
      <c r="B78" s="134" t="s">
        <v>15</v>
      </c>
      <c r="C78" s="135">
        <v>1330</v>
      </c>
      <c r="D78" s="76">
        <f t="shared" si="0"/>
        <v>1.0901639344262295</v>
      </c>
      <c r="E78" s="126">
        <f t="shared" si="3"/>
        <v>202.12765957446811</v>
      </c>
      <c r="F78" s="135">
        <v>1610</v>
      </c>
      <c r="G78" s="76">
        <f t="shared" si="1"/>
        <v>1.319672131147541</v>
      </c>
      <c r="H78" s="126">
        <f t="shared" si="4"/>
        <v>213.24503311258275</v>
      </c>
      <c r="I78" s="8" t="s">
        <v>150</v>
      </c>
      <c r="J78" s="76" t="s">
        <v>150</v>
      </c>
      <c r="K78" s="126" t="s">
        <v>150</v>
      </c>
    </row>
    <row r="79" spans="1:11" ht="15.75" customHeight="1">
      <c r="A79" s="365"/>
      <c r="B79" s="134" t="s">
        <v>16</v>
      </c>
      <c r="C79" s="135">
        <v>1330</v>
      </c>
      <c r="D79" s="76">
        <f t="shared" ref="D79:D100" si="8">C79/$B$119</f>
        <v>1.0901639344262295</v>
      </c>
      <c r="E79" s="126">
        <f t="shared" si="3"/>
        <v>202.12765957446811</v>
      </c>
      <c r="F79" s="135">
        <v>1610</v>
      </c>
      <c r="G79" s="76">
        <f t="shared" ref="G79:G100" si="9">F79/$B$119</f>
        <v>1.319672131147541</v>
      </c>
      <c r="H79" s="126">
        <f t="shared" si="4"/>
        <v>213.24503311258275</v>
      </c>
      <c r="I79" s="8" t="s">
        <v>150</v>
      </c>
      <c r="J79" s="76" t="s">
        <v>150</v>
      </c>
      <c r="K79" s="126" t="s">
        <v>150</v>
      </c>
    </row>
    <row r="80" spans="1:11" ht="15.75" customHeight="1">
      <c r="A80" s="365"/>
      <c r="B80" s="134" t="s">
        <v>17</v>
      </c>
      <c r="C80" s="135">
        <v>1330</v>
      </c>
      <c r="D80" s="76">
        <f t="shared" si="8"/>
        <v>1.0901639344262295</v>
      </c>
      <c r="E80" s="126">
        <f t="shared" ref="E80:E100" si="10">C80/$C$23*100</f>
        <v>202.12765957446811</v>
      </c>
      <c r="F80" s="135">
        <v>1800</v>
      </c>
      <c r="G80" s="76">
        <f t="shared" si="9"/>
        <v>1.4754098360655739</v>
      </c>
      <c r="H80" s="126">
        <f t="shared" ref="H80:H100" si="11">F80/$F$23*100</f>
        <v>238.41059602649008</v>
      </c>
      <c r="I80" s="8" t="s">
        <v>150</v>
      </c>
      <c r="J80" s="76" t="s">
        <v>150</v>
      </c>
      <c r="K80" s="126" t="s">
        <v>150</v>
      </c>
    </row>
    <row r="81" spans="1:11" ht="15.75" customHeight="1">
      <c r="A81" s="365"/>
      <c r="B81" s="134" t="s">
        <v>18</v>
      </c>
      <c r="C81" s="135">
        <v>1330</v>
      </c>
      <c r="D81" s="76">
        <f t="shared" si="8"/>
        <v>1.0901639344262295</v>
      </c>
      <c r="E81" s="126">
        <f t="shared" si="10"/>
        <v>202.12765957446811</v>
      </c>
      <c r="F81" s="135">
        <v>1800</v>
      </c>
      <c r="G81" s="76">
        <f t="shared" si="9"/>
        <v>1.4754098360655739</v>
      </c>
      <c r="H81" s="126">
        <f t="shared" si="11"/>
        <v>238.41059602649008</v>
      </c>
      <c r="I81" s="8" t="s">
        <v>150</v>
      </c>
      <c r="J81" s="76" t="s">
        <v>150</v>
      </c>
      <c r="K81" s="126" t="s">
        <v>150</v>
      </c>
    </row>
    <row r="82" spans="1:11" ht="15.75" customHeight="1">
      <c r="A82" s="365"/>
      <c r="B82" s="134" t="s">
        <v>19</v>
      </c>
      <c r="C82" s="135">
        <v>1330</v>
      </c>
      <c r="D82" s="76">
        <f t="shared" si="8"/>
        <v>1.0901639344262295</v>
      </c>
      <c r="E82" s="126">
        <f t="shared" si="10"/>
        <v>202.12765957446811</v>
      </c>
      <c r="F82" s="135">
        <v>1800</v>
      </c>
      <c r="G82" s="76">
        <f t="shared" si="9"/>
        <v>1.4754098360655739</v>
      </c>
      <c r="H82" s="126">
        <f t="shared" si="11"/>
        <v>238.41059602649008</v>
      </c>
      <c r="I82" s="8" t="s">
        <v>150</v>
      </c>
      <c r="J82" s="76" t="s">
        <v>150</v>
      </c>
      <c r="K82" s="126" t="s">
        <v>150</v>
      </c>
    </row>
    <row r="83" spans="1:11" ht="15.75" customHeight="1">
      <c r="A83" s="365"/>
      <c r="B83" s="134" t="s">
        <v>20</v>
      </c>
      <c r="C83" s="135">
        <v>1330</v>
      </c>
      <c r="D83" s="76">
        <f t="shared" si="8"/>
        <v>1.0901639344262295</v>
      </c>
      <c r="E83" s="126">
        <f t="shared" si="10"/>
        <v>202.12765957446811</v>
      </c>
      <c r="F83" s="135">
        <v>1800</v>
      </c>
      <c r="G83" s="76">
        <f t="shared" si="9"/>
        <v>1.4754098360655739</v>
      </c>
      <c r="H83" s="126">
        <f t="shared" si="11"/>
        <v>238.41059602649008</v>
      </c>
      <c r="I83" s="8" t="s">
        <v>150</v>
      </c>
      <c r="J83" s="76" t="s">
        <v>150</v>
      </c>
      <c r="K83" s="126" t="s">
        <v>150</v>
      </c>
    </row>
    <row r="84" spans="1:11" ht="15.75" customHeight="1">
      <c r="A84" s="365"/>
      <c r="B84" s="134" t="s">
        <v>146</v>
      </c>
      <c r="C84" s="135">
        <v>1330</v>
      </c>
      <c r="D84" s="76">
        <f t="shared" si="8"/>
        <v>1.0901639344262295</v>
      </c>
      <c r="E84" s="126">
        <f t="shared" si="10"/>
        <v>202.12765957446811</v>
      </c>
      <c r="F84" s="135">
        <v>1800</v>
      </c>
      <c r="G84" s="76">
        <f t="shared" si="9"/>
        <v>1.4754098360655739</v>
      </c>
      <c r="H84" s="126">
        <f t="shared" si="11"/>
        <v>238.41059602649008</v>
      </c>
      <c r="I84" s="8" t="s">
        <v>150</v>
      </c>
      <c r="J84" s="76" t="s">
        <v>150</v>
      </c>
      <c r="K84" s="126" t="s">
        <v>150</v>
      </c>
    </row>
    <row r="85" spans="1:11" ht="15.75" customHeight="1" thickBot="1">
      <c r="A85" s="365"/>
      <c r="B85" s="112" t="s">
        <v>147</v>
      </c>
      <c r="C85" s="320">
        <v>1330</v>
      </c>
      <c r="D85" s="165">
        <f t="shared" si="8"/>
        <v>1.0901639344262295</v>
      </c>
      <c r="E85" s="168">
        <f t="shared" si="10"/>
        <v>202.12765957446811</v>
      </c>
      <c r="F85" s="320">
        <v>1800</v>
      </c>
      <c r="G85" s="165">
        <f t="shared" si="9"/>
        <v>1.4754098360655739</v>
      </c>
      <c r="H85" s="168">
        <f t="shared" si="11"/>
        <v>238.41059602649008</v>
      </c>
      <c r="I85" s="319" t="s">
        <v>150</v>
      </c>
      <c r="J85" s="165" t="s">
        <v>150</v>
      </c>
      <c r="K85" s="168" t="s">
        <v>150</v>
      </c>
    </row>
    <row r="86" spans="1:11" ht="15.75" customHeight="1">
      <c r="A86" s="364">
        <v>2019</v>
      </c>
      <c r="B86" s="83" t="s">
        <v>148</v>
      </c>
      <c r="C86" s="35">
        <v>2340</v>
      </c>
      <c r="D86" s="13">
        <f t="shared" si="8"/>
        <v>1.9180327868852458</v>
      </c>
      <c r="E86" s="27">
        <f t="shared" si="10"/>
        <v>355.62310030395139</v>
      </c>
      <c r="F86" s="35">
        <v>2690</v>
      </c>
      <c r="G86" s="13">
        <f t="shared" si="9"/>
        <v>2.2049180327868854</v>
      </c>
      <c r="H86" s="27">
        <f t="shared" si="11"/>
        <v>356.29139072847681</v>
      </c>
      <c r="I86" s="26" t="s">
        <v>150</v>
      </c>
      <c r="J86" s="13" t="s">
        <v>150</v>
      </c>
      <c r="K86" s="27" t="s">
        <v>150</v>
      </c>
    </row>
    <row r="87" spans="1:11" ht="15.75" customHeight="1">
      <c r="A87" s="365"/>
      <c r="B87" s="134" t="s">
        <v>12</v>
      </c>
      <c r="C87" s="135">
        <v>2340</v>
      </c>
      <c r="D87" s="76">
        <f t="shared" si="8"/>
        <v>1.9180327868852458</v>
      </c>
      <c r="E87" s="126">
        <f t="shared" si="10"/>
        <v>355.62310030395139</v>
      </c>
      <c r="F87" s="135">
        <v>2690</v>
      </c>
      <c r="G87" s="76">
        <f t="shared" si="9"/>
        <v>2.2049180327868854</v>
      </c>
      <c r="H87" s="126">
        <f t="shared" si="11"/>
        <v>356.29139072847681</v>
      </c>
      <c r="I87" s="8" t="s">
        <v>150</v>
      </c>
      <c r="J87" s="76" t="s">
        <v>150</v>
      </c>
      <c r="K87" s="126" t="s">
        <v>150</v>
      </c>
    </row>
    <row r="88" spans="1:11" ht="15.75" customHeight="1">
      <c r="A88" s="365"/>
      <c r="B88" s="134" t="s">
        <v>13</v>
      </c>
      <c r="C88" s="135">
        <v>2340</v>
      </c>
      <c r="D88" s="76">
        <f t="shared" si="8"/>
        <v>1.9180327868852458</v>
      </c>
      <c r="E88" s="126">
        <f t="shared" si="10"/>
        <v>355.62310030395139</v>
      </c>
      <c r="F88" s="135">
        <v>2690</v>
      </c>
      <c r="G88" s="76">
        <f t="shared" si="9"/>
        <v>2.2049180327868854</v>
      </c>
      <c r="H88" s="126">
        <f t="shared" si="11"/>
        <v>356.29139072847681</v>
      </c>
      <c r="I88" s="8" t="s">
        <v>150</v>
      </c>
      <c r="J88" s="76" t="s">
        <v>150</v>
      </c>
      <c r="K88" s="126" t="s">
        <v>150</v>
      </c>
    </row>
    <row r="89" spans="1:11" ht="15.75" customHeight="1">
      <c r="A89" s="365"/>
      <c r="B89" s="134" t="s">
        <v>14</v>
      </c>
      <c r="C89" s="135">
        <v>2340</v>
      </c>
      <c r="D89" s="76">
        <f t="shared" si="8"/>
        <v>1.9180327868852458</v>
      </c>
      <c r="E89" s="126">
        <f t="shared" si="10"/>
        <v>355.62310030395139</v>
      </c>
      <c r="F89" s="135">
        <v>2690</v>
      </c>
      <c r="G89" s="76">
        <f t="shared" si="9"/>
        <v>2.2049180327868854</v>
      </c>
      <c r="H89" s="126">
        <f t="shared" si="11"/>
        <v>356.29139072847681</v>
      </c>
      <c r="I89" s="8" t="s">
        <v>150</v>
      </c>
      <c r="J89" s="76" t="s">
        <v>150</v>
      </c>
      <c r="K89" s="126" t="s">
        <v>150</v>
      </c>
    </row>
    <row r="90" spans="1:11" ht="15.75" customHeight="1">
      <c r="A90" s="365"/>
      <c r="B90" s="134" t="s">
        <v>15</v>
      </c>
      <c r="C90" s="135">
        <v>2340</v>
      </c>
      <c r="D90" s="76">
        <f t="shared" si="8"/>
        <v>1.9180327868852458</v>
      </c>
      <c r="E90" s="126">
        <f t="shared" si="10"/>
        <v>355.62310030395139</v>
      </c>
      <c r="F90" s="135">
        <v>2690</v>
      </c>
      <c r="G90" s="76">
        <f t="shared" si="9"/>
        <v>2.2049180327868854</v>
      </c>
      <c r="H90" s="126">
        <f t="shared" si="11"/>
        <v>356.29139072847681</v>
      </c>
      <c r="I90" s="8" t="s">
        <v>150</v>
      </c>
      <c r="J90" s="76" t="s">
        <v>150</v>
      </c>
      <c r="K90" s="126" t="s">
        <v>150</v>
      </c>
    </row>
    <row r="91" spans="1:11" ht="15.75" customHeight="1">
      <c r="A91" s="365"/>
      <c r="B91" s="134" t="s">
        <v>16</v>
      </c>
      <c r="C91" s="135">
        <v>2340</v>
      </c>
      <c r="D91" s="76">
        <f t="shared" si="8"/>
        <v>1.9180327868852458</v>
      </c>
      <c r="E91" s="126">
        <f t="shared" si="10"/>
        <v>355.62310030395139</v>
      </c>
      <c r="F91" s="135">
        <v>2690</v>
      </c>
      <c r="G91" s="76">
        <f t="shared" si="9"/>
        <v>2.2049180327868854</v>
      </c>
      <c r="H91" s="126">
        <f t="shared" si="11"/>
        <v>356.29139072847681</v>
      </c>
      <c r="I91" s="8" t="s">
        <v>150</v>
      </c>
      <c r="J91" s="76" t="s">
        <v>150</v>
      </c>
      <c r="K91" s="126" t="s">
        <v>150</v>
      </c>
    </row>
    <row r="92" spans="1:11" ht="15.75" customHeight="1">
      <c r="A92" s="365"/>
      <c r="B92" s="134" t="s">
        <v>17</v>
      </c>
      <c r="C92" s="135">
        <v>2340</v>
      </c>
      <c r="D92" s="76">
        <f t="shared" si="8"/>
        <v>1.9180327868852458</v>
      </c>
      <c r="E92" s="126">
        <f t="shared" si="10"/>
        <v>355.62310030395139</v>
      </c>
      <c r="F92" s="135">
        <v>2690</v>
      </c>
      <c r="G92" s="76">
        <f t="shared" si="9"/>
        <v>2.2049180327868854</v>
      </c>
      <c r="H92" s="126">
        <f t="shared" si="11"/>
        <v>356.29139072847681</v>
      </c>
      <c r="I92" s="8" t="s">
        <v>150</v>
      </c>
      <c r="J92" s="76" t="s">
        <v>150</v>
      </c>
      <c r="K92" s="126" t="s">
        <v>150</v>
      </c>
    </row>
    <row r="93" spans="1:11" ht="15.75" customHeight="1">
      <c r="A93" s="365"/>
      <c r="B93" s="134" t="s">
        <v>18</v>
      </c>
      <c r="C93" s="135">
        <v>2574</v>
      </c>
      <c r="D93" s="76">
        <f t="shared" si="8"/>
        <v>2.1098360655737705</v>
      </c>
      <c r="E93" s="126">
        <f t="shared" si="10"/>
        <v>391.1854103343465</v>
      </c>
      <c r="F93" s="135">
        <v>2959</v>
      </c>
      <c r="G93" s="76">
        <f t="shared" si="9"/>
        <v>2.4254098360655738</v>
      </c>
      <c r="H93" s="126">
        <f t="shared" si="11"/>
        <v>391.92052980132451</v>
      </c>
      <c r="I93" s="8" t="s">
        <v>150</v>
      </c>
      <c r="J93" s="76" t="s">
        <v>150</v>
      </c>
      <c r="K93" s="126" t="s">
        <v>150</v>
      </c>
    </row>
    <row r="94" spans="1:11" ht="15.75" customHeight="1">
      <c r="A94" s="365"/>
      <c r="B94" s="134" t="s">
        <v>19</v>
      </c>
      <c r="C94" s="135">
        <v>2340</v>
      </c>
      <c r="D94" s="76">
        <f t="shared" si="8"/>
        <v>1.9180327868852458</v>
      </c>
      <c r="E94" s="126">
        <f t="shared" si="10"/>
        <v>355.62310030395139</v>
      </c>
      <c r="F94" s="135">
        <v>2690</v>
      </c>
      <c r="G94" s="76">
        <f t="shared" si="9"/>
        <v>2.2049180327868854</v>
      </c>
      <c r="H94" s="126">
        <f t="shared" si="11"/>
        <v>356.29139072847681</v>
      </c>
      <c r="I94" s="8" t="s">
        <v>150</v>
      </c>
      <c r="J94" s="76" t="s">
        <v>150</v>
      </c>
      <c r="K94" s="126" t="s">
        <v>150</v>
      </c>
    </row>
    <row r="95" spans="1:11" ht="15.75" customHeight="1">
      <c r="A95" s="365"/>
      <c r="B95" s="134" t="s">
        <v>20</v>
      </c>
      <c r="C95" s="135">
        <v>2340</v>
      </c>
      <c r="D95" s="76">
        <f t="shared" si="8"/>
        <v>1.9180327868852458</v>
      </c>
      <c r="E95" s="126">
        <f t="shared" si="10"/>
        <v>355.62310030395139</v>
      </c>
      <c r="F95" s="135">
        <v>2690</v>
      </c>
      <c r="G95" s="76">
        <f t="shared" si="9"/>
        <v>2.2049180327868854</v>
      </c>
      <c r="H95" s="126">
        <f t="shared" si="11"/>
        <v>356.29139072847681</v>
      </c>
      <c r="I95" s="8" t="s">
        <v>150</v>
      </c>
      <c r="J95" s="76" t="s">
        <v>150</v>
      </c>
      <c r="K95" s="126" t="s">
        <v>150</v>
      </c>
    </row>
    <row r="96" spans="1:11" ht="15.75" customHeight="1">
      <c r="A96" s="365"/>
      <c r="B96" s="134" t="s">
        <v>146</v>
      </c>
      <c r="C96" s="135">
        <v>3090</v>
      </c>
      <c r="D96" s="76">
        <f t="shared" si="8"/>
        <v>2.5327868852459017</v>
      </c>
      <c r="E96" s="126">
        <f t="shared" si="10"/>
        <v>469.60486322188444</v>
      </c>
      <c r="F96" s="135">
        <v>3552</v>
      </c>
      <c r="G96" s="76">
        <f t="shared" si="9"/>
        <v>2.9114754098360658</v>
      </c>
      <c r="H96" s="126">
        <f t="shared" si="11"/>
        <v>470.46357615894038</v>
      </c>
      <c r="I96" s="8" t="s">
        <v>150</v>
      </c>
      <c r="J96" s="76" t="s">
        <v>150</v>
      </c>
      <c r="K96" s="126" t="s">
        <v>150</v>
      </c>
    </row>
    <row r="97" spans="1:11" ht="15.75" customHeight="1" thickBot="1">
      <c r="A97" s="365"/>
      <c r="B97" s="112" t="s">
        <v>147</v>
      </c>
      <c r="C97" s="320">
        <v>3090</v>
      </c>
      <c r="D97" s="165">
        <f t="shared" si="8"/>
        <v>2.5327868852459017</v>
      </c>
      <c r="E97" s="168">
        <f t="shared" si="10"/>
        <v>469.60486322188444</v>
      </c>
      <c r="F97" s="320">
        <v>3552</v>
      </c>
      <c r="G97" s="165">
        <f t="shared" si="9"/>
        <v>2.9114754098360658</v>
      </c>
      <c r="H97" s="168">
        <f t="shared" si="11"/>
        <v>470.46357615894038</v>
      </c>
      <c r="I97" s="319" t="s">
        <v>150</v>
      </c>
      <c r="J97" s="165" t="s">
        <v>150</v>
      </c>
      <c r="K97" s="168" t="s">
        <v>150</v>
      </c>
    </row>
    <row r="98" spans="1:11" ht="15.75" customHeight="1">
      <c r="A98" s="364">
        <v>2020</v>
      </c>
      <c r="B98" s="83" t="s">
        <v>148</v>
      </c>
      <c r="C98" s="35">
        <v>3090</v>
      </c>
      <c r="D98" s="13">
        <f t="shared" si="8"/>
        <v>2.5327868852459017</v>
      </c>
      <c r="E98" s="27">
        <f t="shared" si="10"/>
        <v>469.60486322188444</v>
      </c>
      <c r="F98" s="35">
        <v>3560</v>
      </c>
      <c r="G98" s="13">
        <f t="shared" si="9"/>
        <v>2.918032786885246</v>
      </c>
      <c r="H98" s="27">
        <f t="shared" si="11"/>
        <v>471.52317880794703</v>
      </c>
      <c r="I98" s="26" t="s">
        <v>150</v>
      </c>
      <c r="J98" s="13" t="s">
        <v>150</v>
      </c>
      <c r="K98" s="27" t="s">
        <v>150</v>
      </c>
    </row>
    <row r="99" spans="1:11" ht="15.75" customHeight="1">
      <c r="A99" s="365"/>
      <c r="B99" s="134" t="s">
        <v>12</v>
      </c>
      <c r="C99" s="135">
        <v>3090</v>
      </c>
      <c r="D99" s="76">
        <f t="shared" si="8"/>
        <v>2.5327868852459017</v>
      </c>
      <c r="E99" s="126">
        <f t="shared" si="10"/>
        <v>469.60486322188444</v>
      </c>
      <c r="F99" s="135">
        <v>3560</v>
      </c>
      <c r="G99" s="76">
        <f t="shared" si="9"/>
        <v>2.918032786885246</v>
      </c>
      <c r="H99" s="126">
        <f t="shared" si="11"/>
        <v>471.52317880794703</v>
      </c>
      <c r="I99" s="8" t="s">
        <v>150</v>
      </c>
      <c r="J99" s="76" t="s">
        <v>150</v>
      </c>
      <c r="K99" s="126" t="s">
        <v>150</v>
      </c>
    </row>
    <row r="100" spans="1:11" ht="15.75" customHeight="1">
      <c r="A100" s="365"/>
      <c r="B100" s="134" t="s">
        <v>13</v>
      </c>
      <c r="C100" s="135">
        <v>3090</v>
      </c>
      <c r="D100" s="76">
        <f t="shared" si="8"/>
        <v>2.5327868852459017</v>
      </c>
      <c r="E100" s="126">
        <f t="shared" si="10"/>
        <v>469.60486322188444</v>
      </c>
      <c r="F100" s="135">
        <v>3560</v>
      </c>
      <c r="G100" s="76">
        <f t="shared" si="9"/>
        <v>2.918032786885246</v>
      </c>
      <c r="H100" s="126">
        <f t="shared" si="11"/>
        <v>471.52317880794703</v>
      </c>
      <c r="I100" s="8" t="s">
        <v>150</v>
      </c>
      <c r="J100" s="76" t="s">
        <v>150</v>
      </c>
      <c r="K100" s="126" t="s">
        <v>150</v>
      </c>
    </row>
    <row r="101" spans="1:11" ht="15.75" customHeight="1">
      <c r="A101" s="365"/>
      <c r="B101" s="134" t="s">
        <v>14</v>
      </c>
      <c r="C101" s="8" t="s">
        <v>150</v>
      </c>
      <c r="D101" s="76" t="s">
        <v>150</v>
      </c>
      <c r="E101" s="126" t="s">
        <v>150</v>
      </c>
      <c r="F101" s="135" t="s">
        <v>150</v>
      </c>
      <c r="G101" s="76" t="s">
        <v>150</v>
      </c>
      <c r="H101" s="126" t="s">
        <v>150</v>
      </c>
      <c r="I101" s="8"/>
      <c r="J101" s="76"/>
      <c r="K101" s="126"/>
    </row>
    <row r="102" spans="1:11" ht="15.75" customHeight="1">
      <c r="A102" s="365"/>
      <c r="B102" s="134" t="s">
        <v>15</v>
      </c>
      <c r="C102" s="135" t="s">
        <v>150</v>
      </c>
      <c r="D102" s="76" t="s">
        <v>150</v>
      </c>
      <c r="E102" s="126" t="s">
        <v>150</v>
      </c>
      <c r="F102" s="135" t="s">
        <v>150</v>
      </c>
      <c r="G102" s="76" t="s">
        <v>150</v>
      </c>
      <c r="H102" s="126" t="s">
        <v>150</v>
      </c>
      <c r="I102" s="8"/>
      <c r="J102" s="76"/>
      <c r="K102" s="126"/>
    </row>
    <row r="103" spans="1:11" ht="15.75" customHeight="1">
      <c r="A103" s="365"/>
      <c r="B103" s="134" t="s">
        <v>16</v>
      </c>
      <c r="C103" s="135" t="s">
        <v>150</v>
      </c>
      <c r="D103" s="76" t="s">
        <v>150</v>
      </c>
      <c r="E103" s="126" t="s">
        <v>150</v>
      </c>
      <c r="F103" s="135" t="s">
        <v>150</v>
      </c>
      <c r="G103" s="76" t="s">
        <v>150</v>
      </c>
      <c r="H103" s="126" t="s">
        <v>150</v>
      </c>
      <c r="I103" s="8"/>
      <c r="J103" s="76"/>
      <c r="K103" s="126"/>
    </row>
    <row r="104" spans="1:11" ht="15.75" customHeight="1">
      <c r="A104" s="365"/>
      <c r="B104" s="134" t="s">
        <v>17</v>
      </c>
      <c r="C104" s="135" t="s">
        <v>150</v>
      </c>
      <c r="D104" s="76" t="s">
        <v>150</v>
      </c>
      <c r="E104" s="126" t="s">
        <v>150</v>
      </c>
      <c r="F104" s="135" t="s">
        <v>150</v>
      </c>
      <c r="G104" s="76" t="s">
        <v>150</v>
      </c>
      <c r="H104" s="126" t="s">
        <v>150</v>
      </c>
      <c r="I104" s="8"/>
      <c r="J104" s="76"/>
      <c r="K104" s="126"/>
    </row>
    <row r="105" spans="1:11" ht="15.75" customHeight="1">
      <c r="A105" s="365"/>
      <c r="B105" s="134" t="s">
        <v>18</v>
      </c>
      <c r="C105" s="135" t="s">
        <v>150</v>
      </c>
      <c r="D105" s="76" t="s">
        <v>150</v>
      </c>
      <c r="E105" s="126" t="s">
        <v>150</v>
      </c>
      <c r="F105" s="135" t="s">
        <v>150</v>
      </c>
      <c r="G105" s="76" t="s">
        <v>150</v>
      </c>
      <c r="H105" s="126" t="s">
        <v>150</v>
      </c>
      <c r="I105" s="8"/>
      <c r="J105" s="76"/>
      <c r="K105" s="126"/>
    </row>
    <row r="106" spans="1:11" ht="15.75" customHeight="1">
      <c r="A106" s="365"/>
      <c r="B106" s="134" t="s">
        <v>19</v>
      </c>
      <c r="C106" s="135" t="s">
        <v>150</v>
      </c>
      <c r="D106" s="76" t="s">
        <v>150</v>
      </c>
      <c r="E106" s="126" t="s">
        <v>150</v>
      </c>
      <c r="F106" s="135" t="s">
        <v>150</v>
      </c>
      <c r="G106" s="76" t="s">
        <v>150</v>
      </c>
      <c r="H106" s="126" t="s">
        <v>150</v>
      </c>
      <c r="I106" s="8"/>
      <c r="J106" s="76"/>
      <c r="K106" s="126"/>
    </row>
    <row r="107" spans="1:11" ht="15.75" customHeight="1">
      <c r="A107" s="365"/>
      <c r="B107" s="134" t="s">
        <v>20</v>
      </c>
      <c r="C107" s="135" t="s">
        <v>150</v>
      </c>
      <c r="D107" s="76" t="s">
        <v>150</v>
      </c>
      <c r="E107" s="126" t="s">
        <v>150</v>
      </c>
      <c r="F107" s="135" t="s">
        <v>150</v>
      </c>
      <c r="G107" s="76" t="s">
        <v>150</v>
      </c>
      <c r="H107" s="126" t="s">
        <v>150</v>
      </c>
      <c r="I107" s="8"/>
      <c r="J107" s="76"/>
      <c r="K107" s="126"/>
    </row>
    <row r="108" spans="1:11" ht="15.75" customHeight="1">
      <c r="A108" s="365"/>
      <c r="B108" s="134" t="s">
        <v>146</v>
      </c>
      <c r="C108" s="135" t="s">
        <v>150</v>
      </c>
      <c r="D108" s="76" t="s">
        <v>150</v>
      </c>
      <c r="E108" s="126" t="s">
        <v>150</v>
      </c>
      <c r="F108" s="135" t="s">
        <v>150</v>
      </c>
      <c r="G108" s="76" t="s">
        <v>150</v>
      </c>
      <c r="H108" s="126" t="s">
        <v>150</v>
      </c>
      <c r="I108" s="8"/>
      <c r="J108" s="76"/>
      <c r="K108" s="126"/>
    </row>
    <row r="109" spans="1:11" ht="15.75" customHeight="1" thickBot="1">
      <c r="A109" s="365"/>
      <c r="B109" s="112" t="s">
        <v>147</v>
      </c>
      <c r="C109" s="320" t="s">
        <v>150</v>
      </c>
      <c r="D109" s="165" t="s">
        <v>150</v>
      </c>
      <c r="E109" s="168" t="s">
        <v>150</v>
      </c>
      <c r="F109" s="320" t="s">
        <v>150</v>
      </c>
      <c r="G109" s="165" t="s">
        <v>150</v>
      </c>
      <c r="H109" s="168" t="s">
        <v>150</v>
      </c>
      <c r="I109" s="319"/>
      <c r="J109" s="165"/>
      <c r="K109" s="168"/>
    </row>
    <row r="110" spans="1:11" ht="15.75" customHeight="1">
      <c r="A110" s="364">
        <v>2021</v>
      </c>
      <c r="B110" s="134" t="s">
        <v>148</v>
      </c>
      <c r="C110" s="135" t="s">
        <v>150</v>
      </c>
      <c r="D110" s="76" t="s">
        <v>150</v>
      </c>
      <c r="E110" s="126" t="s">
        <v>150</v>
      </c>
      <c r="F110" s="135" t="s">
        <v>150</v>
      </c>
      <c r="G110" s="76" t="s">
        <v>150</v>
      </c>
      <c r="H110" s="126" t="s">
        <v>150</v>
      </c>
      <c r="I110" s="8"/>
      <c r="J110" s="76"/>
      <c r="K110" s="126"/>
    </row>
    <row r="111" spans="1:11" ht="15.75" customHeight="1">
      <c r="A111" s="365"/>
      <c r="B111" s="134" t="s">
        <v>12</v>
      </c>
      <c r="C111" s="135" t="s">
        <v>150</v>
      </c>
      <c r="D111" s="76" t="s">
        <v>150</v>
      </c>
      <c r="E111" s="126" t="s">
        <v>150</v>
      </c>
      <c r="F111" s="135" t="s">
        <v>150</v>
      </c>
      <c r="G111" s="76" t="s">
        <v>150</v>
      </c>
      <c r="H111" s="126" t="s">
        <v>150</v>
      </c>
      <c r="I111" s="8"/>
      <c r="J111" s="76"/>
      <c r="K111" s="126"/>
    </row>
    <row r="112" spans="1:11" ht="15.75" customHeight="1">
      <c r="A112" s="365"/>
      <c r="B112" s="134" t="s">
        <v>13</v>
      </c>
      <c r="C112" s="135" t="s">
        <v>150</v>
      </c>
      <c r="D112" s="76" t="s">
        <v>150</v>
      </c>
      <c r="E112" s="126" t="s">
        <v>150</v>
      </c>
      <c r="F112" s="135" t="s">
        <v>150</v>
      </c>
      <c r="G112" s="76" t="s">
        <v>150</v>
      </c>
      <c r="H112" s="126" t="s">
        <v>150</v>
      </c>
      <c r="I112" s="8"/>
      <c r="J112" s="76"/>
      <c r="K112" s="126"/>
    </row>
    <row r="113" spans="1:11" ht="15.75" customHeight="1">
      <c r="A113" s="365"/>
      <c r="B113" s="134" t="s">
        <v>14</v>
      </c>
      <c r="C113" s="135" t="s">
        <v>150</v>
      </c>
      <c r="D113" s="76" t="s">
        <v>150</v>
      </c>
      <c r="E113" s="126" t="s">
        <v>150</v>
      </c>
      <c r="F113" s="135" t="s">
        <v>150</v>
      </c>
      <c r="G113" s="76" t="s">
        <v>150</v>
      </c>
      <c r="H113" s="126" t="s">
        <v>150</v>
      </c>
      <c r="I113" s="8"/>
      <c r="J113" s="76"/>
      <c r="K113" s="126"/>
    </row>
    <row r="114" spans="1:11" ht="15.75" customHeight="1">
      <c r="A114" s="365"/>
      <c r="B114" s="134" t="s">
        <v>15</v>
      </c>
      <c r="C114" s="135" t="s">
        <v>150</v>
      </c>
      <c r="D114" s="76" t="s">
        <v>150</v>
      </c>
      <c r="E114" s="126" t="s">
        <v>150</v>
      </c>
      <c r="F114" s="135" t="s">
        <v>150</v>
      </c>
      <c r="G114" s="76" t="s">
        <v>150</v>
      </c>
      <c r="H114" s="126" t="s">
        <v>150</v>
      </c>
      <c r="I114" s="8"/>
      <c r="J114" s="76"/>
      <c r="K114" s="126"/>
    </row>
    <row r="115" spans="1:11" ht="15.75" customHeight="1">
      <c r="A115" s="365"/>
      <c r="B115" s="134" t="s">
        <v>16</v>
      </c>
      <c r="C115" s="135">
        <v>5800</v>
      </c>
      <c r="D115" s="76">
        <f t="shared" ref="D115:D117" si="12">C115/$B$119</f>
        <v>4.7540983606557381</v>
      </c>
      <c r="E115" s="126">
        <f t="shared" ref="E115:E117" si="13">C115/$C$23*100</f>
        <v>881.45896656534944</v>
      </c>
      <c r="F115" s="135">
        <v>6870</v>
      </c>
      <c r="G115" s="76">
        <f t="shared" ref="G115:G117" si="14">F115/$B$119</f>
        <v>5.6311475409836067</v>
      </c>
      <c r="H115" s="126">
        <f t="shared" ref="H115:H117" si="15">F115/$F$23*100</f>
        <v>909.93377483443714</v>
      </c>
      <c r="I115" s="8" t="s">
        <v>150</v>
      </c>
      <c r="J115" s="76" t="s">
        <v>150</v>
      </c>
      <c r="K115" s="126" t="s">
        <v>150</v>
      </c>
    </row>
    <row r="116" spans="1:11" ht="15.75" customHeight="1">
      <c r="A116" s="365"/>
      <c r="B116" s="134" t="s">
        <v>17</v>
      </c>
      <c r="C116" s="135">
        <v>5800</v>
      </c>
      <c r="D116" s="76">
        <f t="shared" si="12"/>
        <v>4.7540983606557381</v>
      </c>
      <c r="E116" s="126">
        <f t="shared" si="13"/>
        <v>881.45896656534944</v>
      </c>
      <c r="F116" s="135">
        <v>6870</v>
      </c>
      <c r="G116" s="76">
        <f t="shared" si="14"/>
        <v>5.6311475409836067</v>
      </c>
      <c r="H116" s="126">
        <f t="shared" si="15"/>
        <v>909.93377483443714</v>
      </c>
      <c r="I116" s="38" t="s">
        <v>150</v>
      </c>
      <c r="J116" s="76" t="s">
        <v>150</v>
      </c>
      <c r="K116" s="126" t="s">
        <v>150</v>
      </c>
    </row>
    <row r="117" spans="1:11" ht="15.75" customHeight="1">
      <c r="A117" s="365"/>
      <c r="B117" s="134" t="s">
        <v>18</v>
      </c>
      <c r="C117" s="135">
        <v>5800</v>
      </c>
      <c r="D117" s="76">
        <f t="shared" si="12"/>
        <v>4.7540983606557381</v>
      </c>
      <c r="E117" s="126">
        <f t="shared" si="13"/>
        <v>881.45896656534944</v>
      </c>
      <c r="F117" s="135">
        <v>6870</v>
      </c>
      <c r="G117" s="76">
        <f t="shared" si="14"/>
        <v>5.6311475409836067</v>
      </c>
      <c r="H117" s="126">
        <f t="shared" si="15"/>
        <v>909.93377483443714</v>
      </c>
      <c r="I117" s="135" t="s">
        <v>150</v>
      </c>
      <c r="J117" s="76" t="s">
        <v>150</v>
      </c>
      <c r="K117" s="126" t="s">
        <v>150</v>
      </c>
    </row>
    <row r="118" spans="1:11" ht="15.75" customHeight="1" thickBot="1">
      <c r="A118" s="372"/>
      <c r="B118" s="100" t="s">
        <v>19</v>
      </c>
      <c r="C118" s="41" t="s">
        <v>150</v>
      </c>
      <c r="D118" s="17" t="s">
        <v>150</v>
      </c>
      <c r="E118" s="42" t="s">
        <v>150</v>
      </c>
      <c r="F118" s="41" t="s">
        <v>150</v>
      </c>
      <c r="G118" s="17" t="s">
        <v>150</v>
      </c>
      <c r="H118" s="42" t="s">
        <v>150</v>
      </c>
      <c r="I118" s="41" t="s">
        <v>150</v>
      </c>
      <c r="J118" s="17" t="s">
        <v>150</v>
      </c>
      <c r="K118" s="42" t="s">
        <v>150</v>
      </c>
    </row>
    <row r="119" spans="1:11" ht="12.75" customHeight="1">
      <c r="A119" s="71" t="s">
        <v>36</v>
      </c>
      <c r="B119" s="262">
        <v>1220</v>
      </c>
    </row>
    <row r="120" spans="1:11" ht="12.75" customHeight="1">
      <c r="A120" s="9"/>
      <c r="B120" s="74"/>
    </row>
    <row r="121" spans="1:11" ht="12.75" customHeight="1">
      <c r="A121" t="s">
        <v>93</v>
      </c>
    </row>
    <row r="122" spans="1:11" ht="12.75" customHeight="1">
      <c r="A122" s="6" t="s">
        <v>74</v>
      </c>
    </row>
    <row r="123" spans="1:11" ht="13.5" customHeight="1">
      <c r="A123" s="6" t="s">
        <v>75</v>
      </c>
    </row>
    <row r="125" spans="1:11" ht="13.5" customHeight="1">
      <c r="A125" s="118" t="s">
        <v>21</v>
      </c>
    </row>
    <row r="127" spans="1:11">
      <c r="A127" s="452" t="s">
        <v>259</v>
      </c>
    </row>
    <row r="128" spans="1:11">
      <c r="A128" s="453" t="s">
        <v>260</v>
      </c>
    </row>
  </sheetData>
  <mergeCells count="15">
    <mergeCell ref="A98:A109"/>
    <mergeCell ref="A86:A97"/>
    <mergeCell ref="A74:A85"/>
    <mergeCell ref="A62:A73"/>
    <mergeCell ref="A110:A118"/>
    <mergeCell ref="A50:A61"/>
    <mergeCell ref="C12:K12"/>
    <mergeCell ref="C13:E13"/>
    <mergeCell ref="F13:H13"/>
    <mergeCell ref="I13:K13"/>
    <mergeCell ref="A38:A49"/>
    <mergeCell ref="A26:A37"/>
    <mergeCell ref="A15:A25"/>
    <mergeCell ref="A12:A14"/>
    <mergeCell ref="B12:B14"/>
  </mergeCells>
  <hyperlinks>
    <hyperlink ref="A125" location="Índice!A1" display="Volver al Índice" xr:uid="{00000000-0004-0000-1900-000000000000}"/>
    <hyperlink ref="A128" r:id="rId1" xr:uid="{F1CBE915-34ED-47AE-AB91-91DA15644CDD}"/>
  </hyperlinks>
  <pageMargins left="0.7" right="0.7" top="0.75" bottom="0.75" header="0.3" footer="0.3"/>
  <pageSetup orientation="portrait" verticalDpi="300"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E120"/>
  <sheetViews>
    <sheetView showGridLines="0" zoomScale="80" zoomScaleNormal="80" workbookViewId="0"/>
  </sheetViews>
  <sheetFormatPr baseColWidth="10" defaultColWidth="22.6640625" defaultRowHeight="14.4"/>
  <cols>
    <col min="1" max="1" width="24.5546875" customWidth="1"/>
    <col min="3" max="5" width="35.6640625" customWidth="1"/>
  </cols>
  <sheetData>
    <row r="1" spans="1:5">
      <c r="A1" s="3" t="s">
        <v>0</v>
      </c>
      <c r="B1" s="2"/>
    </row>
    <row r="2" spans="1:5">
      <c r="A2" s="3" t="s">
        <v>1</v>
      </c>
      <c r="B2" s="2"/>
    </row>
    <row r="3" spans="1:5">
      <c r="A3" s="3" t="s">
        <v>2</v>
      </c>
      <c r="B3" s="2"/>
    </row>
    <row r="4" spans="1:5">
      <c r="A4" s="3" t="s">
        <v>3</v>
      </c>
      <c r="B4" s="2" t="s">
        <v>4</v>
      </c>
    </row>
    <row r="5" spans="1:5">
      <c r="A5" s="3" t="s">
        <v>6</v>
      </c>
      <c r="B5" s="2" t="s">
        <v>29</v>
      </c>
    </row>
    <row r="6" spans="1:5">
      <c r="A6" s="3" t="s">
        <v>5</v>
      </c>
      <c r="B6" s="2" t="s">
        <v>157</v>
      </c>
    </row>
    <row r="7" spans="1:5">
      <c r="A7" s="3" t="s">
        <v>7</v>
      </c>
      <c r="B7" s="2" t="s">
        <v>22</v>
      </c>
    </row>
    <row r="8" spans="1:5">
      <c r="A8" s="3" t="s">
        <v>8</v>
      </c>
      <c r="B8" s="174" t="str">
        <f>'BA-BAHIA BLANCA (O)'!B8</f>
        <v>septiembre 2021</v>
      </c>
    </row>
    <row r="9" spans="1:5">
      <c r="A9" s="3" t="s">
        <v>9</v>
      </c>
      <c r="B9" s="174" t="str">
        <f>'BA-BAHIA BLANCA (O)'!B9</f>
        <v>septiembre 2021</v>
      </c>
    </row>
    <row r="11" spans="1:5" ht="15" thickBot="1"/>
    <row r="12" spans="1:5">
      <c r="A12" s="398" t="s">
        <v>10</v>
      </c>
      <c r="B12" s="399" t="s">
        <v>11</v>
      </c>
      <c r="C12" s="422" t="s">
        <v>37</v>
      </c>
      <c r="D12" s="414"/>
      <c r="E12" s="409"/>
    </row>
    <row r="13" spans="1:5" ht="15" thickBot="1">
      <c r="A13" s="367"/>
      <c r="B13" s="400"/>
      <c r="C13" s="10" t="s">
        <v>38</v>
      </c>
      <c r="D13" s="11" t="s">
        <v>39</v>
      </c>
      <c r="E13" s="12" t="s">
        <v>40</v>
      </c>
    </row>
    <row r="14" spans="1:5">
      <c r="A14" s="401">
        <v>2013</v>
      </c>
      <c r="B14" s="50" t="s">
        <v>12</v>
      </c>
      <c r="C14" s="47">
        <f>'BA-NEUQUEN (A)'!C15/'BA-NEUQUEN (O)'!C15</f>
        <v>1.5945558739255015</v>
      </c>
      <c r="D14" s="13">
        <f>'BA-NEUQUEN (A)'!C15/'BA-NEUQUEN (O)'!F15</f>
        <v>1.416030534351145</v>
      </c>
      <c r="E14" s="22">
        <f>'BA-NEUQUEN (A)'!C15/'BA-NEUQUEN (O)'!I15</f>
        <v>1.3982412060301508</v>
      </c>
    </row>
    <row r="15" spans="1:5">
      <c r="A15" s="402"/>
      <c r="B15" s="51" t="s">
        <v>13</v>
      </c>
      <c r="C15" s="48">
        <f>'BA-NEUQUEN (A)'!C16/'BA-NEUQUEN (O)'!C16</f>
        <v>1.5945558739255015</v>
      </c>
      <c r="D15" s="15">
        <f>'BA-NEUQUEN (A)'!C16/'BA-NEUQUEN (O)'!F16</f>
        <v>1.3982412060301508</v>
      </c>
      <c r="E15" s="20">
        <f>'BA-NEUQUEN (A)'!C16/'BA-NEUQUEN (O)'!I16</f>
        <v>1.2084690553745929</v>
      </c>
    </row>
    <row r="16" spans="1:5">
      <c r="A16" s="402"/>
      <c r="B16" s="51" t="s">
        <v>14</v>
      </c>
      <c r="C16" s="48">
        <f>'BA-NEUQUEN (A)'!C17/'BA-NEUQUEN (O)'!C17</f>
        <v>1.3419452887537995</v>
      </c>
      <c r="D16" s="15">
        <f>'BA-NEUQUEN (A)'!C17/'BA-NEUQUEN (O)'!F17</f>
        <v>1.1695364238410597</v>
      </c>
      <c r="E16" s="20">
        <f>'BA-NEUQUEN (A)'!C17/'BA-NEUQUEN (O)'!I17</f>
        <v>1.0267441860465116</v>
      </c>
    </row>
    <row r="17" spans="1:5">
      <c r="A17" s="402"/>
      <c r="B17" s="51" t="s">
        <v>15</v>
      </c>
      <c r="C17" s="48">
        <f>'BA-NEUQUEN (A)'!C18/'BA-NEUQUEN (O)'!C18</f>
        <v>1.993920972644377</v>
      </c>
      <c r="D17" s="15">
        <f>'BA-NEUQUEN (A)'!C18/'BA-NEUQUEN (O)'!F18</f>
        <v>1.737748344370861</v>
      </c>
      <c r="E17" s="20">
        <f>'BA-NEUQUEN (A)'!C18/'BA-NEUQUEN (O)'!I18</f>
        <v>1.5255813953488373</v>
      </c>
    </row>
    <row r="18" spans="1:5">
      <c r="A18" s="402"/>
      <c r="B18" s="51" t="s">
        <v>16</v>
      </c>
      <c r="C18" s="48">
        <f>'BA-NEUQUEN (A)'!C19/'BA-NEUQUEN (O)'!C19</f>
        <v>1.972644376899696</v>
      </c>
      <c r="D18" s="15">
        <f>'BA-NEUQUEN (A)'!C19/'BA-NEUQUEN (O)'!F19</f>
        <v>1.7192052980132451</v>
      </c>
      <c r="E18" s="20">
        <f>'BA-NEUQUEN (A)'!C19/'BA-NEUQUEN (O)'!I19</f>
        <v>1.5093023255813953</v>
      </c>
    </row>
    <row r="19" spans="1:5">
      <c r="A19" s="402"/>
      <c r="B19" s="51" t="s">
        <v>17</v>
      </c>
      <c r="C19" s="48">
        <f>'BA-NEUQUEN (A)'!C20/'BA-NEUQUEN (O)'!C20</f>
        <v>1.8708206686930091</v>
      </c>
      <c r="D19" s="15">
        <f>'BA-NEUQUEN (A)'!C20/'BA-NEUQUEN (O)'!F20</f>
        <v>1.6304635761589403</v>
      </c>
      <c r="E19" s="20">
        <f>'BA-NEUQUEN (A)'!C20/'BA-NEUQUEN (O)'!I20</f>
        <v>1.4313953488372093</v>
      </c>
    </row>
    <row r="20" spans="1:5">
      <c r="A20" s="402"/>
      <c r="B20" s="51" t="s">
        <v>18</v>
      </c>
      <c r="C20" s="48">
        <f>'BA-NEUQUEN (A)'!C21/'BA-NEUQUEN (O)'!C21</f>
        <v>1.8708206686930091</v>
      </c>
      <c r="D20" s="15">
        <f>'BA-NEUQUEN (A)'!C21/'BA-NEUQUEN (O)'!F21</f>
        <v>1.6304635761589403</v>
      </c>
      <c r="E20" s="20">
        <f>'BA-NEUQUEN (A)'!C21/'BA-NEUQUEN (O)'!I21</f>
        <v>1.4313953488372093</v>
      </c>
    </row>
    <row r="21" spans="1:5">
      <c r="A21" s="402"/>
      <c r="B21" s="51" t="s">
        <v>19</v>
      </c>
      <c r="C21" s="48">
        <f>'BA-NEUQUEN (A)'!C22/'BA-NEUQUEN (O)'!C22</f>
        <v>1.8708206686930091</v>
      </c>
      <c r="D21" s="15">
        <f>'BA-NEUQUEN (A)'!C22/'BA-NEUQUEN (O)'!F22</f>
        <v>1.6304635761589403</v>
      </c>
      <c r="E21" s="20">
        <f>'BA-NEUQUEN (A)'!C22/'BA-NEUQUEN (O)'!I22</f>
        <v>1.4313953488372093</v>
      </c>
    </row>
    <row r="22" spans="1:5">
      <c r="A22" s="402"/>
      <c r="B22" s="51" t="s">
        <v>20</v>
      </c>
      <c r="C22" s="48">
        <f>'BA-NEUQUEN (A)'!C23/'BA-NEUQUEN (O)'!C23</f>
        <v>1.8708206686930091</v>
      </c>
      <c r="D22" s="15">
        <f>'BA-NEUQUEN (A)'!C23/'BA-NEUQUEN (O)'!F23</f>
        <v>1.6304635761589403</v>
      </c>
      <c r="E22" s="20">
        <f>'BA-NEUQUEN (A)'!C23/'BA-NEUQUEN (O)'!I23</f>
        <v>1.4313953488372093</v>
      </c>
    </row>
    <row r="23" spans="1:5">
      <c r="A23" s="402"/>
      <c r="B23" s="51" t="s">
        <v>146</v>
      </c>
      <c r="C23" s="48">
        <f>'BA-NEUQUEN (A)'!C24/'BA-NEUQUEN (O)'!C24</f>
        <v>1.8708206686930091</v>
      </c>
      <c r="D23" s="15">
        <f>'BA-NEUQUEN (A)'!C24/'BA-NEUQUEN (O)'!F24</f>
        <v>1.6304635761589403</v>
      </c>
      <c r="E23" s="20">
        <f>'BA-NEUQUEN (A)'!C24/'BA-NEUQUEN (O)'!I24</f>
        <v>1.4313953488372093</v>
      </c>
    </row>
    <row r="24" spans="1:5" ht="15" thickBot="1">
      <c r="A24" s="412"/>
      <c r="B24" s="52" t="s">
        <v>147</v>
      </c>
      <c r="C24" s="49">
        <f>'BA-NEUQUEN (A)'!C25/'BA-NEUQUEN (O)'!C25</f>
        <v>1.8708206686930091</v>
      </c>
      <c r="D24" s="32">
        <f>'BA-NEUQUEN (A)'!C25/'BA-NEUQUEN (O)'!F25</f>
        <v>1.6304635761589403</v>
      </c>
      <c r="E24" s="95">
        <f>'BA-NEUQUEN (A)'!C25/'BA-NEUQUEN (O)'!I25</f>
        <v>1.4313953488372093</v>
      </c>
    </row>
    <row r="25" spans="1:5">
      <c r="A25" s="413">
        <v>2014</v>
      </c>
      <c r="B25" s="115" t="s">
        <v>148</v>
      </c>
      <c r="C25" s="84">
        <f>'BA-NEUQUEN (A)'!C26/'BA-NEUQUEN (O)'!C26</f>
        <v>1.7341115434500649</v>
      </c>
      <c r="D25" s="13">
        <f>'BA-NEUQUEN (A)'!C26/'BA-NEUQUEN (O)'!F26</f>
        <v>1.6547029702970297</v>
      </c>
      <c r="E25" s="22">
        <f>'BA-NEUQUEN (A)'!C26/'BA-NEUQUEN (O)'!I26</f>
        <v>1.5546511627906976</v>
      </c>
    </row>
    <row r="26" spans="1:5">
      <c r="A26" s="393"/>
      <c r="B26" s="78" t="s">
        <v>12</v>
      </c>
      <c r="C26" s="92">
        <f>'BA-NEUQUEN (A)'!C27/'BA-NEUQUEN (O)'!C27</f>
        <v>2.8376891334250343</v>
      </c>
      <c r="D26" s="15">
        <f>'BA-NEUQUEN (A)'!C27/'BA-NEUQUEN (O)'!F27</f>
        <v>2.4855421686746988</v>
      </c>
      <c r="E26" s="20">
        <f>'BA-NEUQUEN (A)'!C27/'BA-NEUQUEN (O)'!I27</f>
        <v>2.1511991657977059</v>
      </c>
    </row>
    <row r="27" spans="1:5">
      <c r="A27" s="393"/>
      <c r="B27" s="78" t="s">
        <v>13</v>
      </c>
      <c r="C27" s="92">
        <f>'BA-NEUQUEN (A)'!C28/'BA-NEUQUEN (O)'!C28</f>
        <v>1.9002751031636864</v>
      </c>
      <c r="D27" s="15">
        <f>'BA-NEUQUEN (A)'!C28/'BA-NEUQUEN (O)'!F28</f>
        <v>1.6684782608695652</v>
      </c>
      <c r="E27" s="20">
        <f>'BA-NEUQUEN (A)'!C28/'BA-NEUQUEN (O)'!I28</f>
        <v>1.440563086548488</v>
      </c>
    </row>
    <row r="28" spans="1:5">
      <c r="A28" s="393"/>
      <c r="B28" s="94" t="s">
        <v>14</v>
      </c>
      <c r="C28" s="92">
        <f>'BA-NEUQUEN (A)'!C29/'BA-NEUQUEN (O)'!C29</f>
        <v>1.9922054103622191</v>
      </c>
      <c r="D28" s="15">
        <f>'BA-NEUQUEN (A)'!C29/'BA-NEUQUEN (O)'!F29</f>
        <v>1.749194847020934</v>
      </c>
      <c r="E28" s="20">
        <f>'BA-NEUQUEN (A)'!C29/'BA-NEUQUEN (O)'!I29</f>
        <v>1.5102537365311086</v>
      </c>
    </row>
    <row r="29" spans="1:5">
      <c r="A29" s="393"/>
      <c r="B29" s="94" t="s">
        <v>15</v>
      </c>
      <c r="C29" s="92">
        <f>'BA-NEUQUEN (A)'!C30/'BA-NEUQUEN (O)'!C30</f>
        <v>2.1306740027510318</v>
      </c>
      <c r="D29" s="15">
        <f>'BA-NEUQUEN (A)'!C30/'BA-NEUQUEN (O)'!F30</f>
        <v>1.8707729468599035</v>
      </c>
      <c r="E29" s="20">
        <f>'BA-NEUQUEN (A)'!C30/'BA-NEUQUEN (O)'!I30</f>
        <v>1.6152241918665275</v>
      </c>
    </row>
    <row r="30" spans="1:5">
      <c r="A30" s="393"/>
      <c r="B30" s="94" t="s">
        <v>16</v>
      </c>
      <c r="C30" s="92">
        <f>'BA-NEUQUEN (A)'!C31/'BA-NEUQUEN (O)'!C31</f>
        <v>2.123796423658872</v>
      </c>
      <c r="D30" s="15">
        <f>'BA-NEUQUEN (A)'!C31/'BA-NEUQUEN (O)'!F31</f>
        <v>1.8647342995169083</v>
      </c>
      <c r="E30" s="20" t="s">
        <v>150</v>
      </c>
    </row>
    <row r="31" spans="1:5">
      <c r="A31" s="393"/>
      <c r="B31" s="94" t="s">
        <v>17</v>
      </c>
      <c r="C31" s="92">
        <f>'BA-NEUQUEN (A)'!C32/'BA-NEUQUEN (O)'!C32</f>
        <v>2.0020833333333332</v>
      </c>
      <c r="D31" s="15">
        <f>'BA-NEUQUEN (A)'!C32/'BA-NEUQUEN (O)'!F32</f>
        <v>1.7600732600732603</v>
      </c>
      <c r="E31" s="20" t="s">
        <v>150</v>
      </c>
    </row>
    <row r="32" spans="1:5">
      <c r="A32" s="393"/>
      <c r="B32" s="94" t="s">
        <v>18</v>
      </c>
      <c r="C32" s="92">
        <f>'BA-NEUQUEN (A)'!C33/'BA-NEUQUEN (O)'!C33</f>
        <v>2.0350000000000001</v>
      </c>
      <c r="D32" s="15">
        <f>'BA-NEUQUEN (A)'!C33/'BA-NEUQUEN (O)'!F33</f>
        <v>1.7890109890109891</v>
      </c>
      <c r="E32" s="20" t="s">
        <v>150</v>
      </c>
    </row>
    <row r="33" spans="1:5">
      <c r="A33" s="393"/>
      <c r="B33" s="94" t="s">
        <v>19</v>
      </c>
      <c r="C33" s="92">
        <f>'BA-NEUQUEN (A)'!C34/'BA-NEUQUEN (O)'!C34</f>
        <v>1.91875</v>
      </c>
      <c r="D33" s="15">
        <f>'BA-NEUQUEN (A)'!C34/'BA-NEUQUEN (O)'!F34</f>
        <v>1.6868131868131868</v>
      </c>
      <c r="E33" s="20">
        <f>'BA-NEUQUEN (A)'!C34/'BA-NEUQUEN (O)'!I34</f>
        <v>1.4549763033175356</v>
      </c>
    </row>
    <row r="34" spans="1:5">
      <c r="A34" s="393"/>
      <c r="B34" s="94" t="s">
        <v>20</v>
      </c>
      <c r="C34" s="92">
        <f>'BA-NEUQUEN (A)'!C35/'BA-NEUQUEN (O)'!C35</f>
        <v>1.753441802252816</v>
      </c>
      <c r="D34" s="15">
        <f>'BA-NEUQUEN (A)'!C35/'BA-NEUQUEN (O)'!F35</f>
        <v>1.583050847457627</v>
      </c>
      <c r="E34" s="20" t="s">
        <v>150</v>
      </c>
    </row>
    <row r="35" spans="1:5">
      <c r="A35" s="393"/>
      <c r="B35" s="94" t="s">
        <v>146</v>
      </c>
      <c r="C35" s="92">
        <f>'BA-NEUQUEN (A)'!C36/'BA-NEUQUEN (O)'!C36</f>
        <v>1.649874055415617</v>
      </c>
      <c r="D35" s="15">
        <f>'BA-NEUQUEN (A)'!C36/'BA-NEUQUEN (O)'!F36</f>
        <v>1.4395604395604396</v>
      </c>
      <c r="E35" s="20" t="s">
        <v>150</v>
      </c>
    </row>
    <row r="36" spans="1:5" ht="15" thickBot="1">
      <c r="A36" s="394"/>
      <c r="B36" s="116" t="s">
        <v>147</v>
      </c>
      <c r="C36" s="85">
        <f>'BA-NEUQUEN (A)'!C37/'BA-NEUQUEN (O)'!C37</f>
        <v>2.346636259977195</v>
      </c>
      <c r="D36" s="17">
        <f>'BA-NEUQUEN (A)'!C37/'BA-NEUQUEN (O)'!F37</f>
        <v>2.1893617021276595</v>
      </c>
      <c r="E36" s="21" t="s">
        <v>150</v>
      </c>
    </row>
    <row r="37" spans="1:5">
      <c r="A37" s="406">
        <v>2015</v>
      </c>
      <c r="B37" s="127" t="s">
        <v>148</v>
      </c>
      <c r="C37" s="84">
        <f>'BA-NEUQUEN (A)'!C38/'BA-NEUQUEN (O)'!C38</f>
        <v>1.3868852459016394</v>
      </c>
      <c r="D37" s="13">
        <f>'BA-NEUQUEN (A)'!C38/'BA-NEUQUEN (O)'!F38</f>
        <v>1.2237222757955641</v>
      </c>
      <c r="E37" s="22" t="s">
        <v>150</v>
      </c>
    </row>
    <row r="38" spans="1:5">
      <c r="A38" s="407"/>
      <c r="B38" s="94" t="s">
        <v>12</v>
      </c>
      <c r="C38" s="92">
        <f>'BA-NEUQUEN (A)'!C39/'BA-NEUQUEN (O)'!C39</f>
        <v>1.3661202185792349</v>
      </c>
      <c r="D38" s="15">
        <f>'BA-NEUQUEN (A)'!C39/'BA-NEUQUEN (O)'!F39</f>
        <v>1.2054001928640308</v>
      </c>
      <c r="E38" s="20" t="s">
        <v>150</v>
      </c>
    </row>
    <row r="39" spans="1:5">
      <c r="A39" s="407"/>
      <c r="B39" s="78" t="s">
        <v>13</v>
      </c>
      <c r="C39" s="92">
        <f>'BA-NEUQUEN (A)'!C40/'BA-NEUQUEN (O)'!C40</f>
        <v>1.3661202185792349</v>
      </c>
      <c r="D39" s="15">
        <f>'BA-NEUQUEN (A)'!C40/'BA-NEUQUEN (O)'!F40</f>
        <v>1.2054001928640308</v>
      </c>
      <c r="E39" s="20">
        <f>'BA-NEUQUEN (A)'!C40/'BA-NEUQUEN (O)'!I40</f>
        <v>1.0373443983402491</v>
      </c>
    </row>
    <row r="40" spans="1:5">
      <c r="A40" s="407"/>
      <c r="B40" s="78" t="s">
        <v>14</v>
      </c>
      <c r="C40" s="92">
        <f>'BA-NEUQUEN (A)'!C41/'BA-NEUQUEN (O)'!C41</f>
        <v>1.3868852459016394</v>
      </c>
      <c r="D40" s="15">
        <f>'BA-NEUQUEN (A)'!C41/'BA-NEUQUEN (O)'!F41</f>
        <v>1.2237222757955641</v>
      </c>
      <c r="E40" s="20">
        <f>'BA-NEUQUEN (A)'!C41/'BA-NEUQUEN (O)'!I41</f>
        <v>1.0531120331950208</v>
      </c>
    </row>
    <row r="41" spans="1:5">
      <c r="A41" s="407"/>
      <c r="B41" s="78" t="s">
        <v>15</v>
      </c>
      <c r="C41" s="92">
        <f>'BA-NEUQUEN (A)'!C42/'BA-NEUQUEN (O)'!C42</f>
        <v>1.4349726775956284</v>
      </c>
      <c r="D41" s="15">
        <f>'BA-NEUQUEN (A)'!C42/'BA-NEUQUEN (O)'!F42</f>
        <v>1.266152362584378</v>
      </c>
      <c r="E41" s="20">
        <f>'BA-NEUQUEN (A)'!C42/'BA-NEUQUEN (O)'!I42</f>
        <v>1.0896265560165974</v>
      </c>
    </row>
    <row r="42" spans="1:5">
      <c r="A42" s="407"/>
      <c r="B42" s="78" t="s">
        <v>16</v>
      </c>
      <c r="C42" s="92">
        <f>'BA-NEUQUEN (A)'!C43/'BA-NEUQUEN (O)'!C43</f>
        <v>1.6797814207650272</v>
      </c>
      <c r="D42" s="15">
        <f>'BA-NEUQUEN (A)'!C43/'BA-NEUQUEN (O)'!F43</f>
        <v>1.4821600771456123</v>
      </c>
      <c r="E42" s="20">
        <f>'BA-NEUQUEN (A)'!C43/'BA-NEUQUEN (O)'!I43</f>
        <v>1.27551867219917</v>
      </c>
    </row>
    <row r="43" spans="1:5">
      <c r="A43" s="407"/>
      <c r="B43" s="78" t="s">
        <v>17</v>
      </c>
      <c r="C43" s="92">
        <f>'BA-NEUQUEN (A)'!C44/'BA-NEUQUEN (O)'!C44</f>
        <v>1.486</v>
      </c>
      <c r="D43" s="15">
        <f>'BA-NEUQUEN (A)'!C44/'BA-NEUQUEN (O)'!F44</f>
        <v>1.3035087719298246</v>
      </c>
      <c r="E43" s="20" t="s">
        <v>150</v>
      </c>
    </row>
    <row r="44" spans="1:5">
      <c r="A44" s="407"/>
      <c r="B44" s="51" t="s">
        <v>18</v>
      </c>
      <c r="C44" s="92">
        <f>'BA-NEUQUEN (A)'!C45/'BA-NEUQUEN (O)'!C45</f>
        <v>1.9950000000000001</v>
      </c>
      <c r="D44" s="15">
        <f>'BA-NEUQUEN (A)'!C45/'BA-NEUQUEN (O)'!F45</f>
        <v>1.75</v>
      </c>
      <c r="E44" s="20" t="s">
        <v>150</v>
      </c>
    </row>
    <row r="45" spans="1:5">
      <c r="A45" s="407"/>
      <c r="B45" s="133" t="s">
        <v>19</v>
      </c>
      <c r="C45" s="92">
        <f>'BA-NEUQUEN (A)'!C46/'BA-NEUQUEN (O)'!C46</f>
        <v>1.5494604316546763</v>
      </c>
      <c r="D45" s="15">
        <f>'BA-NEUQUEN (A)'!C46/'BA-NEUQUEN (O)'!F46</f>
        <v>1.3806089743589745</v>
      </c>
      <c r="E45" s="20" t="s">
        <v>150</v>
      </c>
    </row>
    <row r="46" spans="1:5">
      <c r="A46" s="407"/>
      <c r="B46" s="51" t="s">
        <v>20</v>
      </c>
      <c r="C46" s="92">
        <f>'BA-NEUQUEN (A)'!C47/'BA-NEUQUEN (O)'!C47</f>
        <v>1.5746402877697843</v>
      </c>
      <c r="D46" s="15">
        <f>'BA-NEUQUEN (A)'!C47/'BA-NEUQUEN (O)'!F47</f>
        <v>1.4030448717948718</v>
      </c>
      <c r="E46" s="20">
        <f>'BA-NEUQUEN (A)'!C47/'BA-NEUQUEN (O)'!I47</f>
        <v>1.1944065484311051</v>
      </c>
    </row>
    <row r="47" spans="1:5">
      <c r="A47" s="407"/>
      <c r="B47" s="51" t="s">
        <v>146</v>
      </c>
      <c r="C47" s="92">
        <f>'BA-NEUQUEN (A)'!C48/'BA-NEUQUEN (O)'!C48</f>
        <v>1.8767985611510791</v>
      </c>
      <c r="D47" s="15">
        <f>'BA-NEUQUEN (A)'!C48/'BA-NEUQUEN (O)'!F48</f>
        <v>1.672275641025641</v>
      </c>
      <c r="E47" s="20">
        <f>'BA-NEUQUEN (A)'!C48/'BA-NEUQUEN (O)'!I48</f>
        <v>1.4236016371077762</v>
      </c>
    </row>
    <row r="48" spans="1:5" ht="15" thickBot="1">
      <c r="A48" s="407"/>
      <c r="B48" s="147" t="s">
        <v>147</v>
      </c>
      <c r="C48" s="150">
        <f>'BA-NEUQUEN (A)'!C49/'BA-NEUQUEN (O)'!C49</f>
        <v>1.357258064516129</v>
      </c>
      <c r="D48" s="32">
        <f>'BA-NEUQUEN (A)'!C49/'BA-NEUQUEN (O)'!F49</f>
        <v>1.1902404526166903</v>
      </c>
      <c r="E48" s="20" t="s">
        <v>150</v>
      </c>
    </row>
    <row r="49" spans="1:5">
      <c r="A49" s="386">
        <v>2016</v>
      </c>
      <c r="B49" s="115" t="s">
        <v>148</v>
      </c>
      <c r="C49" s="119">
        <f>'BA-NEUQUEN (A)'!C50/'BA-NEUQUEN (O)'!C50</f>
        <v>1.5411290322580644</v>
      </c>
      <c r="D49" s="13">
        <f>'BA-NEUQUEN (A)'!C50/'BA-NEUQUEN (O)'!F50</f>
        <v>1.3514851485148516</v>
      </c>
      <c r="E49" s="120" t="s">
        <v>150</v>
      </c>
    </row>
    <row r="50" spans="1:5">
      <c r="A50" s="387"/>
      <c r="B50" s="79" t="s">
        <v>12</v>
      </c>
      <c r="C50" s="122">
        <f>'BA-NEUQUEN (A)'!C51/'BA-NEUQUEN (O)'!C51</f>
        <v>1.7830645161290322</v>
      </c>
      <c r="D50" s="15">
        <f>'BA-NEUQUEN (A)'!C51/'BA-NEUQUEN (O)'!F51</f>
        <v>1.5636492220650637</v>
      </c>
      <c r="E50" s="20">
        <f>'BA-NEUQUEN (A)'!C51/'BA-NEUQUEN (O)'!I51</f>
        <v>1.5081855388813097</v>
      </c>
    </row>
    <row r="51" spans="1:5">
      <c r="A51" s="387"/>
      <c r="B51" s="79" t="s">
        <v>13</v>
      </c>
      <c r="C51" s="122">
        <f>'BA-NEUQUEN (A)'!C52/'BA-NEUQUEN (O)'!C52</f>
        <v>1.7903225806451613</v>
      </c>
      <c r="D51" s="15">
        <f>'BA-NEUQUEN (A)'!C52/'BA-NEUQUEN (O)'!F52</f>
        <v>1.57001414427157</v>
      </c>
      <c r="E51" s="20">
        <f>'BA-NEUQUEN (A)'!C52/'BA-NEUQUEN (O)'!I52</f>
        <v>1.514324693042292</v>
      </c>
    </row>
    <row r="52" spans="1:5">
      <c r="A52" s="387"/>
      <c r="B52" s="79" t="s">
        <v>14</v>
      </c>
      <c r="C52" s="122">
        <f>'BA-NEUQUEN (A)'!C53/'BA-NEUQUEN (O)'!C53</f>
        <v>1.9185483870967741</v>
      </c>
      <c r="D52" s="15">
        <f>'BA-NEUQUEN (A)'!C53/'BA-NEUQUEN (O)'!F53</f>
        <v>1.6824611032531824</v>
      </c>
      <c r="E52" s="20">
        <f>'BA-NEUQUEN (A)'!C53/'BA-NEUQUEN (O)'!I53</f>
        <v>1.6227830832196453</v>
      </c>
    </row>
    <row r="53" spans="1:5">
      <c r="A53" s="387"/>
      <c r="B53" s="79" t="s">
        <v>15</v>
      </c>
      <c r="C53" s="122">
        <f>'BA-NEUQUEN (A)'!C54/'BA-NEUQUEN (O)'!C54</f>
        <v>1.9467741935483871</v>
      </c>
      <c r="D53" s="15">
        <f>'BA-NEUQUEN (A)'!C54/'BA-NEUQUEN (O)'!F54</f>
        <v>1.7072135785007072</v>
      </c>
      <c r="E53" s="20">
        <f>'BA-NEUQUEN (A)'!C54/'BA-NEUQUEN (O)'!I54</f>
        <v>1.6466575716234653</v>
      </c>
    </row>
    <row r="54" spans="1:5">
      <c r="A54" s="387"/>
      <c r="B54" s="78" t="s">
        <v>16</v>
      </c>
      <c r="C54" s="92">
        <f>'BA-NEUQUEN (A)'!C55/'BA-NEUQUEN (O)'!C55</f>
        <v>2.1072580645161292</v>
      </c>
      <c r="D54" s="15">
        <f>'BA-NEUQUEN (A)'!C55/'BA-NEUQUEN (O)'!F55</f>
        <v>1.847949080622348</v>
      </c>
      <c r="E54" s="20">
        <f>'BA-NEUQUEN (A)'!C55/'BA-NEUQUEN (O)'!I55</f>
        <v>1.7824010914051842</v>
      </c>
    </row>
    <row r="55" spans="1:5">
      <c r="A55" s="387"/>
      <c r="B55" s="78" t="s">
        <v>17</v>
      </c>
      <c r="C55" s="92">
        <f>'BA-NEUQUEN (A)'!C56/'BA-NEUQUEN (O)'!C56</f>
        <v>2.1072580645161292</v>
      </c>
      <c r="D55" s="15">
        <f>'BA-NEUQUEN (A)'!C56/'BA-NEUQUEN (O)'!F56</f>
        <v>1.847949080622348</v>
      </c>
      <c r="E55" s="20" t="s">
        <v>150</v>
      </c>
    </row>
    <row r="56" spans="1:5">
      <c r="A56" s="387"/>
      <c r="B56" s="78" t="s">
        <v>18</v>
      </c>
      <c r="C56" s="92">
        <f>'BA-NEUQUEN (A)'!C57/'BA-NEUQUEN (O)'!C57</f>
        <v>2.3241935483870968</v>
      </c>
      <c r="D56" s="15">
        <f>'BA-NEUQUEN (A)'!C57/'BA-NEUQUEN (O)'!F57</f>
        <v>2.0381895332390383</v>
      </c>
      <c r="E56" s="20">
        <f>'BA-NEUQUEN (A)'!C57/'BA-NEUQUEN (O)'!I57</f>
        <v>1.9658935879945429</v>
      </c>
    </row>
    <row r="57" spans="1:5">
      <c r="A57" s="387"/>
      <c r="B57" s="78" t="s">
        <v>19</v>
      </c>
      <c r="C57" s="92">
        <f>'BA-NEUQUEN (A)'!C58/'BA-NEUQUEN (O)'!C58</f>
        <v>1.7233870967741935</v>
      </c>
      <c r="D57" s="15">
        <f>'BA-NEUQUEN (A)'!C58/'BA-NEUQUEN (O)'!F58</f>
        <v>1.5113154172560113</v>
      </c>
      <c r="E57" s="20">
        <f>'BA-NEUQUEN (A)'!C58/'BA-NEUQUEN (O)'!I58</f>
        <v>1.4577080491132333</v>
      </c>
    </row>
    <row r="58" spans="1:5">
      <c r="A58" s="387"/>
      <c r="B58" s="78" t="s">
        <v>20</v>
      </c>
      <c r="C58" s="92">
        <f>'BA-NEUQUEN (A)'!C59/'BA-NEUQUEN (O)'!C59</f>
        <v>2.5129032258064514</v>
      </c>
      <c r="D58" s="15">
        <f>'BA-NEUQUEN (A)'!C59/'BA-NEUQUEN (O)'!F59</f>
        <v>2.2036775106082036</v>
      </c>
      <c r="E58" s="20">
        <f>'BA-NEUQUEN (A)'!C59/'BA-NEUQUEN (O)'!I59</f>
        <v>2.1255115961800817</v>
      </c>
    </row>
    <row r="59" spans="1:5">
      <c r="A59" s="387"/>
      <c r="B59" s="78" t="s">
        <v>146</v>
      </c>
      <c r="C59" s="92">
        <f>'BA-NEUQUEN (A)'!C60/'BA-NEUQUEN (O)'!C60</f>
        <v>2.778225806451613</v>
      </c>
      <c r="D59" s="15">
        <f>'BA-NEUQUEN (A)'!C60/'BA-NEUQUEN (O)'!F60</f>
        <v>2.4363507779349365</v>
      </c>
      <c r="E59" s="20" t="s">
        <v>150</v>
      </c>
    </row>
    <row r="60" spans="1:5" ht="15" thickBot="1">
      <c r="A60" s="387"/>
      <c r="B60" s="116" t="s">
        <v>147</v>
      </c>
      <c r="C60" s="85">
        <f>'BA-NEUQUEN (A)'!C61/'BA-NEUQUEN (O)'!C61</f>
        <v>2.9453405017921148</v>
      </c>
      <c r="D60" s="17">
        <f>'BA-NEUQUEN (A)'!C61/'BA-NEUQUEN (O)'!F61</f>
        <v>2.5829011472575827</v>
      </c>
      <c r="E60" s="21" t="s">
        <v>150</v>
      </c>
    </row>
    <row r="61" spans="1:5">
      <c r="A61" s="364">
        <v>2017</v>
      </c>
      <c r="B61" s="115" t="s">
        <v>148</v>
      </c>
      <c r="C61" s="84">
        <f>'BA-NEUQUEN (A)'!C62/'BA-NEUQUEN (O)'!C62</f>
        <v>2.4117943548387095</v>
      </c>
      <c r="D61" s="13">
        <f>'BA-NEUQUEN (A)'!C62/'BA-NEUQUEN (O)'!F62</f>
        <v>2.1150106082036775</v>
      </c>
      <c r="E61" s="22">
        <f>'BA-NEUQUEN (A)'!C62/'BA-NEUQUEN (O)'!I62</f>
        <v>1.8988095238095237</v>
      </c>
    </row>
    <row r="62" spans="1:5">
      <c r="A62" s="365"/>
      <c r="B62" s="79" t="s">
        <v>12</v>
      </c>
      <c r="C62" s="153">
        <f>'BA-NEUQUEN (A)'!C63/'BA-NEUQUEN (O)'!C63</f>
        <v>3.1785483870967743</v>
      </c>
      <c r="D62" s="76">
        <f>'BA-NEUQUEN (A)'!C63/'BA-NEUQUEN (O)'!F63</f>
        <v>2.7874115983026875</v>
      </c>
      <c r="E62" s="77">
        <f>'BA-NEUQUEN (A)'!C63/'BA-NEUQUEN (O)'!I63</f>
        <v>2.5024761904761905</v>
      </c>
    </row>
    <row r="63" spans="1:5">
      <c r="A63" s="365"/>
      <c r="B63" s="79" t="s">
        <v>13</v>
      </c>
      <c r="C63" s="153">
        <f>'BA-NEUQUEN (A)'!C64/'BA-NEUQUEN (O)'!C64</f>
        <v>2.6766129032258066</v>
      </c>
      <c r="D63" s="76">
        <f>'BA-NEUQUEN (A)'!C64/'BA-NEUQUEN (O)'!F64</f>
        <v>2.3472418670438473</v>
      </c>
      <c r="E63" s="77">
        <f>'BA-NEUQUEN (A)'!C64/'BA-NEUQUEN (O)'!I64</f>
        <v>2.1073015873015875</v>
      </c>
    </row>
    <row r="64" spans="1:5">
      <c r="A64" s="365"/>
      <c r="B64" s="79" t="s">
        <v>14</v>
      </c>
      <c r="C64" s="153">
        <f>'BA-NEUQUEN (A)'!C65/'BA-NEUQUEN (O)'!C65</f>
        <v>2.8862903225806451</v>
      </c>
      <c r="D64" s="76">
        <f>'BA-NEUQUEN (A)'!C65/'BA-NEUQUEN (O)'!F65</f>
        <v>2.5311173974540311</v>
      </c>
      <c r="E64" s="77">
        <f>'BA-NEUQUEN (A)'!C65/'BA-NEUQUEN (O)'!I65</f>
        <v>2.2723809523809524</v>
      </c>
    </row>
    <row r="65" spans="1:5">
      <c r="A65" s="365"/>
      <c r="B65" s="79" t="s">
        <v>15</v>
      </c>
      <c r="C65" s="153">
        <f>'BA-NEUQUEN (A)'!C66/'BA-NEUQUEN (O)'!C66</f>
        <v>2.7153225806451613</v>
      </c>
      <c r="D65" s="76">
        <f>'BA-NEUQUEN (A)'!C66/'BA-NEUQUEN (O)'!F66</f>
        <v>2.3811881188118811</v>
      </c>
      <c r="E65" s="77">
        <f>'BA-NEUQUEN (A)'!C66/'BA-NEUQUEN (O)'!I66</f>
        <v>2.137777777777778</v>
      </c>
    </row>
    <row r="66" spans="1:5">
      <c r="A66" s="365"/>
      <c r="B66" s="79" t="s">
        <v>16</v>
      </c>
      <c r="C66" s="153">
        <f>'BA-NEUQUEN (A)'!C67/'BA-NEUQUEN (O)'!C67</f>
        <v>2.7233870967741933</v>
      </c>
      <c r="D66" s="76">
        <f>'BA-NEUQUEN (A)'!C67/'BA-NEUQUEN (O)'!F67</f>
        <v>2.3882602545968883</v>
      </c>
      <c r="E66" s="77">
        <f>'BA-NEUQUEN (A)'!C67/'BA-NEUQUEN (O)'!I67</f>
        <v>2.1441269841269843</v>
      </c>
    </row>
    <row r="67" spans="1:5">
      <c r="A67" s="365"/>
      <c r="B67" s="79" t="s">
        <v>17</v>
      </c>
      <c r="C67" s="153">
        <f>'BA-NEUQUEN (A)'!C68/'BA-NEUQUEN (O)'!C68</f>
        <v>2.028225806451613</v>
      </c>
      <c r="D67" s="76">
        <f>'BA-NEUQUEN (A)'!C68/'BA-NEUQUEN (O)'!F68</f>
        <v>1.7786421499292786</v>
      </c>
      <c r="E67" s="77">
        <f>'BA-NEUQUEN (A)'!C68/'BA-NEUQUEN (O)'!I68</f>
        <v>1.5968253968253969</v>
      </c>
    </row>
    <row r="68" spans="1:5">
      <c r="A68" s="365"/>
      <c r="B68" s="78" t="s">
        <v>18</v>
      </c>
      <c r="C68" s="153">
        <f>'BA-NEUQUEN (A)'!C69/'BA-NEUQUEN (O)'!C69</f>
        <v>2.1483870967741936</v>
      </c>
      <c r="D68" s="76">
        <f>'BA-NEUQUEN (A)'!C69/'BA-NEUQUEN (O)'!F69</f>
        <v>1.884016973125884</v>
      </c>
      <c r="E68" s="77">
        <f>'BA-NEUQUEN (A)'!C69/'BA-NEUQUEN (O)'!I69</f>
        <v>1.6914285714285715</v>
      </c>
    </row>
    <row r="69" spans="1:5">
      <c r="A69" s="365"/>
      <c r="B69" s="78" t="s">
        <v>19</v>
      </c>
      <c r="C69" s="153">
        <f>'BA-NEUQUEN (A)'!C70/'BA-NEUQUEN (O)'!C70</f>
        <v>2.9741935483870967</v>
      </c>
      <c r="D69" s="76">
        <f>'BA-NEUQUEN (A)'!C70/'BA-NEUQUEN (O)'!F70</f>
        <v>2.6082036775106081</v>
      </c>
      <c r="E69" s="77">
        <f>'BA-NEUQUEN (A)'!C70/'BA-NEUQUEN (O)'!I70</f>
        <v>2.3415873015873014</v>
      </c>
    </row>
    <row r="70" spans="1:5">
      <c r="A70" s="365"/>
      <c r="B70" s="78" t="s">
        <v>20</v>
      </c>
      <c r="C70" s="153">
        <f>'BA-NEUQUEN (A)'!C71/'BA-NEUQUEN (O)'!C71</f>
        <v>3.0951612903225807</v>
      </c>
      <c r="D70" s="76">
        <f>'BA-NEUQUEN (A)'!C71/'BA-NEUQUEN (O)'!F71</f>
        <v>2.7142857142857144</v>
      </c>
      <c r="E70" s="77">
        <f>'BA-NEUQUEN (A)'!C71/'BA-NEUQUEN (O)'!I71</f>
        <v>2.4368253968253968</v>
      </c>
    </row>
    <row r="71" spans="1:5">
      <c r="A71" s="365"/>
      <c r="B71" s="78" t="s">
        <v>146</v>
      </c>
      <c r="C71" s="153">
        <f>'BA-NEUQUEN (A)'!C72/'BA-NEUQUEN (O)'!C72</f>
        <v>2.463709677419355</v>
      </c>
      <c r="D71" s="76">
        <f>'BA-NEUQUEN (A)'!C72/'BA-NEUQUEN (O)'!F72</f>
        <v>2.1605374823196604</v>
      </c>
      <c r="E71" s="77" t="s">
        <v>150</v>
      </c>
    </row>
    <row r="72" spans="1:5" ht="15" thickBot="1">
      <c r="A72" s="365"/>
      <c r="B72" s="116" t="s">
        <v>147</v>
      </c>
      <c r="C72" s="85">
        <f>'BA-NEUQUEN (A)'!C73/'BA-NEUQUEN (O)'!C73</f>
        <v>4.1669096209912535</v>
      </c>
      <c r="D72" s="17">
        <f>'BA-NEUQUEN (A)'!C73/'BA-NEUQUEN (O)'!F73</f>
        <v>3.5509316770186334</v>
      </c>
      <c r="E72" s="21" t="s">
        <v>150</v>
      </c>
    </row>
    <row r="73" spans="1:5">
      <c r="A73" s="364">
        <v>2018</v>
      </c>
      <c r="B73" s="115" t="s">
        <v>148</v>
      </c>
      <c r="C73" s="84">
        <f>'BA-NEUQUEN (A)'!C74/'BA-NEUQUEN (O)'!C74</f>
        <v>2.2565597667638486</v>
      </c>
      <c r="D73" s="13">
        <f>'BA-NEUQUEN (A)'!C74/'BA-NEUQUEN (O)'!F74</f>
        <v>1.9229813664596274</v>
      </c>
      <c r="E73" s="22" t="s">
        <v>150</v>
      </c>
    </row>
    <row r="74" spans="1:5">
      <c r="A74" s="365"/>
      <c r="B74" s="78" t="s">
        <v>12</v>
      </c>
      <c r="C74" s="153">
        <f>'BA-NEUQUEN (A)'!C75/'BA-NEUQUEN (O)'!C75</f>
        <v>2.7849624060150378</v>
      </c>
      <c r="D74" s="76">
        <f>'BA-NEUQUEN (A)'!C75/'BA-NEUQUEN (O)'!F75</f>
        <v>2.3006211180124225</v>
      </c>
      <c r="E74" s="77" t="s">
        <v>150</v>
      </c>
    </row>
    <row r="75" spans="1:5">
      <c r="A75" s="365"/>
      <c r="B75" s="78" t="s">
        <v>13</v>
      </c>
      <c r="C75" s="153">
        <f>'BA-NEUQUEN (A)'!C76/'BA-NEUQUEN (O)'!C76</f>
        <v>2.4135338345864663</v>
      </c>
      <c r="D75" s="76">
        <f>'BA-NEUQUEN (A)'!C76/'BA-NEUQUEN (O)'!F76</f>
        <v>1.9937888198757765</v>
      </c>
      <c r="E75" s="77" t="s">
        <v>150</v>
      </c>
    </row>
    <row r="76" spans="1:5">
      <c r="A76" s="365"/>
      <c r="B76" s="78" t="s">
        <v>14</v>
      </c>
      <c r="C76" s="153">
        <f>'BA-NEUQUEN (A)'!C77/'BA-NEUQUEN (O)'!C77</f>
        <v>3.3390977443609025</v>
      </c>
      <c r="D76" s="76">
        <f>'BA-NEUQUEN (A)'!C77/'BA-NEUQUEN (O)'!F77</f>
        <v>2.7583850931677021</v>
      </c>
      <c r="E76" s="77" t="s">
        <v>150</v>
      </c>
    </row>
    <row r="77" spans="1:5">
      <c r="A77" s="365"/>
      <c r="B77" s="78" t="s">
        <v>15</v>
      </c>
      <c r="C77" s="153">
        <f>'BA-NEUQUEN (A)'!C78/'BA-NEUQUEN (O)'!C78</f>
        <v>2.3105263157894735</v>
      </c>
      <c r="D77" s="76">
        <f>'BA-NEUQUEN (A)'!C78/'BA-NEUQUEN (O)'!F78</f>
        <v>1.9086956521739131</v>
      </c>
      <c r="E77" s="77" t="s">
        <v>150</v>
      </c>
    </row>
    <row r="78" spans="1:5">
      <c r="A78" s="365"/>
      <c r="B78" s="78" t="s">
        <v>16</v>
      </c>
      <c r="C78" s="153">
        <f>'BA-NEUQUEN (A)'!C79/'BA-NEUQUEN (O)'!C79</f>
        <v>2.3398496240601503</v>
      </c>
      <c r="D78" s="76">
        <f>'BA-NEUQUEN (A)'!C79/'BA-NEUQUEN (O)'!F79</f>
        <v>1.9329192546583851</v>
      </c>
      <c r="E78" s="77" t="s">
        <v>150</v>
      </c>
    </row>
    <row r="79" spans="1:5">
      <c r="A79" s="365"/>
      <c r="B79" s="78" t="s">
        <v>17</v>
      </c>
      <c r="C79" s="153">
        <f>'BA-NEUQUEN (A)'!C80/'BA-NEUQUEN (O)'!C80</f>
        <v>3.681954887218045</v>
      </c>
      <c r="D79" s="76">
        <f>'BA-NEUQUEN (A)'!C80/'BA-NEUQUEN (O)'!F80</f>
        <v>2.7205555555555554</v>
      </c>
      <c r="E79" s="77" t="s">
        <v>150</v>
      </c>
    </row>
    <row r="80" spans="1:5">
      <c r="A80" s="365"/>
      <c r="B80" s="78" t="s">
        <v>18</v>
      </c>
      <c r="C80" s="153">
        <f>'BA-NEUQUEN (A)'!C81/'BA-NEUQUEN (O)'!C81</f>
        <v>3.1977443609022558</v>
      </c>
      <c r="D80" s="76">
        <f>'BA-NEUQUEN (A)'!C81/'BA-NEUQUEN (O)'!F81</f>
        <v>2.3627777777777776</v>
      </c>
      <c r="E80" s="77" t="s">
        <v>150</v>
      </c>
    </row>
    <row r="81" spans="1:5">
      <c r="A81" s="365"/>
      <c r="B81" s="78" t="s">
        <v>19</v>
      </c>
      <c r="C81" s="153">
        <f>'BA-NEUQUEN (A)'!C82/'BA-NEUQUEN (O)'!C82</f>
        <v>3.0413533834586466</v>
      </c>
      <c r="D81" s="76">
        <f>'BA-NEUQUEN (A)'!C82/'BA-NEUQUEN (O)'!F82</f>
        <v>2.2472222222222222</v>
      </c>
      <c r="E81" s="77" t="s">
        <v>150</v>
      </c>
    </row>
    <row r="82" spans="1:5">
      <c r="A82" s="365"/>
      <c r="B82" s="78" t="s">
        <v>20</v>
      </c>
      <c r="C82" s="153">
        <f>'BA-NEUQUEN (A)'!C83/'BA-NEUQUEN (O)'!C83</f>
        <v>2.3218045112781955</v>
      </c>
      <c r="D82" s="76">
        <f>'BA-NEUQUEN (A)'!C83/'BA-NEUQUEN (O)'!F83</f>
        <v>1.7155555555555555</v>
      </c>
      <c r="E82" s="77" t="s">
        <v>150</v>
      </c>
    </row>
    <row r="83" spans="1:5">
      <c r="A83" s="365"/>
      <c r="B83" s="78" t="s">
        <v>146</v>
      </c>
      <c r="C83" s="153">
        <f>'BA-NEUQUEN (A)'!C84/'BA-NEUQUEN (O)'!C84</f>
        <v>3.2375939849624058</v>
      </c>
      <c r="D83" s="76">
        <f>'BA-NEUQUEN (A)'!C84/'BA-NEUQUEN (O)'!F84</f>
        <v>2.3922222222222222</v>
      </c>
      <c r="E83" s="77" t="s">
        <v>150</v>
      </c>
    </row>
    <row r="84" spans="1:5" ht="15" thickBot="1">
      <c r="A84" s="365"/>
      <c r="B84" s="116" t="s">
        <v>147</v>
      </c>
      <c r="C84" s="282">
        <f>'BA-NEUQUEN (A)'!C85/'BA-NEUQUEN (O)'!C85</f>
        <v>5.977443609022556</v>
      </c>
      <c r="D84" s="165">
        <f>'BA-NEUQUEN (A)'!C85/'BA-NEUQUEN (O)'!F85</f>
        <v>4.416666666666667</v>
      </c>
      <c r="E84" s="284" t="s">
        <v>150</v>
      </c>
    </row>
    <row r="85" spans="1:5">
      <c r="A85" s="364">
        <v>2019</v>
      </c>
      <c r="B85" s="115" t="s">
        <v>148</v>
      </c>
      <c r="C85" s="84">
        <f>'BA-NEUQUEN (A)'!C86/'BA-NEUQUEN (O)'!C86</f>
        <v>1.9444444444444444</v>
      </c>
      <c r="D85" s="13">
        <f>'BA-NEUQUEN (A)'!C86/'BA-NEUQUEN (O)'!F86</f>
        <v>1.6914498141263941</v>
      </c>
      <c r="E85" s="22" t="s">
        <v>150</v>
      </c>
    </row>
    <row r="86" spans="1:5">
      <c r="A86" s="365"/>
      <c r="B86" s="78" t="s">
        <v>12</v>
      </c>
      <c r="C86" s="153">
        <f>'BA-NEUQUEN (A)'!C87/'BA-NEUQUEN (O)'!C87</f>
        <v>1.5239316239316238</v>
      </c>
      <c r="D86" s="76">
        <f>'BA-NEUQUEN (A)'!C87/'BA-NEUQUEN (O)'!F87</f>
        <v>1.3256505576208177</v>
      </c>
      <c r="E86" s="77" t="s">
        <v>150</v>
      </c>
    </row>
    <row r="87" spans="1:5">
      <c r="A87" s="365"/>
      <c r="B87" s="78" t="s">
        <v>13</v>
      </c>
      <c r="C87" s="153">
        <f>'BA-NEUQUEN (A)'!C88/'BA-NEUQUEN (O)'!C88</f>
        <v>1.1141025641025641</v>
      </c>
      <c r="D87" s="76">
        <f>'BA-NEUQUEN (A)'!C88/'BA-NEUQUEN (O)'!F88</f>
        <v>0.96914498141263938</v>
      </c>
      <c r="E87" s="77" t="s">
        <v>150</v>
      </c>
    </row>
    <row r="88" spans="1:5">
      <c r="A88" s="365"/>
      <c r="B88" s="78" t="s">
        <v>14</v>
      </c>
      <c r="C88" s="153">
        <f>'BA-NEUQUEN (A)'!C89/'BA-NEUQUEN (O)'!C89</f>
        <v>1.7371794871794872</v>
      </c>
      <c r="D88" s="76">
        <f>'BA-NEUQUEN (A)'!C89/'BA-NEUQUEN (O)'!F89</f>
        <v>1.5111524163568772</v>
      </c>
      <c r="E88" s="77" t="s">
        <v>150</v>
      </c>
    </row>
    <row r="89" spans="1:5">
      <c r="A89" s="365"/>
      <c r="B89" s="78" t="s">
        <v>15</v>
      </c>
      <c r="C89" s="153">
        <f>'BA-NEUQUEN (A)'!C90/'BA-NEUQUEN (O)'!C90</f>
        <v>2.0273504273504273</v>
      </c>
      <c r="D89" s="76">
        <f>'BA-NEUQUEN (A)'!C90/'BA-NEUQUEN (O)'!F90</f>
        <v>1.7635687732342007</v>
      </c>
      <c r="E89" s="77" t="s">
        <v>150</v>
      </c>
    </row>
    <row r="90" spans="1:5">
      <c r="A90" s="365"/>
      <c r="B90" s="78" t="s">
        <v>16</v>
      </c>
      <c r="C90" s="153">
        <f>'BA-NEUQUEN (A)'!C91/'BA-NEUQUEN (O)'!C91</f>
        <v>1.138034188034188</v>
      </c>
      <c r="D90" s="76">
        <f>'BA-NEUQUEN (A)'!C91/'BA-NEUQUEN (O)'!F91</f>
        <v>0.98996282527881041</v>
      </c>
      <c r="E90" s="77" t="s">
        <v>150</v>
      </c>
    </row>
    <row r="91" spans="1:5">
      <c r="A91" s="365"/>
      <c r="B91" s="78" t="s">
        <v>17</v>
      </c>
      <c r="C91" s="153">
        <f>'BA-NEUQUEN (A)'!C92/'BA-NEUQUEN (O)'!C92</f>
        <v>2.5329059829059828</v>
      </c>
      <c r="D91" s="76">
        <f>'BA-NEUQUEN (A)'!C92/'BA-NEUQUEN (O)'!F92</f>
        <v>2.2033457249070634</v>
      </c>
      <c r="E91" s="77" t="s">
        <v>150</v>
      </c>
    </row>
    <row r="92" spans="1:5">
      <c r="A92" s="365"/>
      <c r="B92" s="78" t="s">
        <v>18</v>
      </c>
      <c r="C92" s="153">
        <f>'BA-NEUQUEN (A)'!C93/'BA-NEUQUEN (O)'!C93</f>
        <v>1.7606837606837606</v>
      </c>
      <c r="D92" s="76">
        <f>'BA-NEUQUEN (A)'!C93/'BA-NEUQUEN (O)'!F93</f>
        <v>1.5315985130111525</v>
      </c>
      <c r="E92" s="77" t="s">
        <v>150</v>
      </c>
    </row>
    <row r="93" spans="1:5">
      <c r="A93" s="365"/>
      <c r="B93" s="78" t="s">
        <v>19</v>
      </c>
      <c r="C93" s="153">
        <f>'BA-NEUQUEN (A)'!C94/'BA-NEUQUEN (O)'!C94</f>
        <v>2.5982905982905984</v>
      </c>
      <c r="D93" s="76">
        <f>'BA-NEUQUEN (A)'!C94/'BA-NEUQUEN (O)'!F94</f>
        <v>2.2602230483271377</v>
      </c>
      <c r="E93" s="77" t="s">
        <v>150</v>
      </c>
    </row>
    <row r="94" spans="1:5">
      <c r="A94" s="365"/>
      <c r="B94" s="78" t="s">
        <v>20</v>
      </c>
      <c r="C94" s="153">
        <f>'BA-NEUQUEN (A)'!C95/'BA-NEUQUEN (O)'!C95</f>
        <v>2.5982905982905984</v>
      </c>
      <c r="D94" s="76">
        <f>'BA-NEUQUEN (A)'!C95/'BA-NEUQUEN (O)'!F95</f>
        <v>2.2602230483271377</v>
      </c>
      <c r="E94" s="77" t="s">
        <v>150</v>
      </c>
    </row>
    <row r="95" spans="1:5">
      <c r="A95" s="365"/>
      <c r="B95" s="78" t="s">
        <v>146</v>
      </c>
      <c r="C95" s="153">
        <f>'BA-NEUQUEN (A)'!C96/'BA-NEUQUEN (O)'!C96</f>
        <v>2.1433656957928804</v>
      </c>
      <c r="D95" s="76">
        <f>'BA-NEUQUEN (A)'!C96/'BA-NEUQUEN (O)'!F96</f>
        <v>1.8645833333333333</v>
      </c>
      <c r="E95" s="77" t="s">
        <v>150</v>
      </c>
    </row>
    <row r="96" spans="1:5" ht="15" thickBot="1">
      <c r="A96" s="372"/>
      <c r="B96" s="116" t="s">
        <v>147</v>
      </c>
      <c r="C96" s="282">
        <f>'BA-NEUQUEN (A)'!C97/'BA-NEUQUEN (O)'!C97</f>
        <v>3.5569579288025892</v>
      </c>
      <c r="D96" s="165">
        <f>'BA-NEUQUEN (A)'!C97/'BA-NEUQUEN (O)'!F97</f>
        <v>3.0943130630630629</v>
      </c>
      <c r="E96" s="284" t="s">
        <v>150</v>
      </c>
    </row>
    <row r="97" spans="1:5">
      <c r="A97" s="364">
        <v>2020</v>
      </c>
      <c r="B97" s="115" t="s">
        <v>148</v>
      </c>
      <c r="C97" s="84">
        <f>'BA-NEUQUEN (A)'!C98/'BA-NEUQUEN (O)'!C98</f>
        <v>1.5741100323624595</v>
      </c>
      <c r="D97" s="13">
        <f>'BA-NEUQUEN (A)'!C98/'BA-NEUQUEN (O)'!F98</f>
        <v>1.3662921348314607</v>
      </c>
      <c r="E97" s="22" t="s">
        <v>150</v>
      </c>
    </row>
    <row r="98" spans="1:5">
      <c r="A98" s="365"/>
      <c r="B98" s="78" t="s">
        <v>12</v>
      </c>
      <c r="C98" s="8" t="s">
        <v>150</v>
      </c>
      <c r="D98" s="76" t="s">
        <v>150</v>
      </c>
      <c r="E98" s="77" t="s">
        <v>150</v>
      </c>
    </row>
    <row r="99" spans="1:5">
      <c r="A99" s="365"/>
      <c r="B99" s="78" t="s">
        <v>13</v>
      </c>
      <c r="C99" s="153" t="s">
        <v>150</v>
      </c>
      <c r="D99" s="76" t="s">
        <v>150</v>
      </c>
      <c r="E99" s="77" t="s">
        <v>150</v>
      </c>
    </row>
    <row r="100" spans="1:5">
      <c r="A100" s="365"/>
      <c r="B100" s="78" t="s">
        <v>14</v>
      </c>
      <c r="C100" s="153" t="s">
        <v>150</v>
      </c>
      <c r="D100" s="76" t="s">
        <v>150</v>
      </c>
      <c r="E100" s="77" t="s">
        <v>150</v>
      </c>
    </row>
    <row r="101" spans="1:5">
      <c r="A101" s="365"/>
      <c r="B101" s="78" t="s">
        <v>15</v>
      </c>
      <c r="C101" s="153" t="s">
        <v>150</v>
      </c>
      <c r="D101" s="76" t="s">
        <v>150</v>
      </c>
      <c r="E101" s="77" t="s">
        <v>150</v>
      </c>
    </row>
    <row r="102" spans="1:5">
      <c r="A102" s="365"/>
      <c r="B102" s="78" t="s">
        <v>16</v>
      </c>
      <c r="C102" s="153" t="s">
        <v>150</v>
      </c>
      <c r="D102" s="76" t="s">
        <v>150</v>
      </c>
      <c r="E102" s="77" t="s">
        <v>150</v>
      </c>
    </row>
    <row r="103" spans="1:5">
      <c r="A103" s="365"/>
      <c r="B103" s="78" t="s">
        <v>17</v>
      </c>
      <c r="C103" s="153" t="s">
        <v>150</v>
      </c>
      <c r="D103" s="76" t="s">
        <v>150</v>
      </c>
      <c r="E103" s="77" t="s">
        <v>150</v>
      </c>
    </row>
    <row r="104" spans="1:5">
      <c r="A104" s="365"/>
      <c r="B104" s="78" t="s">
        <v>18</v>
      </c>
      <c r="C104" s="153" t="s">
        <v>150</v>
      </c>
      <c r="D104" s="76" t="s">
        <v>150</v>
      </c>
      <c r="E104" s="77" t="s">
        <v>150</v>
      </c>
    </row>
    <row r="105" spans="1:5">
      <c r="A105" s="365"/>
      <c r="B105" s="78" t="s">
        <v>19</v>
      </c>
      <c r="C105" s="153" t="s">
        <v>150</v>
      </c>
      <c r="D105" s="76" t="s">
        <v>150</v>
      </c>
      <c r="E105" s="77" t="s">
        <v>150</v>
      </c>
    </row>
    <row r="106" spans="1:5">
      <c r="A106" s="365"/>
      <c r="B106" s="78" t="s">
        <v>20</v>
      </c>
      <c r="C106" s="153" t="s">
        <v>150</v>
      </c>
      <c r="D106" s="76" t="s">
        <v>150</v>
      </c>
      <c r="E106" s="77" t="s">
        <v>150</v>
      </c>
    </row>
    <row r="107" spans="1:5">
      <c r="A107" s="365"/>
      <c r="B107" s="78" t="s">
        <v>146</v>
      </c>
      <c r="C107" s="153" t="s">
        <v>150</v>
      </c>
      <c r="D107" s="76" t="s">
        <v>150</v>
      </c>
      <c r="E107" s="77" t="s">
        <v>150</v>
      </c>
    </row>
    <row r="108" spans="1:5" ht="15" thickBot="1">
      <c r="A108" s="365"/>
      <c r="B108" s="116" t="s">
        <v>147</v>
      </c>
      <c r="C108" s="282" t="s">
        <v>150</v>
      </c>
      <c r="D108" s="165" t="s">
        <v>150</v>
      </c>
      <c r="E108" s="284" t="s">
        <v>150</v>
      </c>
    </row>
    <row r="109" spans="1:5">
      <c r="A109" s="364">
        <v>2021</v>
      </c>
      <c r="B109" s="79" t="s">
        <v>148</v>
      </c>
      <c r="C109" s="153" t="s">
        <v>150</v>
      </c>
      <c r="D109" s="76" t="s">
        <v>150</v>
      </c>
      <c r="E109" s="77" t="s">
        <v>150</v>
      </c>
    </row>
    <row r="110" spans="1:5">
      <c r="A110" s="365"/>
      <c r="B110" s="78" t="s">
        <v>12</v>
      </c>
      <c r="C110" s="153" t="s">
        <v>150</v>
      </c>
      <c r="D110" s="76" t="s">
        <v>150</v>
      </c>
      <c r="E110" s="77" t="s">
        <v>150</v>
      </c>
    </row>
    <row r="111" spans="1:5">
      <c r="A111" s="365"/>
      <c r="B111" s="78" t="s">
        <v>13</v>
      </c>
      <c r="C111" s="153" t="s">
        <v>150</v>
      </c>
      <c r="D111" s="76" t="s">
        <v>150</v>
      </c>
      <c r="E111" s="77" t="s">
        <v>150</v>
      </c>
    </row>
    <row r="112" spans="1:5">
      <c r="A112" s="365"/>
      <c r="B112" s="78" t="s">
        <v>14</v>
      </c>
      <c r="C112" s="153" t="s">
        <v>150</v>
      </c>
      <c r="D112" s="76" t="s">
        <v>150</v>
      </c>
      <c r="E112" s="77" t="s">
        <v>150</v>
      </c>
    </row>
    <row r="113" spans="1:5">
      <c r="A113" s="365"/>
      <c r="B113" s="78" t="s">
        <v>15</v>
      </c>
      <c r="C113" s="153" t="s">
        <v>150</v>
      </c>
      <c r="D113" s="76" t="s">
        <v>150</v>
      </c>
      <c r="E113" s="77" t="s">
        <v>150</v>
      </c>
    </row>
    <row r="114" spans="1:5">
      <c r="A114" s="365"/>
      <c r="B114" s="78" t="s">
        <v>16</v>
      </c>
      <c r="C114" s="92" t="s">
        <v>150</v>
      </c>
      <c r="D114" s="15" t="s">
        <v>150</v>
      </c>
      <c r="E114" s="77" t="s">
        <v>150</v>
      </c>
    </row>
    <row r="115" spans="1:5">
      <c r="A115" s="365"/>
      <c r="B115" s="78" t="s">
        <v>17</v>
      </c>
      <c r="C115" s="153" t="s">
        <v>150</v>
      </c>
      <c r="D115" s="76" t="s">
        <v>150</v>
      </c>
      <c r="E115" s="77" t="s">
        <v>150</v>
      </c>
    </row>
    <row r="116" spans="1:5">
      <c r="A116" s="365"/>
      <c r="B116" s="78" t="s">
        <v>18</v>
      </c>
      <c r="C116" s="153" t="s">
        <v>150</v>
      </c>
      <c r="D116" s="76" t="s">
        <v>150</v>
      </c>
      <c r="E116" s="77" t="s">
        <v>150</v>
      </c>
    </row>
    <row r="117" spans="1:5" ht="15" thickBot="1">
      <c r="A117" s="372"/>
      <c r="B117" s="291" t="s">
        <v>19</v>
      </c>
      <c r="C117" s="85" t="s">
        <v>150</v>
      </c>
      <c r="D117" s="17" t="s">
        <v>150</v>
      </c>
      <c r="E117" s="21" t="s">
        <v>150</v>
      </c>
    </row>
    <row r="118" spans="1:5">
      <c r="A118" s="2"/>
      <c r="B118" s="74"/>
    </row>
    <row r="120" spans="1:5">
      <c r="A120" s="4" t="s">
        <v>21</v>
      </c>
    </row>
  </sheetData>
  <mergeCells count="12">
    <mergeCell ref="A85:A96"/>
    <mergeCell ref="A97:A108"/>
    <mergeCell ref="A109:A117"/>
    <mergeCell ref="A73:A84"/>
    <mergeCell ref="C12:E12"/>
    <mergeCell ref="A12:A13"/>
    <mergeCell ref="A14:A24"/>
    <mergeCell ref="A25:A36"/>
    <mergeCell ref="A61:A72"/>
    <mergeCell ref="A49:A60"/>
    <mergeCell ref="A37:A48"/>
    <mergeCell ref="B12:B13"/>
  </mergeCells>
  <hyperlinks>
    <hyperlink ref="A120" location="ÍNDICE!A1" display="Volver al Índice" xr:uid="{00000000-0004-0000-1A00-000000000000}"/>
  </hyperlinks>
  <pageMargins left="0.7" right="0.7" top="0.75" bottom="0.75" header="0.3" footer="0.3"/>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I130"/>
  <sheetViews>
    <sheetView showGridLines="0" zoomScale="80" zoomScaleNormal="80" workbookViewId="0"/>
  </sheetViews>
  <sheetFormatPr baseColWidth="10" defaultColWidth="22.6640625" defaultRowHeight="14.4"/>
  <cols>
    <col min="1" max="1" width="27.6640625" customWidth="1"/>
    <col min="3" max="5" width="30.6640625" customWidth="1"/>
  </cols>
  <sheetData>
    <row r="1" spans="1:5">
      <c r="A1" s="3" t="s">
        <v>0</v>
      </c>
      <c r="B1" s="2"/>
      <c r="C1" s="2"/>
    </row>
    <row r="2" spans="1:5">
      <c r="A2" s="3" t="s">
        <v>1</v>
      </c>
      <c r="B2" s="2"/>
      <c r="C2" s="2"/>
    </row>
    <row r="3" spans="1:5">
      <c r="A3" s="3" t="s">
        <v>2</v>
      </c>
      <c r="B3" s="2"/>
      <c r="C3" s="2"/>
    </row>
    <row r="4" spans="1:5">
      <c r="A4" s="3" t="s">
        <v>3</v>
      </c>
      <c r="B4" s="2" t="s">
        <v>4</v>
      </c>
      <c r="C4" s="2"/>
    </row>
    <row r="5" spans="1:5">
      <c r="A5" s="3" t="s">
        <v>6</v>
      </c>
      <c r="B5" s="2" t="s">
        <v>60</v>
      </c>
      <c r="C5" s="2"/>
    </row>
    <row r="6" spans="1:5">
      <c r="A6" s="3" t="s">
        <v>5</v>
      </c>
      <c r="B6" s="2" t="s">
        <v>82</v>
      </c>
      <c r="C6" s="2"/>
    </row>
    <row r="7" spans="1:5">
      <c r="A7" s="3" t="s">
        <v>7</v>
      </c>
      <c r="B7" s="2" t="s">
        <v>67</v>
      </c>
      <c r="C7" s="2"/>
    </row>
    <row r="8" spans="1:5">
      <c r="A8" s="3" t="s">
        <v>8</v>
      </c>
      <c r="B8" s="314" t="str">
        <f>+'[2]BA-BAHIA BLANCA'!B8</f>
        <v>septiembre 2021</v>
      </c>
      <c r="C8" s="2"/>
    </row>
    <row r="9" spans="1:5">
      <c r="A9" s="3" t="s">
        <v>9</v>
      </c>
      <c r="B9" s="315" t="str">
        <f>+'[2]BA-BAHIA BLANCA'!B9</f>
        <v>septiembre 2021</v>
      </c>
      <c r="C9" s="2"/>
    </row>
    <row r="10" spans="1:5">
      <c r="A10" s="2"/>
      <c r="B10" s="2"/>
      <c r="C10" s="2"/>
    </row>
    <row r="11" spans="1:5" ht="15" thickBot="1">
      <c r="A11" s="2"/>
      <c r="B11" s="2"/>
      <c r="C11" s="2"/>
    </row>
    <row r="12" spans="1:5" ht="15" thickBot="1">
      <c r="A12" s="366" t="s">
        <v>10</v>
      </c>
      <c r="B12" s="369" t="s">
        <v>11</v>
      </c>
      <c r="C12" s="355" t="s">
        <v>77</v>
      </c>
      <c r="D12" s="356"/>
      <c r="E12" s="357"/>
    </row>
    <row r="13" spans="1:5">
      <c r="A13" s="367"/>
      <c r="B13" s="370"/>
      <c r="C13" s="419" t="s">
        <v>69</v>
      </c>
      <c r="D13" s="420"/>
      <c r="E13" s="421"/>
    </row>
    <row r="14" spans="1:5" ht="15" thickBot="1">
      <c r="A14" s="368"/>
      <c r="B14" s="371"/>
      <c r="C14" s="10" t="s">
        <v>70</v>
      </c>
      <c r="D14" s="72" t="s">
        <v>71</v>
      </c>
      <c r="E14" s="12" t="s">
        <v>72</v>
      </c>
    </row>
    <row r="15" spans="1:5" ht="15" customHeight="1">
      <c r="A15" s="361">
        <v>2013</v>
      </c>
      <c r="B15" s="25" t="s">
        <v>12</v>
      </c>
      <c r="C15" s="61">
        <v>1309</v>
      </c>
      <c r="D15" s="13">
        <f t="shared" ref="D15:D78" si="0">+C15/$B$119</f>
        <v>1.2384105960264902</v>
      </c>
      <c r="E15" s="27">
        <f>+C15/$C$23*100</f>
        <v>92.443502824858754</v>
      </c>
    </row>
    <row r="16" spans="1:5" ht="15" customHeight="1">
      <c r="A16" s="362"/>
      <c r="B16" s="28" t="s">
        <v>13</v>
      </c>
      <c r="C16" s="62">
        <v>1309</v>
      </c>
      <c r="D16" s="15">
        <f t="shared" si="0"/>
        <v>1.2384105960264902</v>
      </c>
      <c r="E16" s="30">
        <f t="shared" ref="E16:E79" si="1">+C16/$C$23*100</f>
        <v>92.443502824858754</v>
      </c>
    </row>
    <row r="17" spans="1:8" ht="15" customHeight="1">
      <c r="A17" s="362"/>
      <c r="B17" s="28" t="s">
        <v>14</v>
      </c>
      <c r="C17" s="62">
        <v>963</v>
      </c>
      <c r="D17" s="15">
        <f t="shared" si="0"/>
        <v>0.91106906338694416</v>
      </c>
      <c r="E17" s="30">
        <f t="shared" si="1"/>
        <v>68.008474576271183</v>
      </c>
    </row>
    <row r="18" spans="1:8" ht="15" customHeight="1">
      <c r="A18" s="362"/>
      <c r="B18" s="28" t="s">
        <v>15</v>
      </c>
      <c r="C18" s="62">
        <v>1326</v>
      </c>
      <c r="D18" s="15">
        <f t="shared" si="0"/>
        <v>1.2544938505203407</v>
      </c>
      <c r="E18" s="30">
        <f t="shared" si="1"/>
        <v>93.644067796610159</v>
      </c>
    </row>
    <row r="19" spans="1:8" ht="15" customHeight="1">
      <c r="A19" s="362"/>
      <c r="B19" s="28" t="s">
        <v>16</v>
      </c>
      <c r="C19" s="62">
        <v>1326</v>
      </c>
      <c r="D19" s="15">
        <f t="shared" si="0"/>
        <v>1.2544938505203407</v>
      </c>
      <c r="E19" s="30">
        <f t="shared" si="1"/>
        <v>93.644067796610159</v>
      </c>
    </row>
    <row r="20" spans="1:8" ht="15" customHeight="1">
      <c r="A20" s="362"/>
      <c r="B20" s="28" t="s">
        <v>17</v>
      </c>
      <c r="C20" s="62">
        <v>1326</v>
      </c>
      <c r="D20" s="15">
        <f t="shared" si="0"/>
        <v>1.2544938505203407</v>
      </c>
      <c r="E20" s="30">
        <f t="shared" si="1"/>
        <v>93.644067796610159</v>
      </c>
    </row>
    <row r="21" spans="1:8" ht="15" customHeight="1">
      <c r="A21" s="362"/>
      <c r="B21" s="28" t="s">
        <v>18</v>
      </c>
      <c r="C21" s="62">
        <v>1326</v>
      </c>
      <c r="D21" s="15">
        <f t="shared" si="0"/>
        <v>1.2544938505203407</v>
      </c>
      <c r="E21" s="30">
        <f t="shared" si="1"/>
        <v>93.644067796610159</v>
      </c>
    </row>
    <row r="22" spans="1:8" ht="15" customHeight="1">
      <c r="A22" s="362"/>
      <c r="B22" s="28" t="s">
        <v>19</v>
      </c>
      <c r="C22" s="62">
        <v>1416</v>
      </c>
      <c r="D22" s="15">
        <f t="shared" si="0"/>
        <v>1.3396404919583726</v>
      </c>
      <c r="E22" s="30">
        <f t="shared" si="1"/>
        <v>100</v>
      </c>
    </row>
    <row r="23" spans="1:8" ht="15" customHeight="1">
      <c r="A23" s="362"/>
      <c r="B23" s="28" t="s">
        <v>20</v>
      </c>
      <c r="C23" s="62">
        <v>1416</v>
      </c>
      <c r="D23" s="15">
        <f t="shared" si="0"/>
        <v>1.3396404919583726</v>
      </c>
      <c r="E23" s="30">
        <f t="shared" si="1"/>
        <v>100</v>
      </c>
    </row>
    <row r="24" spans="1:8" ht="15" customHeight="1">
      <c r="A24" s="362"/>
      <c r="B24" s="28" t="s">
        <v>146</v>
      </c>
      <c r="C24" s="62">
        <v>1416</v>
      </c>
      <c r="D24" s="15">
        <f t="shared" si="0"/>
        <v>1.3396404919583726</v>
      </c>
      <c r="E24" s="30">
        <f t="shared" si="1"/>
        <v>100</v>
      </c>
    </row>
    <row r="25" spans="1:8" ht="15" customHeight="1" thickBot="1">
      <c r="A25" s="363"/>
      <c r="B25" s="31" t="s">
        <v>147</v>
      </c>
      <c r="C25" s="96">
        <v>1416</v>
      </c>
      <c r="D25" s="17">
        <f t="shared" si="0"/>
        <v>1.3396404919583726</v>
      </c>
      <c r="E25" s="42">
        <f t="shared" si="1"/>
        <v>100</v>
      </c>
    </row>
    <row r="26" spans="1:8" ht="15" customHeight="1">
      <c r="A26" s="361">
        <v>2014</v>
      </c>
      <c r="B26" s="108" t="s">
        <v>148</v>
      </c>
      <c r="C26" s="35">
        <v>1293</v>
      </c>
      <c r="D26" s="13">
        <f t="shared" si="0"/>
        <v>1.2232734153263956</v>
      </c>
      <c r="E26" s="27">
        <f t="shared" si="1"/>
        <v>91.313559322033896</v>
      </c>
      <c r="H26" s="107"/>
    </row>
    <row r="27" spans="1:8" ht="15" customHeight="1">
      <c r="A27" s="362"/>
      <c r="B27" s="109" t="s">
        <v>12</v>
      </c>
      <c r="C27" s="89">
        <v>1592</v>
      </c>
      <c r="D27" s="15">
        <f t="shared" si="0"/>
        <v>1.5061494796594135</v>
      </c>
      <c r="E27" s="30">
        <f t="shared" si="1"/>
        <v>112.42937853107344</v>
      </c>
      <c r="H27" s="105"/>
    </row>
    <row r="28" spans="1:8" ht="15" customHeight="1">
      <c r="A28" s="362"/>
      <c r="B28" s="109" t="s">
        <v>13</v>
      </c>
      <c r="C28" s="89">
        <v>1278.5</v>
      </c>
      <c r="D28" s="15">
        <f t="shared" si="0"/>
        <v>1.2095553453169348</v>
      </c>
      <c r="E28" s="30">
        <f t="shared" si="1"/>
        <v>90.289548022598879</v>
      </c>
    </row>
    <row r="29" spans="1:8" ht="15" customHeight="1">
      <c r="A29" s="362"/>
      <c r="B29" s="110" t="s">
        <v>14</v>
      </c>
      <c r="C29" s="98">
        <v>1181</v>
      </c>
      <c r="D29" s="32">
        <f t="shared" si="0"/>
        <v>1.1173131504257332</v>
      </c>
      <c r="E29" s="33">
        <f>+C29/$C$23*100</f>
        <v>83.403954802259889</v>
      </c>
    </row>
    <row r="30" spans="1:8" ht="15" customHeight="1">
      <c r="A30" s="362"/>
      <c r="B30" s="110" t="s">
        <v>15</v>
      </c>
      <c r="C30" s="98">
        <v>1772</v>
      </c>
      <c r="D30" s="32">
        <f t="shared" si="0"/>
        <v>1.6764427625354779</v>
      </c>
      <c r="E30" s="33">
        <f t="shared" si="1"/>
        <v>125.14124293785312</v>
      </c>
    </row>
    <row r="31" spans="1:8" ht="15" customHeight="1">
      <c r="A31" s="362"/>
      <c r="B31" s="110" t="s">
        <v>16</v>
      </c>
      <c r="C31" s="98">
        <v>1772</v>
      </c>
      <c r="D31" s="32">
        <f t="shared" si="0"/>
        <v>1.6764427625354779</v>
      </c>
      <c r="E31" s="33">
        <f t="shared" si="1"/>
        <v>125.14124293785312</v>
      </c>
    </row>
    <row r="32" spans="1:8" ht="15" customHeight="1">
      <c r="A32" s="362"/>
      <c r="B32" s="110" t="s">
        <v>17</v>
      </c>
      <c r="C32" s="98">
        <f>+(1227+1772)/2</f>
        <v>1499.5</v>
      </c>
      <c r="D32" s="32">
        <f t="shared" si="0"/>
        <v>1.4186376537369916</v>
      </c>
      <c r="E32" s="33">
        <f t="shared" si="1"/>
        <v>105.89689265536724</v>
      </c>
    </row>
    <row r="33" spans="1:9" ht="15" customHeight="1">
      <c r="A33" s="362"/>
      <c r="B33" s="110" t="s">
        <v>18</v>
      </c>
      <c r="C33" s="98">
        <v>1499.5</v>
      </c>
      <c r="D33" s="32">
        <f t="shared" si="0"/>
        <v>1.4186376537369916</v>
      </c>
      <c r="E33" s="33">
        <f t="shared" si="1"/>
        <v>105.89689265536724</v>
      </c>
    </row>
    <row r="34" spans="1:9" ht="15" customHeight="1">
      <c r="A34" s="362"/>
      <c r="B34" s="110" t="s">
        <v>19</v>
      </c>
      <c r="C34" s="98">
        <v>1594</v>
      </c>
      <c r="D34" s="32">
        <f t="shared" si="0"/>
        <v>1.5080416272469253</v>
      </c>
      <c r="E34" s="33">
        <f t="shared" si="1"/>
        <v>112.57062146892656</v>
      </c>
    </row>
    <row r="35" spans="1:9" ht="15" customHeight="1">
      <c r="A35" s="362"/>
      <c r="B35" s="110" t="s">
        <v>20</v>
      </c>
      <c r="C35" s="98">
        <v>1811</v>
      </c>
      <c r="D35" s="32">
        <f t="shared" si="0"/>
        <v>1.7133396404919583</v>
      </c>
      <c r="E35" s="33">
        <f t="shared" si="1"/>
        <v>127.89548022598871</v>
      </c>
    </row>
    <row r="36" spans="1:9" ht="15" customHeight="1">
      <c r="A36" s="362"/>
      <c r="B36" s="110" t="s">
        <v>146</v>
      </c>
      <c r="C36" s="98">
        <v>1745</v>
      </c>
      <c r="D36" s="32">
        <f t="shared" si="0"/>
        <v>1.650898770104068</v>
      </c>
      <c r="E36" s="33">
        <f t="shared" si="1"/>
        <v>123.23446327683615</v>
      </c>
    </row>
    <row r="37" spans="1:9" ht="15" customHeight="1" thickBot="1">
      <c r="A37" s="363"/>
      <c r="B37" s="111" t="s">
        <v>147</v>
      </c>
      <c r="C37" s="90">
        <v>1875</v>
      </c>
      <c r="D37" s="17">
        <f t="shared" si="0"/>
        <v>1.7738883632923368</v>
      </c>
      <c r="E37" s="42">
        <f t="shared" si="1"/>
        <v>132.41525423728814</v>
      </c>
    </row>
    <row r="38" spans="1:9" ht="15" customHeight="1">
      <c r="A38" s="364">
        <v>2015</v>
      </c>
      <c r="B38" s="108" t="s">
        <v>148</v>
      </c>
      <c r="C38" s="35">
        <v>1573</v>
      </c>
      <c r="D38" s="13">
        <f t="shared" si="0"/>
        <v>1.488174077578051</v>
      </c>
      <c r="E38" s="27">
        <f t="shared" si="1"/>
        <v>111.08757062146893</v>
      </c>
    </row>
    <row r="39" spans="1:9" ht="15" customHeight="1">
      <c r="A39" s="365"/>
      <c r="B39" s="110" t="s">
        <v>12</v>
      </c>
      <c r="C39" s="98">
        <v>1605</v>
      </c>
      <c r="D39" s="32">
        <f t="shared" si="0"/>
        <v>1.5184484389782402</v>
      </c>
      <c r="E39" s="33">
        <f t="shared" si="1"/>
        <v>113.34745762711864</v>
      </c>
    </row>
    <row r="40" spans="1:9" ht="15" customHeight="1">
      <c r="A40" s="365"/>
      <c r="B40" s="109" t="s">
        <v>13</v>
      </c>
      <c r="C40" s="89">
        <v>2199</v>
      </c>
      <c r="D40" s="15">
        <f t="shared" si="0"/>
        <v>2.0804162724692525</v>
      </c>
      <c r="E40" s="30">
        <f t="shared" si="1"/>
        <v>155.29661016949152</v>
      </c>
    </row>
    <row r="41" spans="1:9" ht="15" customHeight="1">
      <c r="A41" s="365"/>
      <c r="B41" s="109" t="s">
        <v>14</v>
      </c>
      <c r="C41" s="89">
        <v>1824</v>
      </c>
      <c r="D41" s="15">
        <f t="shared" si="0"/>
        <v>1.7256385998107853</v>
      </c>
      <c r="E41" s="30">
        <f t="shared" si="1"/>
        <v>128.81355932203388</v>
      </c>
    </row>
    <row r="42" spans="1:9" ht="15" customHeight="1">
      <c r="A42" s="365"/>
      <c r="B42" s="109" t="s">
        <v>15</v>
      </c>
      <c r="C42" s="89">
        <v>1539</v>
      </c>
      <c r="D42" s="15">
        <f t="shared" si="0"/>
        <v>1.45600756859035</v>
      </c>
      <c r="E42" s="30">
        <f t="shared" si="1"/>
        <v>108.68644067796612</v>
      </c>
    </row>
    <row r="43" spans="1:9" ht="15" customHeight="1">
      <c r="A43" s="365"/>
      <c r="B43" s="109" t="s">
        <v>16</v>
      </c>
      <c r="C43" s="89">
        <v>1834</v>
      </c>
      <c r="D43" s="15">
        <f t="shared" si="0"/>
        <v>1.7350993377483444</v>
      </c>
      <c r="E43" s="30">
        <f t="shared" si="1"/>
        <v>129.51977401129943</v>
      </c>
    </row>
    <row r="44" spans="1:9" ht="15" customHeight="1">
      <c r="A44" s="365"/>
      <c r="B44" s="109" t="s">
        <v>17</v>
      </c>
      <c r="C44" s="89">
        <v>1539</v>
      </c>
      <c r="D44" s="15">
        <f t="shared" si="0"/>
        <v>1.45600756859035</v>
      </c>
      <c r="E44" s="30">
        <f t="shared" si="1"/>
        <v>108.68644067796612</v>
      </c>
    </row>
    <row r="45" spans="1:9" ht="15" customHeight="1">
      <c r="A45" s="365"/>
      <c r="B45" s="109" t="s">
        <v>18</v>
      </c>
      <c r="C45" s="89">
        <v>1858</v>
      </c>
      <c r="D45" s="15">
        <f t="shared" si="0"/>
        <v>1.7578051087984863</v>
      </c>
      <c r="E45" s="30">
        <f t="shared" si="1"/>
        <v>131.21468926553672</v>
      </c>
    </row>
    <row r="46" spans="1:9" ht="15" customHeight="1">
      <c r="A46" s="365"/>
      <c r="B46" s="131" t="s">
        <v>19</v>
      </c>
      <c r="C46" s="125">
        <v>1605</v>
      </c>
      <c r="D46" s="76">
        <f t="shared" si="0"/>
        <v>1.5184484389782402</v>
      </c>
      <c r="E46" s="126">
        <f t="shared" si="1"/>
        <v>113.34745762711864</v>
      </c>
      <c r="G46" s="107"/>
      <c r="I46" s="107"/>
    </row>
    <row r="47" spans="1:9" ht="15" customHeight="1">
      <c r="A47" s="365"/>
      <c r="B47" s="109" t="s">
        <v>20</v>
      </c>
      <c r="C47" s="129">
        <v>1659</v>
      </c>
      <c r="D47" s="15">
        <f t="shared" si="0"/>
        <v>1.5695364238410596</v>
      </c>
      <c r="E47" s="30">
        <f t="shared" si="1"/>
        <v>117.16101694915255</v>
      </c>
    </row>
    <row r="48" spans="1:9" ht="15" customHeight="1">
      <c r="A48" s="365"/>
      <c r="B48" s="109" t="s">
        <v>146</v>
      </c>
      <c r="C48" s="129">
        <v>2088</v>
      </c>
      <c r="D48" s="15">
        <f t="shared" si="0"/>
        <v>1.9754020813623463</v>
      </c>
      <c r="E48" s="30">
        <f t="shared" si="1"/>
        <v>147.45762711864407</v>
      </c>
    </row>
    <row r="49" spans="1:9" ht="15" customHeight="1" thickBot="1">
      <c r="A49" s="365"/>
      <c r="B49" s="111" t="s">
        <v>147</v>
      </c>
      <c r="C49" s="143">
        <v>2096</v>
      </c>
      <c r="D49" s="17">
        <f t="shared" si="0"/>
        <v>1.9829706717123936</v>
      </c>
      <c r="E49" s="42">
        <f t="shared" si="1"/>
        <v>148.0225988700565</v>
      </c>
    </row>
    <row r="50" spans="1:9" ht="15" customHeight="1">
      <c r="A50" s="361">
        <v>2016</v>
      </c>
      <c r="B50" s="108" t="s">
        <v>148</v>
      </c>
      <c r="C50" s="156">
        <v>2096</v>
      </c>
      <c r="D50" s="13">
        <f t="shared" si="0"/>
        <v>1.9829706717123936</v>
      </c>
      <c r="E50" s="27">
        <f t="shared" si="1"/>
        <v>148.0225988700565</v>
      </c>
    </row>
    <row r="51" spans="1:9" ht="15" customHeight="1">
      <c r="A51" s="362"/>
      <c r="B51" s="109" t="s">
        <v>12</v>
      </c>
      <c r="C51" s="129">
        <v>2327</v>
      </c>
      <c r="D51" s="15">
        <f t="shared" si="0"/>
        <v>2.2015137180700095</v>
      </c>
      <c r="E51" s="30">
        <f t="shared" si="1"/>
        <v>164.33615819209041</v>
      </c>
      <c r="I51" s="107"/>
    </row>
    <row r="52" spans="1:9" ht="15" customHeight="1">
      <c r="A52" s="362"/>
      <c r="B52" s="109" t="s">
        <v>13</v>
      </c>
      <c r="C52" s="129">
        <v>2327</v>
      </c>
      <c r="D52" s="15">
        <f t="shared" si="0"/>
        <v>2.2015137180700095</v>
      </c>
      <c r="E52" s="30">
        <f t="shared" si="1"/>
        <v>164.33615819209041</v>
      </c>
    </row>
    <row r="53" spans="1:9" ht="15" customHeight="1">
      <c r="A53" s="362"/>
      <c r="B53" s="109" t="s">
        <v>14</v>
      </c>
      <c r="C53" s="129">
        <v>2550</v>
      </c>
      <c r="D53" s="15">
        <f t="shared" si="0"/>
        <v>2.4124881740775779</v>
      </c>
      <c r="E53" s="30">
        <f t="shared" si="1"/>
        <v>180.08474576271186</v>
      </c>
    </row>
    <row r="54" spans="1:9" ht="15" customHeight="1">
      <c r="A54" s="362"/>
      <c r="B54" s="109" t="s">
        <v>15</v>
      </c>
      <c r="C54" s="129">
        <v>2555</v>
      </c>
      <c r="D54" s="15">
        <f t="shared" si="0"/>
        <v>2.4172185430463577</v>
      </c>
      <c r="E54" s="30">
        <f t="shared" si="1"/>
        <v>180.43785310734464</v>
      </c>
    </row>
    <row r="55" spans="1:9" ht="15" customHeight="1">
      <c r="A55" s="362"/>
      <c r="B55" s="109" t="s">
        <v>16</v>
      </c>
      <c r="C55" s="129">
        <v>2555</v>
      </c>
      <c r="D55" s="15">
        <f t="shared" si="0"/>
        <v>2.4172185430463577</v>
      </c>
      <c r="E55" s="30">
        <f t="shared" si="1"/>
        <v>180.43785310734464</v>
      </c>
    </row>
    <row r="56" spans="1:9" ht="15" customHeight="1">
      <c r="A56" s="362"/>
      <c r="B56" s="109" t="s">
        <v>17</v>
      </c>
      <c r="C56" s="129">
        <v>2555</v>
      </c>
      <c r="D56" s="15">
        <f t="shared" si="0"/>
        <v>2.4172185430463577</v>
      </c>
      <c r="E56" s="30">
        <f t="shared" si="1"/>
        <v>180.43785310734464</v>
      </c>
    </row>
    <row r="57" spans="1:9" ht="15" customHeight="1">
      <c r="A57" s="362"/>
      <c r="B57" s="109" t="s">
        <v>18</v>
      </c>
      <c r="C57" s="129">
        <v>3153</v>
      </c>
      <c r="D57" s="15">
        <f t="shared" si="0"/>
        <v>2.9829706717123936</v>
      </c>
      <c r="E57" s="30">
        <f t="shared" si="1"/>
        <v>222.66949152542375</v>
      </c>
    </row>
    <row r="58" spans="1:9" ht="15" customHeight="1">
      <c r="A58" s="362"/>
      <c r="B58" s="109" t="s">
        <v>19</v>
      </c>
      <c r="C58" s="129">
        <v>2811</v>
      </c>
      <c r="D58" s="15">
        <f t="shared" si="0"/>
        <v>2.6594134342478712</v>
      </c>
      <c r="E58" s="30">
        <f t="shared" si="1"/>
        <v>198.51694915254237</v>
      </c>
    </row>
    <row r="59" spans="1:9" ht="15" customHeight="1">
      <c r="A59" s="362"/>
      <c r="B59" s="109" t="s">
        <v>20</v>
      </c>
      <c r="C59" s="129">
        <v>3088</v>
      </c>
      <c r="D59" s="15">
        <f t="shared" si="0"/>
        <v>2.9214758751182592</v>
      </c>
      <c r="E59" s="30">
        <f t="shared" si="1"/>
        <v>218.07909604519776</v>
      </c>
    </row>
    <row r="60" spans="1:9" ht="15" customHeight="1">
      <c r="A60" s="362"/>
      <c r="B60" s="109" t="s">
        <v>146</v>
      </c>
      <c r="C60" s="129">
        <v>3560</v>
      </c>
      <c r="D60" s="15">
        <f t="shared" si="0"/>
        <v>3.3680227057710503</v>
      </c>
      <c r="E60" s="30">
        <f t="shared" si="1"/>
        <v>251.41242937853104</v>
      </c>
    </row>
    <row r="61" spans="1:9" ht="15" customHeight="1" thickBot="1">
      <c r="A61" s="362"/>
      <c r="B61" s="111" t="s">
        <v>147</v>
      </c>
      <c r="C61" s="157">
        <v>3622.5</v>
      </c>
      <c r="D61" s="17">
        <f t="shared" si="0"/>
        <v>3.4271523178807946</v>
      </c>
      <c r="E61" s="42">
        <f t="shared" si="1"/>
        <v>255.82627118644066</v>
      </c>
    </row>
    <row r="62" spans="1:9" ht="15" customHeight="1">
      <c r="A62" s="364">
        <v>2017</v>
      </c>
      <c r="B62" s="108" t="s">
        <v>148</v>
      </c>
      <c r="C62" s="269">
        <v>3156</v>
      </c>
      <c r="D62" s="76">
        <f t="shared" si="0"/>
        <v>2.9858088930936613</v>
      </c>
      <c r="E62" s="126">
        <f t="shared" si="1"/>
        <v>222.88135593220338</v>
      </c>
    </row>
    <row r="63" spans="1:9" ht="15" customHeight="1">
      <c r="A63" s="365"/>
      <c r="B63" s="131" t="s">
        <v>12</v>
      </c>
      <c r="C63" s="269">
        <v>4037.5</v>
      </c>
      <c r="D63" s="76">
        <f t="shared" si="0"/>
        <v>3.8197729422894984</v>
      </c>
      <c r="E63" s="126">
        <f t="shared" si="1"/>
        <v>285.13418079096044</v>
      </c>
    </row>
    <row r="64" spans="1:9" ht="15" customHeight="1">
      <c r="A64" s="365"/>
      <c r="B64" s="131" t="s">
        <v>13</v>
      </c>
      <c r="C64" s="269">
        <v>4016</v>
      </c>
      <c r="D64" s="76">
        <f t="shared" si="0"/>
        <v>3.7994323557237464</v>
      </c>
      <c r="E64" s="126">
        <f t="shared" si="1"/>
        <v>283.61581920903956</v>
      </c>
    </row>
    <row r="65" spans="1:5" ht="15" customHeight="1">
      <c r="A65" s="365"/>
      <c r="B65" s="131" t="s">
        <v>14</v>
      </c>
      <c r="C65" s="269">
        <v>3641</v>
      </c>
      <c r="D65" s="76">
        <f t="shared" si="0"/>
        <v>3.4446546830652789</v>
      </c>
      <c r="E65" s="126">
        <f t="shared" si="1"/>
        <v>257.1327683615819</v>
      </c>
    </row>
    <row r="66" spans="1:5" ht="15" customHeight="1">
      <c r="A66" s="365"/>
      <c r="B66" s="131" t="s">
        <v>15</v>
      </c>
      <c r="C66" s="269">
        <v>3305</v>
      </c>
      <c r="D66" s="76">
        <f t="shared" si="0"/>
        <v>3.1267738883632923</v>
      </c>
      <c r="E66" s="126">
        <f t="shared" si="1"/>
        <v>233.4039548022599</v>
      </c>
    </row>
    <row r="67" spans="1:5" ht="15" customHeight="1">
      <c r="A67" s="365"/>
      <c r="B67" s="131" t="s">
        <v>16</v>
      </c>
      <c r="C67" s="269">
        <v>3305</v>
      </c>
      <c r="D67" s="76">
        <f t="shared" si="0"/>
        <v>3.1267738883632923</v>
      </c>
      <c r="E67" s="126">
        <f t="shared" si="1"/>
        <v>233.4039548022599</v>
      </c>
    </row>
    <row r="68" spans="1:5" ht="15" customHeight="1">
      <c r="A68" s="365"/>
      <c r="B68" s="131" t="s">
        <v>17</v>
      </c>
      <c r="C68" s="269">
        <v>3542</v>
      </c>
      <c r="D68" s="76">
        <f t="shared" si="0"/>
        <v>3.3509933774834435</v>
      </c>
      <c r="E68" s="126">
        <f t="shared" si="1"/>
        <v>250.14124293785312</v>
      </c>
    </row>
    <row r="69" spans="1:5" ht="15" customHeight="1">
      <c r="A69" s="365"/>
      <c r="B69" s="131" t="s">
        <v>18</v>
      </c>
      <c r="C69" s="269">
        <v>3305</v>
      </c>
      <c r="D69" s="76">
        <f t="shared" si="0"/>
        <v>3.1267738883632923</v>
      </c>
      <c r="E69" s="126">
        <f t="shared" si="1"/>
        <v>233.4039548022599</v>
      </c>
    </row>
    <row r="70" spans="1:5" ht="15" customHeight="1">
      <c r="A70" s="365"/>
      <c r="B70" s="131" t="s">
        <v>19</v>
      </c>
      <c r="C70" s="269">
        <v>3540</v>
      </c>
      <c r="D70" s="76">
        <f t="shared" si="0"/>
        <v>3.3491012298959317</v>
      </c>
      <c r="E70" s="126">
        <f t="shared" si="1"/>
        <v>250</v>
      </c>
    </row>
    <row r="71" spans="1:5" ht="15" customHeight="1">
      <c r="A71" s="365"/>
      <c r="B71" s="131" t="s">
        <v>20</v>
      </c>
      <c r="C71" s="269">
        <v>3779</v>
      </c>
      <c r="D71" s="76">
        <f t="shared" si="0"/>
        <v>3.5752128666035952</v>
      </c>
      <c r="E71" s="126">
        <f t="shared" si="1"/>
        <v>266.87853107344631</v>
      </c>
    </row>
    <row r="72" spans="1:5" ht="15" customHeight="1">
      <c r="A72" s="365"/>
      <c r="B72" s="131" t="s">
        <v>146</v>
      </c>
      <c r="C72" s="269">
        <v>3224</v>
      </c>
      <c r="D72" s="76">
        <f t="shared" si="0"/>
        <v>3.0501419110690633</v>
      </c>
      <c r="E72" s="126">
        <f t="shared" si="1"/>
        <v>227.68361581920905</v>
      </c>
    </row>
    <row r="73" spans="1:5" ht="15" customHeight="1" thickBot="1">
      <c r="A73" s="365"/>
      <c r="B73" s="169" t="s">
        <v>147</v>
      </c>
      <c r="C73" s="312">
        <v>5286</v>
      </c>
      <c r="D73" s="17">
        <f t="shared" si="0"/>
        <v>5.0009460737937559</v>
      </c>
      <c r="E73" s="42">
        <f t="shared" si="1"/>
        <v>373.30508474576271</v>
      </c>
    </row>
    <row r="74" spans="1:5" ht="15" customHeight="1">
      <c r="A74" s="364">
        <v>2018</v>
      </c>
      <c r="B74" s="108" t="s">
        <v>148</v>
      </c>
      <c r="C74" s="271">
        <v>3540</v>
      </c>
      <c r="D74" s="13">
        <f t="shared" si="0"/>
        <v>3.3491012298959317</v>
      </c>
      <c r="E74" s="27">
        <f t="shared" si="1"/>
        <v>250</v>
      </c>
    </row>
    <row r="75" spans="1:5" ht="15" customHeight="1">
      <c r="A75" s="365"/>
      <c r="B75" s="131" t="s">
        <v>12</v>
      </c>
      <c r="C75" s="269">
        <v>3882</v>
      </c>
      <c r="D75" s="76">
        <f t="shared" si="0"/>
        <v>3.6726584673604541</v>
      </c>
      <c r="E75" s="126">
        <f t="shared" si="1"/>
        <v>274.15254237288138</v>
      </c>
    </row>
    <row r="76" spans="1:5" ht="15" customHeight="1">
      <c r="A76" s="365"/>
      <c r="B76" s="131" t="s">
        <v>13</v>
      </c>
      <c r="C76" s="269">
        <v>3882</v>
      </c>
      <c r="D76" s="76">
        <f t="shared" si="0"/>
        <v>3.6726584673604541</v>
      </c>
      <c r="E76" s="126">
        <f t="shared" si="1"/>
        <v>274.15254237288138</v>
      </c>
    </row>
    <row r="77" spans="1:5" ht="15" customHeight="1">
      <c r="A77" s="365"/>
      <c r="B77" s="131" t="s">
        <v>14</v>
      </c>
      <c r="C77" s="269">
        <v>4190</v>
      </c>
      <c r="D77" s="76">
        <f t="shared" si="0"/>
        <v>3.9640491958372754</v>
      </c>
      <c r="E77" s="126">
        <f t="shared" si="1"/>
        <v>295.90395480225993</v>
      </c>
    </row>
    <row r="78" spans="1:5" ht="15" customHeight="1">
      <c r="A78" s="365"/>
      <c r="B78" s="131" t="s">
        <v>15</v>
      </c>
      <c r="C78" s="269">
        <v>2856</v>
      </c>
      <c r="D78" s="76">
        <f t="shared" si="0"/>
        <v>2.7019867549668874</v>
      </c>
      <c r="E78" s="126">
        <f t="shared" si="1"/>
        <v>201.69491525423729</v>
      </c>
    </row>
    <row r="79" spans="1:5" ht="15" customHeight="1">
      <c r="A79" s="365"/>
      <c r="B79" s="131" t="s">
        <v>16</v>
      </c>
      <c r="C79" s="269">
        <v>2897</v>
      </c>
      <c r="D79" s="76">
        <f t="shared" ref="D79:D98" si="2">+C79/$B$119</f>
        <v>2.7407757805108797</v>
      </c>
      <c r="E79" s="126">
        <f t="shared" si="1"/>
        <v>204.59039548022599</v>
      </c>
    </row>
    <row r="80" spans="1:5" ht="15" customHeight="1">
      <c r="A80" s="365"/>
      <c r="B80" s="131" t="s">
        <v>17</v>
      </c>
      <c r="C80" s="269">
        <v>4140</v>
      </c>
      <c r="D80" s="76">
        <f t="shared" si="2"/>
        <v>3.9167455061494798</v>
      </c>
      <c r="E80" s="126">
        <f t="shared" ref="E80:E98" si="3">+C80/$C$23*100</f>
        <v>292.37288135593224</v>
      </c>
    </row>
    <row r="81" spans="1:5" ht="15" customHeight="1">
      <c r="A81" s="365"/>
      <c r="B81" s="131" t="s">
        <v>18</v>
      </c>
      <c r="C81" s="269">
        <v>3325</v>
      </c>
      <c r="D81" s="76">
        <f t="shared" si="2"/>
        <v>3.1456953642384105</v>
      </c>
      <c r="E81" s="126">
        <f t="shared" si="3"/>
        <v>234.81638418079095</v>
      </c>
    </row>
    <row r="82" spans="1:5" ht="15" customHeight="1">
      <c r="A82" s="365"/>
      <c r="B82" s="131" t="s">
        <v>19</v>
      </c>
      <c r="C82" s="269">
        <v>4221</v>
      </c>
      <c r="D82" s="76">
        <f t="shared" si="2"/>
        <v>3.9933774834437088</v>
      </c>
      <c r="E82" s="126">
        <f t="shared" si="3"/>
        <v>298.09322033898303</v>
      </c>
    </row>
    <row r="83" spans="1:5" ht="15" customHeight="1">
      <c r="A83" s="365"/>
      <c r="B83" s="131" t="s">
        <v>20</v>
      </c>
      <c r="C83" s="269">
        <v>3542</v>
      </c>
      <c r="D83" s="76">
        <f t="shared" si="2"/>
        <v>3.3509933774834435</v>
      </c>
      <c r="E83" s="126">
        <f t="shared" si="3"/>
        <v>250.14124293785312</v>
      </c>
    </row>
    <row r="84" spans="1:5" ht="15" customHeight="1">
      <c r="A84" s="365"/>
      <c r="B84" s="131" t="s">
        <v>146</v>
      </c>
      <c r="C84" s="269">
        <v>4392</v>
      </c>
      <c r="D84" s="76">
        <f t="shared" si="2"/>
        <v>4.1551561021759698</v>
      </c>
      <c r="E84" s="126">
        <f t="shared" si="3"/>
        <v>310.16949152542372</v>
      </c>
    </row>
    <row r="85" spans="1:5" ht="15" customHeight="1" thickBot="1">
      <c r="A85" s="365"/>
      <c r="B85" s="169" t="s">
        <v>147</v>
      </c>
      <c r="C85" s="162">
        <v>11678</v>
      </c>
      <c r="D85" s="165">
        <f t="shared" si="2"/>
        <v>11.048249763481552</v>
      </c>
      <c r="E85" s="168">
        <f t="shared" si="3"/>
        <v>824.71751412429376</v>
      </c>
    </row>
    <row r="86" spans="1:5" ht="15" customHeight="1">
      <c r="A86" s="364">
        <v>2019</v>
      </c>
      <c r="B86" s="108" t="s">
        <v>148</v>
      </c>
      <c r="C86" s="271">
        <v>10643</v>
      </c>
      <c r="D86" s="13">
        <f t="shared" si="2"/>
        <v>10.069063386944181</v>
      </c>
      <c r="E86" s="27">
        <f t="shared" si="3"/>
        <v>751.62429378531078</v>
      </c>
    </row>
    <row r="87" spans="1:5" ht="15" customHeight="1">
      <c r="A87" s="365"/>
      <c r="B87" s="131" t="s">
        <v>12</v>
      </c>
      <c r="C87" s="269">
        <v>6569</v>
      </c>
      <c r="D87" s="76">
        <f t="shared" si="2"/>
        <v>6.2147587511825924</v>
      </c>
      <c r="E87" s="126">
        <f t="shared" si="3"/>
        <v>463.91242937853104</v>
      </c>
    </row>
    <row r="88" spans="1:5" ht="15" customHeight="1">
      <c r="A88" s="365"/>
      <c r="B88" s="131" t="s">
        <v>13</v>
      </c>
      <c r="C88" s="269">
        <v>3108</v>
      </c>
      <c r="D88" s="76">
        <f t="shared" si="2"/>
        <v>2.9403973509933774</v>
      </c>
      <c r="E88" s="126">
        <f t="shared" si="3"/>
        <v>219.4915254237288</v>
      </c>
    </row>
    <row r="89" spans="1:5" ht="15" customHeight="1">
      <c r="A89" s="365"/>
      <c r="B89" s="131" t="s">
        <v>14</v>
      </c>
      <c r="C89" s="269">
        <v>4811</v>
      </c>
      <c r="D89" s="76">
        <f t="shared" si="2"/>
        <v>4.5515610217596976</v>
      </c>
      <c r="E89" s="126">
        <f t="shared" si="3"/>
        <v>339.75988700564972</v>
      </c>
    </row>
    <row r="90" spans="1:5" ht="15" customHeight="1">
      <c r="A90" s="365"/>
      <c r="B90" s="131" t="s">
        <v>15</v>
      </c>
      <c r="C90" s="269">
        <v>4248</v>
      </c>
      <c r="D90" s="76">
        <f t="shared" si="2"/>
        <v>4.0189214758751186</v>
      </c>
      <c r="E90" s="126">
        <f t="shared" si="3"/>
        <v>300</v>
      </c>
    </row>
    <row r="91" spans="1:5" ht="15" customHeight="1">
      <c r="A91" s="365"/>
      <c r="B91" s="131" t="s">
        <v>16</v>
      </c>
      <c r="C91" s="269">
        <v>4274</v>
      </c>
      <c r="D91" s="76">
        <f t="shared" si="2"/>
        <v>4.0435193945127716</v>
      </c>
      <c r="E91" s="126">
        <f t="shared" si="3"/>
        <v>301.83615819209041</v>
      </c>
    </row>
    <row r="92" spans="1:5" ht="15" customHeight="1">
      <c r="A92" s="365"/>
      <c r="B92" s="131" t="s">
        <v>17</v>
      </c>
      <c r="C92" s="269">
        <v>10803</v>
      </c>
      <c r="D92" s="76">
        <f t="shared" si="2"/>
        <v>10.220435193945129</v>
      </c>
      <c r="E92" s="126">
        <f t="shared" si="3"/>
        <v>762.92372881355936</v>
      </c>
    </row>
    <row r="93" spans="1:5" ht="15" customHeight="1">
      <c r="A93" s="365"/>
      <c r="B93" s="131" t="s">
        <v>18</v>
      </c>
      <c r="C93" s="269">
        <v>8377</v>
      </c>
      <c r="D93" s="76">
        <f t="shared" si="2"/>
        <v>7.9252601702932832</v>
      </c>
      <c r="E93" s="126">
        <f t="shared" si="3"/>
        <v>591.59604519774018</v>
      </c>
    </row>
    <row r="94" spans="1:5" ht="15" customHeight="1">
      <c r="A94" s="365"/>
      <c r="B94" s="131" t="s">
        <v>19</v>
      </c>
      <c r="C94" s="269">
        <v>7206</v>
      </c>
      <c r="D94" s="76">
        <f t="shared" si="2"/>
        <v>6.8174077578051087</v>
      </c>
      <c r="E94" s="126">
        <f t="shared" si="3"/>
        <v>508.89830508474574</v>
      </c>
    </row>
    <row r="95" spans="1:5" ht="15" customHeight="1">
      <c r="A95" s="365"/>
      <c r="B95" s="131" t="s">
        <v>20</v>
      </c>
      <c r="C95" s="269">
        <v>7206</v>
      </c>
      <c r="D95" s="76">
        <f t="shared" si="2"/>
        <v>6.8174077578051087</v>
      </c>
      <c r="E95" s="126">
        <f t="shared" si="3"/>
        <v>508.89830508474574</v>
      </c>
    </row>
    <row r="96" spans="1:5" ht="15" customHeight="1">
      <c r="A96" s="365"/>
      <c r="B96" s="131" t="s">
        <v>146</v>
      </c>
      <c r="C96" s="269">
        <v>13706</v>
      </c>
      <c r="D96" s="76">
        <f t="shared" si="2"/>
        <v>12.966887417218542</v>
      </c>
      <c r="E96" s="126">
        <f t="shared" si="3"/>
        <v>967.93785310734461</v>
      </c>
    </row>
    <row r="97" spans="1:5" ht="15" customHeight="1" thickBot="1">
      <c r="A97" s="372"/>
      <c r="B97" s="169" t="s">
        <v>147</v>
      </c>
      <c r="C97" s="162">
        <v>17071</v>
      </c>
      <c r="D97" s="165">
        <f t="shared" si="2"/>
        <v>16.150425733207189</v>
      </c>
      <c r="E97" s="168">
        <f t="shared" si="3"/>
        <v>1205.5790960451977</v>
      </c>
    </row>
    <row r="98" spans="1:5" ht="15" customHeight="1">
      <c r="A98" s="364">
        <v>2020</v>
      </c>
      <c r="B98" s="108" t="s">
        <v>148</v>
      </c>
      <c r="C98" s="271">
        <v>8544</v>
      </c>
      <c r="D98" s="13">
        <f t="shared" si="2"/>
        <v>8.0832544938505198</v>
      </c>
      <c r="E98" s="27">
        <f t="shared" si="3"/>
        <v>603.38983050847457</v>
      </c>
    </row>
    <row r="99" spans="1:5" ht="15" customHeight="1">
      <c r="A99" s="365"/>
      <c r="B99" s="131" t="s">
        <v>12</v>
      </c>
      <c r="C99" s="8" t="s">
        <v>150</v>
      </c>
      <c r="D99" s="76" t="s">
        <v>150</v>
      </c>
      <c r="E99" s="126" t="s">
        <v>150</v>
      </c>
    </row>
    <row r="100" spans="1:5" ht="15" customHeight="1">
      <c r="A100" s="365"/>
      <c r="B100" s="131" t="s">
        <v>13</v>
      </c>
      <c r="C100" s="269" t="s">
        <v>150</v>
      </c>
      <c r="D100" s="76" t="s">
        <v>150</v>
      </c>
      <c r="E100" s="126" t="s">
        <v>150</v>
      </c>
    </row>
    <row r="101" spans="1:5" ht="15" customHeight="1">
      <c r="A101" s="365"/>
      <c r="B101" s="131" t="s">
        <v>14</v>
      </c>
      <c r="C101" s="269" t="s">
        <v>150</v>
      </c>
      <c r="D101" s="76" t="s">
        <v>150</v>
      </c>
      <c r="E101" s="126" t="s">
        <v>150</v>
      </c>
    </row>
    <row r="102" spans="1:5" ht="15" customHeight="1">
      <c r="A102" s="365"/>
      <c r="B102" s="131" t="s">
        <v>15</v>
      </c>
      <c r="C102" s="269" t="s">
        <v>150</v>
      </c>
      <c r="D102" s="76" t="s">
        <v>150</v>
      </c>
      <c r="E102" s="126" t="s">
        <v>150</v>
      </c>
    </row>
    <row r="103" spans="1:5" ht="15" customHeight="1">
      <c r="A103" s="365"/>
      <c r="B103" s="131" t="s">
        <v>16</v>
      </c>
      <c r="C103" s="269" t="s">
        <v>150</v>
      </c>
      <c r="D103" s="76" t="s">
        <v>150</v>
      </c>
      <c r="E103" s="126" t="s">
        <v>150</v>
      </c>
    </row>
    <row r="104" spans="1:5" ht="15" customHeight="1">
      <c r="A104" s="365"/>
      <c r="B104" s="131" t="s">
        <v>17</v>
      </c>
      <c r="C104" s="269" t="s">
        <v>150</v>
      </c>
      <c r="D104" s="76" t="s">
        <v>150</v>
      </c>
      <c r="E104" s="126" t="s">
        <v>150</v>
      </c>
    </row>
    <row r="105" spans="1:5" ht="15" customHeight="1">
      <c r="A105" s="365"/>
      <c r="B105" s="131" t="s">
        <v>18</v>
      </c>
      <c r="C105" s="269" t="s">
        <v>150</v>
      </c>
      <c r="D105" s="76" t="s">
        <v>150</v>
      </c>
      <c r="E105" s="126" t="s">
        <v>150</v>
      </c>
    </row>
    <row r="106" spans="1:5">
      <c r="A106" s="365"/>
      <c r="B106" s="131" t="s">
        <v>19</v>
      </c>
      <c r="C106" s="269" t="s">
        <v>150</v>
      </c>
      <c r="D106" s="76" t="s">
        <v>150</v>
      </c>
      <c r="E106" s="126" t="s">
        <v>150</v>
      </c>
    </row>
    <row r="107" spans="1:5">
      <c r="A107" s="365"/>
      <c r="B107" s="131" t="s">
        <v>20</v>
      </c>
      <c r="C107" s="269" t="s">
        <v>150</v>
      </c>
      <c r="D107" s="76" t="s">
        <v>150</v>
      </c>
      <c r="E107" s="126" t="s">
        <v>150</v>
      </c>
    </row>
    <row r="108" spans="1:5">
      <c r="A108" s="365"/>
      <c r="B108" s="131" t="s">
        <v>146</v>
      </c>
      <c r="C108" s="269" t="s">
        <v>150</v>
      </c>
      <c r="D108" s="76" t="s">
        <v>150</v>
      </c>
      <c r="E108" s="126" t="s">
        <v>150</v>
      </c>
    </row>
    <row r="109" spans="1:5" ht="15" thickBot="1">
      <c r="A109" s="365"/>
      <c r="B109" s="169" t="s">
        <v>147</v>
      </c>
      <c r="C109" s="162" t="s">
        <v>150</v>
      </c>
      <c r="D109" s="165" t="s">
        <v>150</v>
      </c>
      <c r="E109" s="168" t="s">
        <v>150</v>
      </c>
    </row>
    <row r="110" spans="1:5">
      <c r="A110" s="364">
        <v>2021</v>
      </c>
      <c r="B110" s="131" t="s">
        <v>148</v>
      </c>
      <c r="C110" s="269" t="s">
        <v>150</v>
      </c>
      <c r="D110" s="76" t="s">
        <v>150</v>
      </c>
      <c r="E110" s="126" t="s">
        <v>150</v>
      </c>
    </row>
    <row r="111" spans="1:5">
      <c r="A111" s="365"/>
      <c r="B111" s="131" t="s">
        <v>12</v>
      </c>
      <c r="C111" s="269" t="s">
        <v>150</v>
      </c>
      <c r="D111" s="76" t="s">
        <v>150</v>
      </c>
      <c r="E111" s="126" t="s">
        <v>150</v>
      </c>
    </row>
    <row r="112" spans="1:5">
      <c r="A112" s="365"/>
      <c r="B112" s="131" t="s">
        <v>13</v>
      </c>
      <c r="C112" s="269" t="s">
        <v>150</v>
      </c>
      <c r="D112" s="76" t="s">
        <v>150</v>
      </c>
      <c r="E112" s="126" t="s">
        <v>150</v>
      </c>
    </row>
    <row r="113" spans="1:6">
      <c r="A113" s="365"/>
      <c r="B113" s="131" t="s">
        <v>14</v>
      </c>
      <c r="C113" s="269" t="s">
        <v>150</v>
      </c>
      <c r="D113" s="76" t="s">
        <v>150</v>
      </c>
      <c r="E113" s="126" t="s">
        <v>150</v>
      </c>
    </row>
    <row r="114" spans="1:6" ht="15" customHeight="1">
      <c r="A114" s="365"/>
      <c r="B114" s="131" t="s">
        <v>15</v>
      </c>
      <c r="C114" s="269" t="s">
        <v>150</v>
      </c>
      <c r="D114" s="76" t="s">
        <v>150</v>
      </c>
      <c r="E114" s="126" t="s">
        <v>150</v>
      </c>
    </row>
    <row r="115" spans="1:6">
      <c r="A115" s="365"/>
      <c r="B115" s="131" t="s">
        <v>16</v>
      </c>
      <c r="C115" s="269" t="s">
        <v>150</v>
      </c>
      <c r="D115" s="76" t="s">
        <v>150</v>
      </c>
      <c r="E115" s="126" t="s">
        <v>150</v>
      </c>
    </row>
    <row r="116" spans="1:6">
      <c r="A116" s="365"/>
      <c r="B116" s="131" t="s">
        <v>17</v>
      </c>
      <c r="C116" s="269" t="s">
        <v>150</v>
      </c>
      <c r="D116" s="76" t="s">
        <v>150</v>
      </c>
      <c r="E116" s="126" t="s">
        <v>150</v>
      </c>
    </row>
    <row r="117" spans="1:6">
      <c r="A117" s="365"/>
      <c r="B117" s="131" t="s">
        <v>18</v>
      </c>
      <c r="C117" s="269" t="s">
        <v>150</v>
      </c>
      <c r="D117" s="76" t="s">
        <v>150</v>
      </c>
      <c r="E117" s="126" t="s">
        <v>150</v>
      </c>
    </row>
    <row r="118" spans="1:6" ht="15" thickBot="1">
      <c r="A118" s="372"/>
      <c r="B118" s="169" t="s">
        <v>19</v>
      </c>
      <c r="C118" s="162">
        <v>13153</v>
      </c>
      <c r="D118" s="165">
        <f t="shared" ref="D118" si="4">+C118/$B$119</f>
        <v>12.443708609271523</v>
      </c>
      <c r="E118" s="168">
        <f t="shared" ref="E118" si="5">+C118/$C$23*100</f>
        <v>928.88418079096039</v>
      </c>
    </row>
    <row r="119" spans="1:6">
      <c r="A119" s="155" t="s">
        <v>219</v>
      </c>
      <c r="B119" s="19">
        <v>1057</v>
      </c>
    </row>
    <row r="120" spans="1:6">
      <c r="A120" s="2"/>
      <c r="B120" s="74"/>
    </row>
    <row r="121" spans="1:6">
      <c r="A121" s="5" t="s">
        <v>73</v>
      </c>
    </row>
    <row r="122" spans="1:6">
      <c r="A122" s="6" t="s">
        <v>74</v>
      </c>
    </row>
    <row r="123" spans="1:6">
      <c r="A123" s="6" t="s">
        <v>75</v>
      </c>
    </row>
    <row r="125" spans="1:6">
      <c r="A125" s="118" t="s">
        <v>21</v>
      </c>
    </row>
    <row r="127" spans="1:6" ht="18.600000000000001">
      <c r="A127" s="452" t="s">
        <v>257</v>
      </c>
      <c r="F127" s="107"/>
    </row>
    <row r="128" spans="1:6" ht="18.600000000000001">
      <c r="A128" s="453" t="s">
        <v>258</v>
      </c>
      <c r="B128" s="5"/>
      <c r="C128" s="161"/>
      <c r="D128" s="159"/>
      <c r="F128" s="107"/>
    </row>
    <row r="129" spans="2:4" ht="18.600000000000001">
      <c r="B129" s="5"/>
      <c r="C129" s="161"/>
      <c r="D129" s="159"/>
    </row>
    <row r="130" spans="2:4" ht="18.600000000000001">
      <c r="B130" s="5"/>
      <c r="C130" s="161"/>
      <c r="D130" s="159"/>
    </row>
  </sheetData>
  <mergeCells count="13">
    <mergeCell ref="A98:A109"/>
    <mergeCell ref="A86:A97"/>
    <mergeCell ref="A74:A85"/>
    <mergeCell ref="A62:A73"/>
    <mergeCell ref="A110:A118"/>
    <mergeCell ref="C12:E12"/>
    <mergeCell ref="C13:E13"/>
    <mergeCell ref="A15:A25"/>
    <mergeCell ref="A26:A37"/>
    <mergeCell ref="A50:A61"/>
    <mergeCell ref="A38:A49"/>
    <mergeCell ref="A12:A14"/>
    <mergeCell ref="B12:B14"/>
  </mergeCells>
  <hyperlinks>
    <hyperlink ref="A125" location="Índice!A1" display="Volver al Índice" xr:uid="{00000000-0004-0000-1B00-000000000000}"/>
    <hyperlink ref="A128" r:id="rId1" xr:uid="{AE5A672E-5336-4212-94E4-7F4DC53FD90F}"/>
  </hyperlinks>
  <pageMargins left="0.7" right="0.7" top="0.75" bottom="0.75" header="0.3" footer="0.3"/>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K128"/>
  <sheetViews>
    <sheetView showGridLines="0" zoomScale="80" zoomScaleNormal="80" workbookViewId="0"/>
  </sheetViews>
  <sheetFormatPr baseColWidth="10" defaultColWidth="22.6640625" defaultRowHeight="14.4"/>
  <cols>
    <col min="1" max="1" width="27.6640625" customWidth="1"/>
    <col min="5" max="5" width="30.33203125" bestFit="1" customWidth="1"/>
    <col min="8" max="8" width="30.33203125" bestFit="1" customWidth="1"/>
    <col min="11" max="11" width="30.33203125" bestFit="1" customWidth="1"/>
  </cols>
  <sheetData>
    <row r="1" spans="1:11">
      <c r="A1" s="3" t="s">
        <v>0</v>
      </c>
      <c r="B1" s="2"/>
      <c r="C1" s="2"/>
      <c r="D1" s="2"/>
      <c r="E1" s="2"/>
      <c r="F1" s="2"/>
      <c r="G1" s="2"/>
      <c r="H1" s="2"/>
    </row>
    <row r="2" spans="1:11">
      <c r="A2" s="3" t="s">
        <v>1</v>
      </c>
      <c r="B2" s="2"/>
      <c r="C2" s="2"/>
      <c r="D2" s="2"/>
      <c r="E2" s="2"/>
      <c r="F2" s="2"/>
      <c r="G2" s="2"/>
      <c r="H2" s="2"/>
    </row>
    <row r="3" spans="1:11">
      <c r="A3" s="3" t="s">
        <v>2</v>
      </c>
      <c r="B3" s="2"/>
      <c r="C3" s="2"/>
      <c r="D3" s="2"/>
      <c r="E3" s="2"/>
      <c r="F3" s="2"/>
      <c r="G3" s="2"/>
      <c r="H3" s="2"/>
    </row>
    <row r="4" spans="1:11">
      <c r="A4" s="3" t="s">
        <v>3</v>
      </c>
      <c r="B4" s="2" t="s">
        <v>4</v>
      </c>
      <c r="C4" s="2"/>
      <c r="D4" s="2"/>
      <c r="E4" s="2"/>
      <c r="F4" s="2"/>
      <c r="G4" s="2"/>
      <c r="H4" s="2"/>
    </row>
    <row r="5" spans="1:11">
      <c r="A5" s="3" t="s">
        <v>6</v>
      </c>
      <c r="B5" s="2" t="s">
        <v>108</v>
      </c>
      <c r="C5" s="2"/>
      <c r="D5" s="2"/>
      <c r="E5" s="2"/>
      <c r="F5" s="2"/>
      <c r="G5" s="2"/>
      <c r="H5" s="2"/>
    </row>
    <row r="6" spans="1:11">
      <c r="A6" s="3" t="s">
        <v>5</v>
      </c>
      <c r="B6" s="2" t="s">
        <v>145</v>
      </c>
      <c r="C6" s="2"/>
      <c r="D6" s="2"/>
      <c r="E6" s="2"/>
      <c r="F6" s="2"/>
      <c r="G6" s="2"/>
      <c r="H6" s="2"/>
    </row>
    <row r="7" spans="1:11">
      <c r="A7" s="3" t="s">
        <v>7</v>
      </c>
      <c r="B7" s="2" t="s">
        <v>89</v>
      </c>
      <c r="C7" s="2"/>
      <c r="D7" s="2"/>
      <c r="E7" s="2"/>
      <c r="F7" s="2"/>
      <c r="G7" s="2"/>
      <c r="H7" s="2"/>
    </row>
    <row r="8" spans="1:11">
      <c r="A8" s="3" t="s">
        <v>8</v>
      </c>
      <c r="B8" s="314" t="str">
        <f>+'[3]BA-BAHIA BLANCA'!B8</f>
        <v>septiembre 2021</v>
      </c>
      <c r="C8" s="2"/>
      <c r="D8" s="2"/>
      <c r="E8" s="2"/>
      <c r="F8" s="2"/>
      <c r="G8" s="2"/>
      <c r="H8" s="2"/>
    </row>
    <row r="9" spans="1:11">
      <c r="A9" s="3" t="s">
        <v>9</v>
      </c>
      <c r="B9" s="314" t="str">
        <f>+'[3]BA-BAHIA BLANCA'!B9</f>
        <v>septiembre 2021</v>
      </c>
      <c r="C9" s="2"/>
      <c r="D9" s="2"/>
      <c r="E9" s="2"/>
      <c r="F9" s="2"/>
      <c r="G9" s="2"/>
      <c r="H9" s="2"/>
    </row>
    <row r="10" spans="1:11">
      <c r="A10" s="2"/>
      <c r="B10" s="2"/>
      <c r="C10" s="2"/>
      <c r="D10" s="2"/>
      <c r="E10" s="2"/>
      <c r="F10" s="2"/>
      <c r="G10" s="2"/>
      <c r="H10" s="2"/>
    </row>
    <row r="11" spans="1:11" ht="15" thickBot="1">
      <c r="A11" s="2"/>
      <c r="B11" s="2"/>
      <c r="C11" s="2"/>
      <c r="D11" s="2"/>
      <c r="E11" s="2"/>
      <c r="F11" s="2"/>
      <c r="G11" s="2"/>
      <c r="H11" s="2"/>
    </row>
    <row r="12" spans="1:11" ht="15" thickBot="1">
      <c r="A12" s="366" t="s">
        <v>10</v>
      </c>
      <c r="B12" s="369" t="s">
        <v>11</v>
      </c>
      <c r="C12" s="355" t="s">
        <v>90</v>
      </c>
      <c r="D12" s="356"/>
      <c r="E12" s="356"/>
      <c r="F12" s="356"/>
      <c r="G12" s="356"/>
      <c r="H12" s="356"/>
      <c r="I12" s="356"/>
      <c r="J12" s="356"/>
      <c r="K12" s="357"/>
    </row>
    <row r="13" spans="1:11">
      <c r="A13" s="367"/>
      <c r="B13" s="370"/>
      <c r="C13" s="422" t="s">
        <v>97</v>
      </c>
      <c r="D13" s="414"/>
      <c r="E13" s="409"/>
      <c r="F13" s="422" t="s">
        <v>92</v>
      </c>
      <c r="G13" s="414"/>
      <c r="H13" s="409"/>
      <c r="I13" s="373" t="s">
        <v>100</v>
      </c>
      <c r="J13" s="359"/>
      <c r="K13" s="360"/>
    </row>
    <row r="14" spans="1:11" ht="15" thickBot="1">
      <c r="A14" s="368"/>
      <c r="B14" s="371"/>
      <c r="C14" s="10" t="s">
        <v>70</v>
      </c>
      <c r="D14" s="11" t="s">
        <v>71</v>
      </c>
      <c r="E14" s="12" t="s">
        <v>72</v>
      </c>
      <c r="F14" s="10" t="s">
        <v>70</v>
      </c>
      <c r="G14" s="11" t="s">
        <v>71</v>
      </c>
      <c r="H14" s="12" t="s">
        <v>72</v>
      </c>
      <c r="I14" s="46" t="s">
        <v>70</v>
      </c>
      <c r="J14" s="11" t="s">
        <v>71</v>
      </c>
      <c r="K14" s="12" t="s">
        <v>72</v>
      </c>
    </row>
    <row r="15" spans="1:11">
      <c r="A15" s="374">
        <v>2013</v>
      </c>
      <c r="B15" s="34" t="s">
        <v>12</v>
      </c>
      <c r="C15" s="35">
        <v>502</v>
      </c>
      <c r="D15" s="13">
        <f t="shared" ref="D15:D78" si="0">C15/$B$119</f>
        <v>0.4749290444654683</v>
      </c>
      <c r="E15" s="27">
        <f>C15/$C$23*100</f>
        <v>100</v>
      </c>
      <c r="F15" s="35">
        <v>573</v>
      </c>
      <c r="G15" s="13">
        <f t="shared" ref="G15:G78" si="1">F15/$B$119</f>
        <v>0.54210028382213815</v>
      </c>
      <c r="H15" s="27">
        <f>F15/$F$23*100</f>
        <v>100</v>
      </c>
      <c r="I15" s="26">
        <v>633</v>
      </c>
      <c r="J15" s="13">
        <f t="shared" ref="J15:J78" si="2">I15/$B$119</f>
        <v>0.59886471144749287</v>
      </c>
      <c r="K15" s="27">
        <f>I15/$I$23*100</f>
        <v>100</v>
      </c>
    </row>
    <row r="16" spans="1:11">
      <c r="A16" s="375"/>
      <c r="B16" s="37" t="s">
        <v>13</v>
      </c>
      <c r="C16" s="38">
        <v>502</v>
      </c>
      <c r="D16" s="15">
        <f t="shared" si="0"/>
        <v>0.4749290444654683</v>
      </c>
      <c r="E16" s="30">
        <f t="shared" ref="E16:E79" si="3">C16/$C$23*100</f>
        <v>100</v>
      </c>
      <c r="F16" s="38">
        <v>573</v>
      </c>
      <c r="G16" s="15">
        <f t="shared" si="1"/>
        <v>0.54210028382213815</v>
      </c>
      <c r="H16" s="30">
        <f t="shared" ref="H16:H79" si="4">F16/$F$23*100</f>
        <v>100</v>
      </c>
      <c r="I16" s="29">
        <v>633</v>
      </c>
      <c r="J16" s="15">
        <f t="shared" si="2"/>
        <v>0.59886471144749287</v>
      </c>
      <c r="K16" s="30">
        <f t="shared" ref="K16:K79" si="5">I16/$I$23*100</f>
        <v>100</v>
      </c>
    </row>
    <row r="17" spans="1:11">
      <c r="A17" s="375"/>
      <c r="B17" s="37" t="s">
        <v>14</v>
      </c>
      <c r="C17" s="38">
        <v>502</v>
      </c>
      <c r="D17" s="15">
        <f t="shared" si="0"/>
        <v>0.4749290444654683</v>
      </c>
      <c r="E17" s="30">
        <f t="shared" si="3"/>
        <v>100</v>
      </c>
      <c r="F17" s="38">
        <v>573</v>
      </c>
      <c r="G17" s="15">
        <f t="shared" si="1"/>
        <v>0.54210028382213815</v>
      </c>
      <c r="H17" s="30">
        <f t="shared" si="4"/>
        <v>100</v>
      </c>
      <c r="I17" s="29">
        <v>633</v>
      </c>
      <c r="J17" s="15">
        <f t="shared" si="2"/>
        <v>0.59886471144749287</v>
      </c>
      <c r="K17" s="30">
        <f t="shared" si="5"/>
        <v>100</v>
      </c>
    </row>
    <row r="18" spans="1:11">
      <c r="A18" s="375"/>
      <c r="B18" s="37" t="s">
        <v>15</v>
      </c>
      <c r="C18" s="38">
        <v>502</v>
      </c>
      <c r="D18" s="15">
        <f t="shared" si="0"/>
        <v>0.4749290444654683</v>
      </c>
      <c r="E18" s="30">
        <f t="shared" si="3"/>
        <v>100</v>
      </c>
      <c r="F18" s="38">
        <v>573</v>
      </c>
      <c r="G18" s="15">
        <f t="shared" si="1"/>
        <v>0.54210028382213815</v>
      </c>
      <c r="H18" s="30">
        <f t="shared" si="4"/>
        <v>100</v>
      </c>
      <c r="I18" s="29">
        <v>633</v>
      </c>
      <c r="J18" s="15">
        <f t="shared" si="2"/>
        <v>0.59886471144749287</v>
      </c>
      <c r="K18" s="30">
        <f t="shared" si="5"/>
        <v>100</v>
      </c>
    </row>
    <row r="19" spans="1:11">
      <c r="A19" s="375"/>
      <c r="B19" s="37" t="s">
        <v>16</v>
      </c>
      <c r="C19" s="38">
        <v>502</v>
      </c>
      <c r="D19" s="15">
        <f t="shared" si="0"/>
        <v>0.4749290444654683</v>
      </c>
      <c r="E19" s="30">
        <f t="shared" si="3"/>
        <v>100</v>
      </c>
      <c r="F19" s="38">
        <v>573</v>
      </c>
      <c r="G19" s="15">
        <f t="shared" si="1"/>
        <v>0.54210028382213815</v>
      </c>
      <c r="H19" s="39">
        <f t="shared" si="4"/>
        <v>100</v>
      </c>
      <c r="I19" s="29">
        <v>633</v>
      </c>
      <c r="J19" s="15">
        <f t="shared" si="2"/>
        <v>0.59886471144749287</v>
      </c>
      <c r="K19" s="30">
        <f t="shared" si="5"/>
        <v>100</v>
      </c>
    </row>
    <row r="20" spans="1:11">
      <c r="A20" s="375"/>
      <c r="B20" s="37" t="s">
        <v>17</v>
      </c>
      <c r="C20" s="38">
        <v>502</v>
      </c>
      <c r="D20" s="15">
        <f t="shared" si="0"/>
        <v>0.4749290444654683</v>
      </c>
      <c r="E20" s="30">
        <f t="shared" si="3"/>
        <v>100</v>
      </c>
      <c r="F20" s="38">
        <v>573</v>
      </c>
      <c r="G20" s="15">
        <f t="shared" si="1"/>
        <v>0.54210028382213815</v>
      </c>
      <c r="H20" s="39">
        <f t="shared" si="4"/>
        <v>100</v>
      </c>
      <c r="I20" s="29">
        <v>633</v>
      </c>
      <c r="J20" s="15">
        <f t="shared" si="2"/>
        <v>0.59886471144749287</v>
      </c>
      <c r="K20" s="30">
        <f t="shared" si="5"/>
        <v>100</v>
      </c>
    </row>
    <row r="21" spans="1:11">
      <c r="A21" s="375"/>
      <c r="B21" s="37" t="s">
        <v>18</v>
      </c>
      <c r="C21" s="38">
        <v>502</v>
      </c>
      <c r="D21" s="15">
        <f t="shared" si="0"/>
        <v>0.4749290444654683</v>
      </c>
      <c r="E21" s="30">
        <f t="shared" si="3"/>
        <v>100</v>
      </c>
      <c r="F21" s="38">
        <v>573</v>
      </c>
      <c r="G21" s="15">
        <f t="shared" si="1"/>
        <v>0.54210028382213815</v>
      </c>
      <c r="H21" s="39">
        <f t="shared" si="4"/>
        <v>100</v>
      </c>
      <c r="I21" s="29">
        <v>633</v>
      </c>
      <c r="J21" s="15">
        <f t="shared" si="2"/>
        <v>0.59886471144749287</v>
      </c>
      <c r="K21" s="30">
        <f t="shared" si="5"/>
        <v>100</v>
      </c>
    </row>
    <row r="22" spans="1:11">
      <c r="A22" s="375"/>
      <c r="B22" s="37" t="s">
        <v>19</v>
      </c>
      <c r="C22" s="38">
        <v>502</v>
      </c>
      <c r="D22" s="15">
        <f t="shared" si="0"/>
        <v>0.4749290444654683</v>
      </c>
      <c r="E22" s="30">
        <f t="shared" si="3"/>
        <v>100</v>
      </c>
      <c r="F22" s="38">
        <v>573</v>
      </c>
      <c r="G22" s="15">
        <f t="shared" si="1"/>
        <v>0.54210028382213815</v>
      </c>
      <c r="H22" s="39">
        <f t="shared" si="4"/>
        <v>100</v>
      </c>
      <c r="I22" s="29">
        <v>633</v>
      </c>
      <c r="J22" s="15">
        <f t="shared" si="2"/>
        <v>0.59886471144749287</v>
      </c>
      <c r="K22" s="30">
        <f t="shared" si="5"/>
        <v>100</v>
      </c>
    </row>
    <row r="23" spans="1:11">
      <c r="A23" s="375"/>
      <c r="B23" s="37" t="s">
        <v>20</v>
      </c>
      <c r="C23" s="38">
        <v>502</v>
      </c>
      <c r="D23" s="15">
        <f t="shared" si="0"/>
        <v>0.4749290444654683</v>
      </c>
      <c r="E23" s="30">
        <f t="shared" si="3"/>
        <v>100</v>
      </c>
      <c r="F23" s="38">
        <v>573</v>
      </c>
      <c r="G23" s="15">
        <f t="shared" si="1"/>
        <v>0.54210028382213815</v>
      </c>
      <c r="H23" s="39">
        <f t="shared" si="4"/>
        <v>100</v>
      </c>
      <c r="I23" s="29">
        <v>633</v>
      </c>
      <c r="J23" s="15">
        <f t="shared" si="2"/>
        <v>0.59886471144749287</v>
      </c>
      <c r="K23" s="30">
        <f t="shared" si="5"/>
        <v>100</v>
      </c>
    </row>
    <row r="24" spans="1:11">
      <c r="A24" s="375"/>
      <c r="B24" s="37" t="s">
        <v>146</v>
      </c>
      <c r="C24" s="38">
        <v>502</v>
      </c>
      <c r="D24" s="15">
        <f t="shared" si="0"/>
        <v>0.4749290444654683</v>
      </c>
      <c r="E24" s="30">
        <f t="shared" si="3"/>
        <v>100</v>
      </c>
      <c r="F24" s="38">
        <v>573</v>
      </c>
      <c r="G24" s="15">
        <f t="shared" si="1"/>
        <v>0.54210028382213815</v>
      </c>
      <c r="H24" s="39">
        <f t="shared" si="4"/>
        <v>100</v>
      </c>
      <c r="I24" s="29">
        <v>633</v>
      </c>
      <c r="J24" s="15">
        <f t="shared" si="2"/>
        <v>0.59886471144749287</v>
      </c>
      <c r="K24" s="30">
        <f t="shared" si="5"/>
        <v>100</v>
      </c>
    </row>
    <row r="25" spans="1:11" ht="15" thickBot="1">
      <c r="A25" s="376"/>
      <c r="B25" s="63" t="s">
        <v>147</v>
      </c>
      <c r="C25" s="64">
        <v>502</v>
      </c>
      <c r="D25" s="32">
        <f t="shared" si="0"/>
        <v>0.4749290444654683</v>
      </c>
      <c r="E25" s="33">
        <f t="shared" si="3"/>
        <v>100</v>
      </c>
      <c r="F25" s="64">
        <v>573</v>
      </c>
      <c r="G25" s="32">
        <f t="shared" si="1"/>
        <v>0.54210028382213815</v>
      </c>
      <c r="H25" s="65">
        <f t="shared" si="4"/>
        <v>100</v>
      </c>
      <c r="I25" s="69">
        <v>633</v>
      </c>
      <c r="J25" s="32">
        <f t="shared" si="2"/>
        <v>0.59886471144749287</v>
      </c>
      <c r="K25" s="33">
        <f t="shared" si="5"/>
        <v>100</v>
      </c>
    </row>
    <row r="26" spans="1:11">
      <c r="A26" s="361">
        <v>2014</v>
      </c>
      <c r="B26" s="136" t="s">
        <v>148</v>
      </c>
      <c r="C26" s="35">
        <v>584</v>
      </c>
      <c r="D26" s="13">
        <f t="shared" si="0"/>
        <v>0.55250709555345312</v>
      </c>
      <c r="E26" s="27">
        <f t="shared" si="3"/>
        <v>116.33466135458168</v>
      </c>
      <c r="F26" s="35">
        <v>667</v>
      </c>
      <c r="G26" s="13">
        <f t="shared" si="1"/>
        <v>0.631031220435194</v>
      </c>
      <c r="H26" s="27">
        <f t="shared" si="4"/>
        <v>116.40488656195463</v>
      </c>
      <c r="I26" s="26">
        <v>772</v>
      </c>
      <c r="J26" s="13">
        <f t="shared" si="2"/>
        <v>0.73036896877956481</v>
      </c>
      <c r="K26" s="27">
        <f t="shared" si="5"/>
        <v>121.95892575039495</v>
      </c>
    </row>
    <row r="27" spans="1:11">
      <c r="A27" s="362"/>
      <c r="B27" s="137" t="s">
        <v>12</v>
      </c>
      <c r="C27" s="38">
        <v>621</v>
      </c>
      <c r="D27" s="15">
        <f t="shared" si="0"/>
        <v>0.5875118259224219</v>
      </c>
      <c r="E27" s="30">
        <f t="shared" si="3"/>
        <v>123.70517928286853</v>
      </c>
      <c r="F27" s="38">
        <v>709</v>
      </c>
      <c r="G27" s="15">
        <f t="shared" si="1"/>
        <v>0.67076631977294232</v>
      </c>
      <c r="H27" s="30">
        <f t="shared" si="4"/>
        <v>123.73472949389179</v>
      </c>
      <c r="I27" s="29">
        <v>820</v>
      </c>
      <c r="J27" s="15">
        <f t="shared" si="2"/>
        <v>0.77578051087984867</v>
      </c>
      <c r="K27" s="30">
        <f t="shared" si="5"/>
        <v>129.54186413902053</v>
      </c>
    </row>
    <row r="28" spans="1:11">
      <c r="A28" s="362"/>
      <c r="B28" s="137" t="s">
        <v>13</v>
      </c>
      <c r="C28" s="38">
        <v>621</v>
      </c>
      <c r="D28" s="15">
        <f t="shared" si="0"/>
        <v>0.5875118259224219</v>
      </c>
      <c r="E28" s="30">
        <f t="shared" si="3"/>
        <v>123.70517928286853</v>
      </c>
      <c r="F28" s="38">
        <v>709</v>
      </c>
      <c r="G28" s="15">
        <f t="shared" si="1"/>
        <v>0.67076631977294232</v>
      </c>
      <c r="H28" s="30">
        <f t="shared" si="4"/>
        <v>123.73472949389179</v>
      </c>
      <c r="I28" s="29">
        <v>820</v>
      </c>
      <c r="J28" s="15">
        <f t="shared" si="2"/>
        <v>0.77578051087984867</v>
      </c>
      <c r="K28" s="30">
        <f t="shared" si="5"/>
        <v>129.54186413902053</v>
      </c>
    </row>
    <row r="29" spans="1:11">
      <c r="A29" s="362"/>
      <c r="B29" s="138" t="s">
        <v>14</v>
      </c>
      <c r="C29" s="64">
        <v>621</v>
      </c>
      <c r="D29" s="32">
        <f t="shared" si="0"/>
        <v>0.5875118259224219</v>
      </c>
      <c r="E29" s="33">
        <f>C29/$C$23*100</f>
        <v>123.70517928286853</v>
      </c>
      <c r="F29" s="64">
        <v>709</v>
      </c>
      <c r="G29" s="32">
        <f t="shared" si="1"/>
        <v>0.67076631977294232</v>
      </c>
      <c r="H29" s="33">
        <f>F29/$F$23*100</f>
        <v>123.73472949389179</v>
      </c>
      <c r="I29" s="69">
        <v>820</v>
      </c>
      <c r="J29" s="32">
        <f t="shared" si="2"/>
        <v>0.77578051087984867</v>
      </c>
      <c r="K29" s="33">
        <f>I29/$I$23*100</f>
        <v>129.54186413902053</v>
      </c>
    </row>
    <row r="30" spans="1:11">
      <c r="A30" s="362"/>
      <c r="B30" s="138" t="s">
        <v>15</v>
      </c>
      <c r="C30" s="64">
        <v>621</v>
      </c>
      <c r="D30" s="32">
        <f t="shared" si="0"/>
        <v>0.5875118259224219</v>
      </c>
      <c r="E30" s="33">
        <f t="shared" si="3"/>
        <v>123.70517928286853</v>
      </c>
      <c r="F30" s="64">
        <v>709</v>
      </c>
      <c r="G30" s="32">
        <f t="shared" si="1"/>
        <v>0.67076631977294232</v>
      </c>
      <c r="H30" s="33">
        <f t="shared" si="4"/>
        <v>123.73472949389179</v>
      </c>
      <c r="I30" s="69">
        <v>820</v>
      </c>
      <c r="J30" s="32">
        <f t="shared" si="2"/>
        <v>0.77578051087984867</v>
      </c>
      <c r="K30" s="33">
        <f t="shared" si="5"/>
        <v>129.54186413902053</v>
      </c>
    </row>
    <row r="31" spans="1:11">
      <c r="A31" s="362"/>
      <c r="B31" s="138" t="s">
        <v>16</v>
      </c>
      <c r="C31" s="64">
        <v>621</v>
      </c>
      <c r="D31" s="32">
        <f t="shared" si="0"/>
        <v>0.5875118259224219</v>
      </c>
      <c r="E31" s="33">
        <f t="shared" si="3"/>
        <v>123.70517928286853</v>
      </c>
      <c r="F31" s="64">
        <v>709</v>
      </c>
      <c r="G31" s="32">
        <f t="shared" si="1"/>
        <v>0.67076631977294232</v>
      </c>
      <c r="H31" s="33">
        <f t="shared" si="4"/>
        <v>123.73472949389179</v>
      </c>
      <c r="I31" s="69">
        <v>820</v>
      </c>
      <c r="J31" s="32">
        <f t="shared" si="2"/>
        <v>0.77578051087984867</v>
      </c>
      <c r="K31" s="33">
        <f t="shared" si="5"/>
        <v>129.54186413902053</v>
      </c>
    </row>
    <row r="32" spans="1:11">
      <c r="A32" s="362"/>
      <c r="B32" s="138" t="s">
        <v>17</v>
      </c>
      <c r="C32" s="64">
        <v>684</v>
      </c>
      <c r="D32" s="32">
        <f t="shared" si="0"/>
        <v>0.6471144749290445</v>
      </c>
      <c r="E32" s="33">
        <f t="shared" si="3"/>
        <v>136.25498007968127</v>
      </c>
      <c r="F32" s="64">
        <v>780</v>
      </c>
      <c r="G32" s="32">
        <f t="shared" si="1"/>
        <v>0.73793755912961212</v>
      </c>
      <c r="H32" s="33">
        <f t="shared" si="4"/>
        <v>136.12565445026178</v>
      </c>
      <c r="I32" s="69">
        <v>903</v>
      </c>
      <c r="J32" s="32">
        <f t="shared" si="2"/>
        <v>0.85430463576158944</v>
      </c>
      <c r="K32" s="33">
        <f t="shared" si="5"/>
        <v>142.65402843601896</v>
      </c>
    </row>
    <row r="33" spans="1:11">
      <c r="A33" s="362"/>
      <c r="B33" s="138" t="s">
        <v>18</v>
      </c>
      <c r="C33" s="64">
        <v>684</v>
      </c>
      <c r="D33" s="32">
        <f t="shared" si="0"/>
        <v>0.6471144749290445</v>
      </c>
      <c r="E33" s="33">
        <f t="shared" si="3"/>
        <v>136.25498007968127</v>
      </c>
      <c r="F33" s="64">
        <v>780</v>
      </c>
      <c r="G33" s="32">
        <f t="shared" si="1"/>
        <v>0.73793755912961212</v>
      </c>
      <c r="H33" s="33">
        <f t="shared" si="4"/>
        <v>136.12565445026178</v>
      </c>
      <c r="I33" s="69">
        <v>903</v>
      </c>
      <c r="J33" s="32">
        <f t="shared" si="2"/>
        <v>0.85430463576158944</v>
      </c>
      <c r="K33" s="33">
        <f t="shared" si="5"/>
        <v>142.65402843601896</v>
      </c>
    </row>
    <row r="34" spans="1:11">
      <c r="A34" s="362"/>
      <c r="B34" s="138" t="s">
        <v>19</v>
      </c>
      <c r="C34" s="64">
        <v>684</v>
      </c>
      <c r="D34" s="32">
        <f t="shared" si="0"/>
        <v>0.6471144749290445</v>
      </c>
      <c r="E34" s="33">
        <f t="shared" si="3"/>
        <v>136.25498007968127</v>
      </c>
      <c r="F34" s="64">
        <v>780</v>
      </c>
      <c r="G34" s="32">
        <f t="shared" si="1"/>
        <v>0.73793755912961212</v>
      </c>
      <c r="H34" s="33">
        <f t="shared" si="4"/>
        <v>136.12565445026178</v>
      </c>
      <c r="I34" s="69">
        <v>903</v>
      </c>
      <c r="J34" s="32">
        <f t="shared" si="2"/>
        <v>0.85430463576158944</v>
      </c>
      <c r="K34" s="33">
        <f t="shared" si="5"/>
        <v>142.65402843601896</v>
      </c>
    </row>
    <row r="35" spans="1:11">
      <c r="A35" s="362"/>
      <c r="B35" s="138" t="s">
        <v>20</v>
      </c>
      <c r="C35" s="64">
        <v>697</v>
      </c>
      <c r="D35" s="32">
        <f t="shared" si="0"/>
        <v>0.65941343424787136</v>
      </c>
      <c r="E35" s="33">
        <f t="shared" si="3"/>
        <v>138.84462151394422</v>
      </c>
      <c r="F35" s="64">
        <v>794</v>
      </c>
      <c r="G35" s="32">
        <f t="shared" si="1"/>
        <v>0.75118259224219486</v>
      </c>
      <c r="H35" s="33">
        <f t="shared" si="4"/>
        <v>138.56893542757419</v>
      </c>
      <c r="I35" s="69">
        <v>920</v>
      </c>
      <c r="J35" s="32">
        <f t="shared" si="2"/>
        <v>0.87038789025543994</v>
      </c>
      <c r="K35" s="33">
        <f t="shared" si="5"/>
        <v>145.33965244865718</v>
      </c>
    </row>
    <row r="36" spans="1:11">
      <c r="A36" s="362"/>
      <c r="B36" s="37" t="s">
        <v>146</v>
      </c>
      <c r="C36" s="64">
        <v>697</v>
      </c>
      <c r="D36" s="32">
        <f t="shared" si="0"/>
        <v>0.65941343424787136</v>
      </c>
      <c r="E36" s="33">
        <f t="shared" si="3"/>
        <v>138.84462151394422</v>
      </c>
      <c r="F36" s="64">
        <v>794</v>
      </c>
      <c r="G36" s="32">
        <f t="shared" si="1"/>
        <v>0.75118259224219486</v>
      </c>
      <c r="H36" s="33">
        <f t="shared" si="4"/>
        <v>138.56893542757419</v>
      </c>
      <c r="I36" s="69">
        <v>920</v>
      </c>
      <c r="J36" s="32">
        <f t="shared" si="2"/>
        <v>0.87038789025543994</v>
      </c>
      <c r="K36" s="33">
        <f t="shared" si="5"/>
        <v>145.33965244865718</v>
      </c>
    </row>
    <row r="37" spans="1:11" ht="15" thickBot="1">
      <c r="A37" s="363"/>
      <c r="B37" s="139" t="s">
        <v>147</v>
      </c>
      <c r="C37" s="41">
        <v>825</v>
      </c>
      <c r="D37" s="17">
        <f t="shared" si="0"/>
        <v>0.78051087984862821</v>
      </c>
      <c r="E37" s="42">
        <f t="shared" si="3"/>
        <v>164.34262948207171</v>
      </c>
      <c r="F37" s="41">
        <v>940</v>
      </c>
      <c r="G37" s="17">
        <f t="shared" si="1"/>
        <v>0.88930936613055822</v>
      </c>
      <c r="H37" s="42">
        <f t="shared" si="4"/>
        <v>164.04886561954626</v>
      </c>
      <c r="I37" s="43">
        <v>1089</v>
      </c>
      <c r="J37" s="17">
        <f t="shared" si="2"/>
        <v>1.0302743614001892</v>
      </c>
      <c r="K37" s="42">
        <f t="shared" si="5"/>
        <v>172.03791469194314</v>
      </c>
    </row>
    <row r="38" spans="1:11">
      <c r="A38" s="364">
        <v>2015</v>
      </c>
      <c r="B38" s="136" t="s">
        <v>148</v>
      </c>
      <c r="C38" s="35">
        <v>787</v>
      </c>
      <c r="D38" s="13">
        <f t="shared" si="0"/>
        <v>0.74456007568590354</v>
      </c>
      <c r="E38" s="27">
        <f t="shared" si="3"/>
        <v>156.77290836653387</v>
      </c>
      <c r="F38" s="35">
        <v>897</v>
      </c>
      <c r="G38" s="13">
        <f t="shared" si="1"/>
        <v>0.8486281929990539</v>
      </c>
      <c r="H38" s="27">
        <f t="shared" si="4"/>
        <v>156.54450261780104</v>
      </c>
      <c r="I38" s="26">
        <v>1089</v>
      </c>
      <c r="J38" s="13">
        <f t="shared" si="2"/>
        <v>1.0302743614001892</v>
      </c>
      <c r="K38" s="27">
        <f t="shared" si="5"/>
        <v>172.03791469194314</v>
      </c>
    </row>
    <row r="39" spans="1:11">
      <c r="A39" s="365"/>
      <c r="B39" s="137" t="s">
        <v>12</v>
      </c>
      <c r="C39" s="64">
        <v>787</v>
      </c>
      <c r="D39" s="32">
        <f t="shared" si="0"/>
        <v>0.74456007568590354</v>
      </c>
      <c r="E39" s="33">
        <f t="shared" si="3"/>
        <v>156.77290836653387</v>
      </c>
      <c r="F39" s="64">
        <v>897</v>
      </c>
      <c r="G39" s="32">
        <f t="shared" si="1"/>
        <v>0.8486281929990539</v>
      </c>
      <c r="H39" s="33">
        <f t="shared" si="4"/>
        <v>156.54450261780104</v>
      </c>
      <c r="I39" s="69">
        <v>1089</v>
      </c>
      <c r="J39" s="32">
        <f t="shared" si="2"/>
        <v>1.0302743614001892</v>
      </c>
      <c r="K39" s="33">
        <f t="shared" si="5"/>
        <v>172.03791469194314</v>
      </c>
    </row>
    <row r="40" spans="1:11">
      <c r="A40" s="365"/>
      <c r="B40" s="137" t="s">
        <v>13</v>
      </c>
      <c r="C40" s="64">
        <v>787</v>
      </c>
      <c r="D40" s="32">
        <f t="shared" si="0"/>
        <v>0.74456007568590354</v>
      </c>
      <c r="E40" s="33">
        <f t="shared" si="3"/>
        <v>156.77290836653387</v>
      </c>
      <c r="F40" s="64">
        <v>897</v>
      </c>
      <c r="G40" s="32">
        <f t="shared" si="1"/>
        <v>0.8486281929990539</v>
      </c>
      <c r="H40" s="33">
        <f t="shared" si="4"/>
        <v>156.54450261780104</v>
      </c>
      <c r="I40" s="69">
        <v>1064</v>
      </c>
      <c r="J40" s="32">
        <f t="shared" si="2"/>
        <v>1.0066225165562914</v>
      </c>
      <c r="K40" s="33">
        <f t="shared" si="5"/>
        <v>168.08846761453398</v>
      </c>
    </row>
    <row r="41" spans="1:11" ht="16.5" customHeight="1">
      <c r="A41" s="365"/>
      <c r="B41" s="137" t="s">
        <v>14</v>
      </c>
      <c r="C41" s="64">
        <v>787</v>
      </c>
      <c r="D41" s="32">
        <f t="shared" si="0"/>
        <v>0.74456007568590354</v>
      </c>
      <c r="E41" s="33">
        <f t="shared" si="3"/>
        <v>156.77290836653387</v>
      </c>
      <c r="F41" s="64">
        <v>897</v>
      </c>
      <c r="G41" s="32">
        <f t="shared" si="1"/>
        <v>0.8486281929990539</v>
      </c>
      <c r="H41" s="33">
        <f t="shared" si="4"/>
        <v>156.54450261780104</v>
      </c>
      <c r="I41" s="69">
        <v>1038</v>
      </c>
      <c r="J41" s="32">
        <f t="shared" si="2"/>
        <v>0.98202459791863761</v>
      </c>
      <c r="K41" s="33">
        <f t="shared" si="5"/>
        <v>163.98104265402844</v>
      </c>
    </row>
    <row r="42" spans="1:11" ht="16.5" customHeight="1">
      <c r="A42" s="365"/>
      <c r="B42" s="137" t="s">
        <v>15</v>
      </c>
      <c r="C42" s="38">
        <v>787</v>
      </c>
      <c r="D42" s="15">
        <f t="shared" si="0"/>
        <v>0.74456007568590354</v>
      </c>
      <c r="E42" s="30">
        <f t="shared" si="3"/>
        <v>156.77290836653387</v>
      </c>
      <c r="F42" s="38">
        <v>897</v>
      </c>
      <c r="G42" s="15">
        <f t="shared" si="1"/>
        <v>0.8486281929990539</v>
      </c>
      <c r="H42" s="30">
        <f t="shared" si="4"/>
        <v>156.54450261780104</v>
      </c>
      <c r="I42" s="29">
        <v>1038</v>
      </c>
      <c r="J42" s="15">
        <f t="shared" si="2"/>
        <v>0.98202459791863761</v>
      </c>
      <c r="K42" s="30">
        <f t="shared" si="5"/>
        <v>163.98104265402844</v>
      </c>
    </row>
    <row r="43" spans="1:11" ht="16.5" customHeight="1">
      <c r="A43" s="365"/>
      <c r="B43" s="137" t="s">
        <v>16</v>
      </c>
      <c r="C43" s="38">
        <v>787</v>
      </c>
      <c r="D43" s="15">
        <f t="shared" si="0"/>
        <v>0.74456007568590354</v>
      </c>
      <c r="E43" s="30">
        <f t="shared" si="3"/>
        <v>156.77290836653387</v>
      </c>
      <c r="F43" s="38">
        <v>897</v>
      </c>
      <c r="G43" s="15">
        <f t="shared" si="1"/>
        <v>0.8486281929990539</v>
      </c>
      <c r="H43" s="30">
        <f t="shared" si="4"/>
        <v>156.54450261780104</v>
      </c>
      <c r="I43" s="129">
        <v>1038</v>
      </c>
      <c r="J43" s="15">
        <f t="shared" si="2"/>
        <v>0.98202459791863761</v>
      </c>
      <c r="K43" s="30">
        <f t="shared" si="5"/>
        <v>163.98104265402844</v>
      </c>
    </row>
    <row r="44" spans="1:11" ht="16.5" customHeight="1">
      <c r="A44" s="365"/>
      <c r="B44" s="137" t="s">
        <v>17</v>
      </c>
      <c r="C44" s="38">
        <v>980</v>
      </c>
      <c r="D44" s="15">
        <f t="shared" si="0"/>
        <v>0.92715231788079466</v>
      </c>
      <c r="E44" s="30">
        <f t="shared" si="3"/>
        <v>195.21912350597609</v>
      </c>
      <c r="F44" s="38">
        <v>858</v>
      </c>
      <c r="G44" s="15">
        <f t="shared" si="1"/>
        <v>0.81173131504257334</v>
      </c>
      <c r="H44" s="30">
        <f t="shared" si="4"/>
        <v>149.73821989528795</v>
      </c>
      <c r="I44" s="129">
        <v>1136</v>
      </c>
      <c r="J44" s="15">
        <f t="shared" si="2"/>
        <v>1.0747398297067172</v>
      </c>
      <c r="K44" s="30">
        <f t="shared" si="5"/>
        <v>179.46287519747236</v>
      </c>
    </row>
    <row r="45" spans="1:11" ht="16.5" customHeight="1">
      <c r="A45" s="365"/>
      <c r="B45" s="137" t="s">
        <v>18</v>
      </c>
      <c r="C45" s="64">
        <v>980</v>
      </c>
      <c r="D45" s="32">
        <f t="shared" si="0"/>
        <v>0.92715231788079466</v>
      </c>
      <c r="E45" s="33">
        <f t="shared" si="3"/>
        <v>195.21912350597609</v>
      </c>
      <c r="F45" s="64">
        <v>858</v>
      </c>
      <c r="G45" s="32">
        <f t="shared" si="1"/>
        <v>0.81173131504257334</v>
      </c>
      <c r="H45" s="33">
        <f t="shared" si="4"/>
        <v>149.73821989528795</v>
      </c>
      <c r="I45" s="69">
        <v>1136</v>
      </c>
      <c r="J45" s="32">
        <f t="shared" si="2"/>
        <v>1.0747398297067172</v>
      </c>
      <c r="K45" s="33">
        <f t="shared" si="5"/>
        <v>179.46287519747236</v>
      </c>
    </row>
    <row r="46" spans="1:11" ht="16.5" customHeight="1">
      <c r="A46" s="365"/>
      <c r="B46" s="137" t="s">
        <v>19</v>
      </c>
      <c r="C46" s="38">
        <v>957</v>
      </c>
      <c r="D46" s="15">
        <f t="shared" si="0"/>
        <v>0.90539262062440873</v>
      </c>
      <c r="E46" s="30">
        <f t="shared" si="3"/>
        <v>190.63745019920319</v>
      </c>
      <c r="F46" s="38">
        <v>1092</v>
      </c>
      <c r="G46" s="15">
        <f t="shared" si="1"/>
        <v>1.0331125827814569</v>
      </c>
      <c r="H46" s="30">
        <f t="shared" si="4"/>
        <v>190.57591623036649</v>
      </c>
      <c r="I46" s="29">
        <v>1260</v>
      </c>
      <c r="J46" s="15">
        <f t="shared" si="2"/>
        <v>1.1920529801324504</v>
      </c>
      <c r="K46" s="30">
        <f t="shared" si="5"/>
        <v>199.05213270142178</v>
      </c>
    </row>
    <row r="47" spans="1:11" ht="16.5" customHeight="1">
      <c r="A47" s="365"/>
      <c r="B47" s="137" t="s">
        <v>20</v>
      </c>
      <c r="C47" s="38">
        <v>957</v>
      </c>
      <c r="D47" s="15">
        <f t="shared" si="0"/>
        <v>0.90539262062440873</v>
      </c>
      <c r="E47" s="30">
        <f t="shared" si="3"/>
        <v>190.63745019920319</v>
      </c>
      <c r="F47" s="38">
        <v>1092</v>
      </c>
      <c r="G47" s="15">
        <f t="shared" si="1"/>
        <v>1.0331125827814569</v>
      </c>
      <c r="H47" s="30">
        <f t="shared" si="4"/>
        <v>190.57591623036649</v>
      </c>
      <c r="I47" s="129">
        <v>1260</v>
      </c>
      <c r="J47" s="15">
        <f t="shared" si="2"/>
        <v>1.1920529801324504</v>
      </c>
      <c r="K47" s="30">
        <f t="shared" si="5"/>
        <v>199.05213270142178</v>
      </c>
    </row>
    <row r="48" spans="1:11" ht="16.5" customHeight="1">
      <c r="A48" s="365"/>
      <c r="B48" s="137" t="s">
        <v>146</v>
      </c>
      <c r="C48" s="38">
        <v>957</v>
      </c>
      <c r="D48" s="15">
        <f t="shared" si="0"/>
        <v>0.90539262062440873</v>
      </c>
      <c r="E48" s="30">
        <f t="shared" si="3"/>
        <v>190.63745019920319</v>
      </c>
      <c r="F48" s="38">
        <v>1092</v>
      </c>
      <c r="G48" s="15">
        <f t="shared" si="1"/>
        <v>1.0331125827814569</v>
      </c>
      <c r="H48" s="30">
        <f t="shared" si="4"/>
        <v>190.57591623036649</v>
      </c>
      <c r="I48" s="129">
        <v>1262</v>
      </c>
      <c r="J48" s="15">
        <f t="shared" si="2"/>
        <v>1.1939451277199622</v>
      </c>
      <c r="K48" s="30">
        <f t="shared" si="5"/>
        <v>199.36808846761454</v>
      </c>
    </row>
    <row r="49" spans="1:11" ht="16.5" customHeight="1" thickBot="1">
      <c r="A49" s="365"/>
      <c r="B49" s="140" t="s">
        <v>147</v>
      </c>
      <c r="C49" s="41">
        <v>1065</v>
      </c>
      <c r="D49" s="17">
        <f t="shared" si="0"/>
        <v>1.0075685903500473</v>
      </c>
      <c r="E49" s="42">
        <f t="shared" si="3"/>
        <v>212.15139442231074</v>
      </c>
      <c r="F49" s="41">
        <v>1216</v>
      </c>
      <c r="G49" s="17">
        <f t="shared" si="1"/>
        <v>1.1504257332071901</v>
      </c>
      <c r="H49" s="42">
        <f t="shared" si="4"/>
        <v>212.21640488656197</v>
      </c>
      <c r="I49" s="143">
        <v>1400</v>
      </c>
      <c r="J49" s="17">
        <f t="shared" si="2"/>
        <v>1.3245033112582782</v>
      </c>
      <c r="K49" s="42">
        <f t="shared" si="5"/>
        <v>221.16903633491313</v>
      </c>
    </row>
    <row r="50" spans="1:11">
      <c r="A50" s="361">
        <v>2016</v>
      </c>
      <c r="B50" s="83" t="s">
        <v>148</v>
      </c>
      <c r="C50" s="35">
        <v>1065</v>
      </c>
      <c r="D50" s="13">
        <f t="shared" si="0"/>
        <v>1.0075685903500473</v>
      </c>
      <c r="E50" s="27">
        <f t="shared" si="3"/>
        <v>212.15139442231074</v>
      </c>
      <c r="F50" s="35">
        <v>1215</v>
      </c>
      <c r="G50" s="13">
        <f t="shared" si="1"/>
        <v>1.1494796594134342</v>
      </c>
      <c r="H50" s="27">
        <f t="shared" si="4"/>
        <v>212.04188481675394</v>
      </c>
      <c r="I50" s="26">
        <v>1400</v>
      </c>
      <c r="J50" s="13">
        <f t="shared" si="2"/>
        <v>1.3245033112582782</v>
      </c>
      <c r="K50" s="27">
        <f t="shared" si="5"/>
        <v>221.16903633491313</v>
      </c>
    </row>
    <row r="51" spans="1:11">
      <c r="A51" s="362"/>
      <c r="B51" s="134" t="s">
        <v>12</v>
      </c>
      <c r="C51" s="38">
        <v>1065</v>
      </c>
      <c r="D51" s="15">
        <f t="shared" si="0"/>
        <v>1.0075685903500473</v>
      </c>
      <c r="E51" s="30">
        <f t="shared" si="3"/>
        <v>212.15139442231074</v>
      </c>
      <c r="F51" s="38">
        <v>1215</v>
      </c>
      <c r="G51" s="15">
        <f t="shared" si="1"/>
        <v>1.1494796594134342</v>
      </c>
      <c r="H51" s="30">
        <f t="shared" si="4"/>
        <v>212.04188481675394</v>
      </c>
      <c r="I51" s="29">
        <v>1400</v>
      </c>
      <c r="J51" s="15">
        <f t="shared" si="2"/>
        <v>1.3245033112582782</v>
      </c>
      <c r="K51" s="30">
        <f t="shared" si="5"/>
        <v>221.16903633491313</v>
      </c>
    </row>
    <row r="52" spans="1:11">
      <c r="A52" s="362"/>
      <c r="B52" s="134" t="s">
        <v>13</v>
      </c>
      <c r="C52" s="38">
        <v>1065</v>
      </c>
      <c r="D52" s="15">
        <f t="shared" si="0"/>
        <v>1.0075685903500473</v>
      </c>
      <c r="E52" s="30">
        <f t="shared" si="3"/>
        <v>212.15139442231074</v>
      </c>
      <c r="F52" s="38">
        <v>1215</v>
      </c>
      <c r="G52" s="15">
        <f t="shared" si="1"/>
        <v>1.1494796594134342</v>
      </c>
      <c r="H52" s="30">
        <f t="shared" si="4"/>
        <v>212.04188481675394</v>
      </c>
      <c r="I52" s="29">
        <v>1400</v>
      </c>
      <c r="J52" s="15">
        <f t="shared" si="2"/>
        <v>1.3245033112582782</v>
      </c>
      <c r="K52" s="30">
        <f t="shared" si="5"/>
        <v>221.16903633491313</v>
      </c>
    </row>
    <row r="53" spans="1:11">
      <c r="A53" s="362"/>
      <c r="B53" s="134" t="s">
        <v>14</v>
      </c>
      <c r="C53" s="38">
        <v>1065</v>
      </c>
      <c r="D53" s="15">
        <f t="shared" si="0"/>
        <v>1.0075685903500473</v>
      </c>
      <c r="E53" s="30">
        <f t="shared" si="3"/>
        <v>212.15139442231074</v>
      </c>
      <c r="F53" s="38">
        <v>1215</v>
      </c>
      <c r="G53" s="15">
        <f t="shared" si="1"/>
        <v>1.1494796594134342</v>
      </c>
      <c r="H53" s="30">
        <f t="shared" si="4"/>
        <v>212.04188481675394</v>
      </c>
      <c r="I53" s="29">
        <v>1400</v>
      </c>
      <c r="J53" s="15">
        <f t="shared" si="2"/>
        <v>1.3245033112582782</v>
      </c>
      <c r="K53" s="30">
        <f t="shared" si="5"/>
        <v>221.16903633491313</v>
      </c>
    </row>
    <row r="54" spans="1:11">
      <c r="A54" s="362"/>
      <c r="B54" s="134" t="s">
        <v>15</v>
      </c>
      <c r="C54" s="38">
        <v>1065</v>
      </c>
      <c r="D54" s="15">
        <f t="shared" si="0"/>
        <v>1.0075685903500473</v>
      </c>
      <c r="E54" s="30">
        <f t="shared" si="3"/>
        <v>212.15139442231074</v>
      </c>
      <c r="F54" s="38">
        <v>1215</v>
      </c>
      <c r="G54" s="15">
        <f t="shared" si="1"/>
        <v>1.1494796594134342</v>
      </c>
      <c r="H54" s="30">
        <f t="shared" si="4"/>
        <v>212.04188481675394</v>
      </c>
      <c r="I54" s="29">
        <v>1400</v>
      </c>
      <c r="J54" s="15">
        <f t="shared" si="2"/>
        <v>1.3245033112582782</v>
      </c>
      <c r="K54" s="30">
        <f t="shared" si="5"/>
        <v>221.16903633491313</v>
      </c>
    </row>
    <row r="55" spans="1:11">
      <c r="A55" s="362"/>
      <c r="B55" s="93" t="s">
        <v>16</v>
      </c>
      <c r="C55" s="38">
        <v>1065</v>
      </c>
      <c r="D55" s="15">
        <f t="shared" si="0"/>
        <v>1.0075685903500473</v>
      </c>
      <c r="E55" s="30">
        <f t="shared" si="3"/>
        <v>212.15139442231074</v>
      </c>
      <c r="F55" s="38">
        <v>1215</v>
      </c>
      <c r="G55" s="15">
        <f t="shared" si="1"/>
        <v>1.1494796594134342</v>
      </c>
      <c r="H55" s="30">
        <f t="shared" si="4"/>
        <v>212.04188481675394</v>
      </c>
      <c r="I55" s="38">
        <v>1406</v>
      </c>
      <c r="J55" s="15">
        <f t="shared" si="2"/>
        <v>1.3301797540208136</v>
      </c>
      <c r="K55" s="30">
        <f t="shared" si="5"/>
        <v>222.11690363349129</v>
      </c>
    </row>
    <row r="56" spans="1:11">
      <c r="A56" s="362"/>
      <c r="B56" s="93" t="s">
        <v>17</v>
      </c>
      <c r="C56" s="38">
        <v>1066</v>
      </c>
      <c r="D56" s="15">
        <f t="shared" si="0"/>
        <v>1.0085146641438032</v>
      </c>
      <c r="E56" s="30">
        <f t="shared" si="3"/>
        <v>212.35059760956173</v>
      </c>
      <c r="F56" s="38">
        <v>1215</v>
      </c>
      <c r="G56" s="15">
        <f t="shared" si="1"/>
        <v>1.1494796594134342</v>
      </c>
      <c r="H56" s="30">
        <f t="shared" si="4"/>
        <v>212.04188481675394</v>
      </c>
      <c r="I56" s="38">
        <v>1400</v>
      </c>
      <c r="J56" s="15">
        <f t="shared" si="2"/>
        <v>1.3245033112582782</v>
      </c>
      <c r="K56" s="30">
        <f t="shared" si="5"/>
        <v>221.16903633491313</v>
      </c>
    </row>
    <row r="57" spans="1:11">
      <c r="A57" s="362"/>
      <c r="B57" s="93" t="s">
        <v>18</v>
      </c>
      <c r="C57" s="38">
        <v>1188</v>
      </c>
      <c r="D57" s="15">
        <f t="shared" si="0"/>
        <v>1.1239356669820246</v>
      </c>
      <c r="E57" s="30">
        <f t="shared" si="3"/>
        <v>236.65338645418328</v>
      </c>
      <c r="F57" s="38">
        <v>1367</v>
      </c>
      <c r="G57" s="15">
        <f t="shared" si="1"/>
        <v>1.2932828760643331</v>
      </c>
      <c r="H57" s="30">
        <f t="shared" si="4"/>
        <v>238.56893542757419</v>
      </c>
      <c r="I57" s="38">
        <v>1572</v>
      </c>
      <c r="J57" s="15">
        <f t="shared" si="2"/>
        <v>1.4872280037842951</v>
      </c>
      <c r="K57" s="30">
        <f t="shared" si="5"/>
        <v>248.34123222748815</v>
      </c>
    </row>
    <row r="58" spans="1:11">
      <c r="A58" s="362"/>
      <c r="B58" s="93" t="s">
        <v>19</v>
      </c>
      <c r="C58" s="38">
        <v>1188</v>
      </c>
      <c r="D58" s="15">
        <f t="shared" si="0"/>
        <v>1.1239356669820246</v>
      </c>
      <c r="E58" s="30">
        <f t="shared" si="3"/>
        <v>236.65338645418328</v>
      </c>
      <c r="F58" s="38">
        <v>1367</v>
      </c>
      <c r="G58" s="15">
        <f t="shared" si="1"/>
        <v>1.2932828760643331</v>
      </c>
      <c r="H58" s="30">
        <f t="shared" si="4"/>
        <v>238.56893542757419</v>
      </c>
      <c r="I58" s="38">
        <v>1572</v>
      </c>
      <c r="J58" s="15">
        <f t="shared" si="2"/>
        <v>1.4872280037842951</v>
      </c>
      <c r="K58" s="30">
        <f t="shared" si="5"/>
        <v>248.34123222748815</v>
      </c>
    </row>
    <row r="59" spans="1:11">
      <c r="A59" s="362"/>
      <c r="B59" s="93" t="s">
        <v>20</v>
      </c>
      <c r="C59" s="38">
        <v>1188</v>
      </c>
      <c r="D59" s="15">
        <f t="shared" si="0"/>
        <v>1.1239356669820246</v>
      </c>
      <c r="E59" s="30">
        <f t="shared" si="3"/>
        <v>236.65338645418328</v>
      </c>
      <c r="F59" s="38">
        <v>1367</v>
      </c>
      <c r="G59" s="15">
        <f t="shared" si="1"/>
        <v>1.2932828760643331</v>
      </c>
      <c r="H59" s="30">
        <f t="shared" si="4"/>
        <v>238.56893542757419</v>
      </c>
      <c r="I59" s="38">
        <v>1572</v>
      </c>
      <c r="J59" s="15">
        <f t="shared" si="2"/>
        <v>1.4872280037842951</v>
      </c>
      <c r="K59" s="30">
        <f t="shared" si="5"/>
        <v>248.34123222748815</v>
      </c>
    </row>
    <row r="60" spans="1:11">
      <c r="A60" s="362"/>
      <c r="B60" s="93" t="s">
        <v>146</v>
      </c>
      <c r="C60" s="38">
        <v>1188</v>
      </c>
      <c r="D60" s="15">
        <f t="shared" si="0"/>
        <v>1.1239356669820246</v>
      </c>
      <c r="E60" s="30">
        <f t="shared" si="3"/>
        <v>236.65338645418328</v>
      </c>
      <c r="F60" s="38">
        <v>1367</v>
      </c>
      <c r="G60" s="15">
        <f t="shared" si="1"/>
        <v>1.2932828760643331</v>
      </c>
      <c r="H60" s="30">
        <f t="shared" si="4"/>
        <v>238.56893542757419</v>
      </c>
      <c r="I60" s="38">
        <v>1570</v>
      </c>
      <c r="J60" s="15">
        <f t="shared" si="2"/>
        <v>1.4853358561967833</v>
      </c>
      <c r="K60" s="30">
        <f t="shared" si="5"/>
        <v>248.02527646129545</v>
      </c>
    </row>
    <row r="61" spans="1:11" ht="15" thickBot="1">
      <c r="A61" s="362"/>
      <c r="B61" s="100" t="s">
        <v>147</v>
      </c>
      <c r="C61" s="41">
        <v>1188</v>
      </c>
      <c r="D61" s="17">
        <f t="shared" si="0"/>
        <v>1.1239356669820246</v>
      </c>
      <c r="E61" s="42">
        <f t="shared" si="3"/>
        <v>236.65338645418328</v>
      </c>
      <c r="F61" s="41">
        <v>1367</v>
      </c>
      <c r="G61" s="17">
        <f t="shared" si="1"/>
        <v>1.2932828760643331</v>
      </c>
      <c r="H61" s="42">
        <f t="shared" si="4"/>
        <v>238.56893542757419</v>
      </c>
      <c r="I61" s="41">
        <v>1572</v>
      </c>
      <c r="J61" s="17">
        <f t="shared" si="2"/>
        <v>1.4872280037842951</v>
      </c>
      <c r="K61" s="42">
        <f t="shared" si="5"/>
        <v>248.34123222748815</v>
      </c>
    </row>
    <row r="62" spans="1:11">
      <c r="A62" s="364">
        <v>2017</v>
      </c>
      <c r="B62" s="83" t="s">
        <v>148</v>
      </c>
      <c r="C62" s="35">
        <v>1188</v>
      </c>
      <c r="D62" s="13">
        <f t="shared" si="0"/>
        <v>1.1239356669820246</v>
      </c>
      <c r="E62" s="27">
        <f t="shared" si="3"/>
        <v>236.65338645418328</v>
      </c>
      <c r="F62" s="35">
        <v>1367</v>
      </c>
      <c r="G62" s="13">
        <f t="shared" si="1"/>
        <v>1.2932828760643331</v>
      </c>
      <c r="H62" s="27">
        <f t="shared" si="4"/>
        <v>238.56893542757419</v>
      </c>
      <c r="I62" s="35">
        <v>1572</v>
      </c>
      <c r="J62" s="13">
        <f t="shared" si="2"/>
        <v>1.4872280037842951</v>
      </c>
      <c r="K62" s="27">
        <f t="shared" si="5"/>
        <v>248.34123222748815</v>
      </c>
    </row>
    <row r="63" spans="1:11">
      <c r="A63" s="365"/>
      <c r="B63" s="134" t="s">
        <v>12</v>
      </c>
      <c r="C63" s="135">
        <v>1188</v>
      </c>
      <c r="D63" s="76">
        <f t="shared" si="0"/>
        <v>1.1239356669820246</v>
      </c>
      <c r="E63" s="126">
        <f t="shared" si="3"/>
        <v>236.65338645418328</v>
      </c>
      <c r="F63" s="135">
        <v>1367</v>
      </c>
      <c r="G63" s="76">
        <f t="shared" si="1"/>
        <v>1.2932828760643331</v>
      </c>
      <c r="H63" s="126">
        <f t="shared" si="4"/>
        <v>238.56893542757419</v>
      </c>
      <c r="I63" s="135">
        <v>1572</v>
      </c>
      <c r="J63" s="76">
        <f t="shared" si="2"/>
        <v>1.4872280037842951</v>
      </c>
      <c r="K63" s="126">
        <f t="shared" si="5"/>
        <v>248.34123222748815</v>
      </c>
    </row>
    <row r="64" spans="1:11">
      <c r="A64" s="365"/>
      <c r="B64" s="134" t="s">
        <v>13</v>
      </c>
      <c r="C64" s="135">
        <v>1188</v>
      </c>
      <c r="D64" s="76">
        <f t="shared" si="0"/>
        <v>1.1239356669820246</v>
      </c>
      <c r="E64" s="126">
        <f t="shared" si="3"/>
        <v>236.65338645418328</v>
      </c>
      <c r="F64" s="135">
        <v>1367</v>
      </c>
      <c r="G64" s="76">
        <f t="shared" si="1"/>
        <v>1.2932828760643331</v>
      </c>
      <c r="H64" s="126">
        <f t="shared" si="4"/>
        <v>238.56893542757419</v>
      </c>
      <c r="I64" s="135">
        <v>1572</v>
      </c>
      <c r="J64" s="76">
        <f t="shared" si="2"/>
        <v>1.4872280037842951</v>
      </c>
      <c r="K64" s="126">
        <f t="shared" si="5"/>
        <v>248.34123222748815</v>
      </c>
    </row>
    <row r="65" spans="1:11">
      <c r="A65" s="365"/>
      <c r="B65" s="134" t="s">
        <v>14</v>
      </c>
      <c r="C65" s="135">
        <v>1188</v>
      </c>
      <c r="D65" s="76">
        <f t="shared" si="0"/>
        <v>1.1239356669820246</v>
      </c>
      <c r="E65" s="126">
        <f t="shared" si="3"/>
        <v>236.65338645418328</v>
      </c>
      <c r="F65" s="135">
        <v>1367</v>
      </c>
      <c r="G65" s="76">
        <f t="shared" si="1"/>
        <v>1.2932828760643331</v>
      </c>
      <c r="H65" s="126">
        <f t="shared" si="4"/>
        <v>238.56893542757419</v>
      </c>
      <c r="I65" s="135">
        <v>1572</v>
      </c>
      <c r="J65" s="76">
        <f t="shared" si="2"/>
        <v>1.4872280037842951</v>
      </c>
      <c r="K65" s="126">
        <f t="shared" si="5"/>
        <v>248.34123222748815</v>
      </c>
    </row>
    <row r="66" spans="1:11">
      <c r="A66" s="365"/>
      <c r="B66" s="134" t="s">
        <v>15</v>
      </c>
      <c r="C66" s="135">
        <v>1188</v>
      </c>
      <c r="D66" s="76">
        <f t="shared" si="0"/>
        <v>1.1239356669820246</v>
      </c>
      <c r="E66" s="126">
        <f t="shared" si="3"/>
        <v>236.65338645418328</v>
      </c>
      <c r="F66" s="135">
        <v>1367</v>
      </c>
      <c r="G66" s="76">
        <f t="shared" si="1"/>
        <v>1.2932828760643331</v>
      </c>
      <c r="H66" s="126">
        <f t="shared" si="4"/>
        <v>238.56893542757419</v>
      </c>
      <c r="I66" s="135">
        <v>1572</v>
      </c>
      <c r="J66" s="76">
        <f t="shared" si="2"/>
        <v>1.4872280037842951</v>
      </c>
      <c r="K66" s="126">
        <f t="shared" si="5"/>
        <v>248.34123222748815</v>
      </c>
    </row>
    <row r="67" spans="1:11">
      <c r="A67" s="365"/>
      <c r="B67" s="134" t="s">
        <v>16</v>
      </c>
      <c r="C67" s="135">
        <v>1188</v>
      </c>
      <c r="D67" s="76">
        <f t="shared" si="0"/>
        <v>1.1239356669820246</v>
      </c>
      <c r="E67" s="126">
        <f t="shared" si="3"/>
        <v>236.65338645418328</v>
      </c>
      <c r="F67" s="135">
        <v>1367</v>
      </c>
      <c r="G67" s="76">
        <f t="shared" si="1"/>
        <v>1.2932828760643331</v>
      </c>
      <c r="H67" s="126">
        <f t="shared" si="4"/>
        <v>238.56893542757419</v>
      </c>
      <c r="I67" s="135">
        <v>1572</v>
      </c>
      <c r="J67" s="76">
        <f t="shared" si="2"/>
        <v>1.4872280037842951</v>
      </c>
      <c r="K67" s="126">
        <f t="shared" si="5"/>
        <v>248.34123222748815</v>
      </c>
    </row>
    <row r="68" spans="1:11">
      <c r="A68" s="365"/>
      <c r="B68" s="134" t="s">
        <v>17</v>
      </c>
      <c r="C68" s="135">
        <v>1188</v>
      </c>
      <c r="D68" s="76">
        <f t="shared" si="0"/>
        <v>1.1239356669820246</v>
      </c>
      <c r="E68" s="126">
        <f t="shared" si="3"/>
        <v>236.65338645418328</v>
      </c>
      <c r="F68" s="135">
        <v>1367</v>
      </c>
      <c r="G68" s="76">
        <f t="shared" si="1"/>
        <v>1.2932828760643331</v>
      </c>
      <c r="H68" s="126">
        <f t="shared" si="4"/>
        <v>238.56893542757419</v>
      </c>
      <c r="I68" s="135">
        <v>1572</v>
      </c>
      <c r="J68" s="76">
        <f t="shared" si="2"/>
        <v>1.4872280037842951</v>
      </c>
      <c r="K68" s="126">
        <f t="shared" si="5"/>
        <v>248.34123222748815</v>
      </c>
    </row>
    <row r="69" spans="1:11">
      <c r="A69" s="365"/>
      <c r="B69" s="134" t="s">
        <v>18</v>
      </c>
      <c r="C69" s="135">
        <v>1188</v>
      </c>
      <c r="D69" s="76">
        <f t="shared" si="0"/>
        <v>1.1239356669820246</v>
      </c>
      <c r="E69" s="126">
        <f t="shared" si="3"/>
        <v>236.65338645418328</v>
      </c>
      <c r="F69" s="135">
        <v>1367</v>
      </c>
      <c r="G69" s="76">
        <f t="shared" si="1"/>
        <v>1.2932828760643331</v>
      </c>
      <c r="H69" s="126">
        <f t="shared" si="4"/>
        <v>238.56893542757419</v>
      </c>
      <c r="I69" s="135">
        <v>1572</v>
      </c>
      <c r="J69" s="76">
        <f t="shared" si="2"/>
        <v>1.4872280037842951</v>
      </c>
      <c r="K69" s="126">
        <f t="shared" si="5"/>
        <v>248.34123222748815</v>
      </c>
    </row>
    <row r="70" spans="1:11">
      <c r="A70" s="365"/>
      <c r="B70" s="134" t="s">
        <v>19</v>
      </c>
      <c r="C70" s="135">
        <v>1188</v>
      </c>
      <c r="D70" s="76">
        <f t="shared" si="0"/>
        <v>1.1239356669820246</v>
      </c>
      <c r="E70" s="126">
        <f t="shared" si="3"/>
        <v>236.65338645418328</v>
      </c>
      <c r="F70" s="135">
        <v>1367</v>
      </c>
      <c r="G70" s="76">
        <f t="shared" si="1"/>
        <v>1.2932828760643331</v>
      </c>
      <c r="H70" s="126">
        <f t="shared" si="4"/>
        <v>238.56893542757419</v>
      </c>
      <c r="I70" s="135">
        <v>1572</v>
      </c>
      <c r="J70" s="76">
        <f t="shared" si="2"/>
        <v>1.4872280037842951</v>
      </c>
      <c r="K70" s="126">
        <f t="shared" si="5"/>
        <v>248.34123222748815</v>
      </c>
    </row>
    <row r="71" spans="1:11">
      <c r="A71" s="365"/>
      <c r="B71" s="134" t="s">
        <v>20</v>
      </c>
      <c r="C71" s="135">
        <v>1188</v>
      </c>
      <c r="D71" s="76">
        <f t="shared" si="0"/>
        <v>1.1239356669820246</v>
      </c>
      <c r="E71" s="126">
        <f t="shared" si="3"/>
        <v>236.65338645418328</v>
      </c>
      <c r="F71" s="135">
        <v>1367</v>
      </c>
      <c r="G71" s="76">
        <f t="shared" si="1"/>
        <v>1.2932828760643331</v>
      </c>
      <c r="H71" s="126">
        <f t="shared" si="4"/>
        <v>238.56893542757419</v>
      </c>
      <c r="I71" s="135">
        <v>1572</v>
      </c>
      <c r="J71" s="76">
        <f t="shared" si="2"/>
        <v>1.4872280037842951</v>
      </c>
      <c r="K71" s="126">
        <f t="shared" si="5"/>
        <v>248.34123222748815</v>
      </c>
    </row>
    <row r="72" spans="1:11">
      <c r="A72" s="365"/>
      <c r="B72" s="134" t="s">
        <v>146</v>
      </c>
      <c r="C72" s="135">
        <v>1188</v>
      </c>
      <c r="D72" s="76">
        <f t="shared" si="0"/>
        <v>1.1239356669820246</v>
      </c>
      <c r="E72" s="126">
        <f t="shared" si="3"/>
        <v>236.65338645418328</v>
      </c>
      <c r="F72" s="135">
        <v>1367</v>
      </c>
      <c r="G72" s="76">
        <f t="shared" si="1"/>
        <v>1.2932828760643331</v>
      </c>
      <c r="H72" s="126">
        <f t="shared" si="4"/>
        <v>238.56893542757419</v>
      </c>
      <c r="I72" s="135">
        <v>1572</v>
      </c>
      <c r="J72" s="76">
        <f t="shared" si="2"/>
        <v>1.4872280037842951</v>
      </c>
      <c r="K72" s="126">
        <f t="shared" si="5"/>
        <v>248.34123222748815</v>
      </c>
    </row>
    <row r="73" spans="1:11" ht="15" thickBot="1">
      <c r="A73" s="365"/>
      <c r="B73" s="31" t="s">
        <v>147</v>
      </c>
      <c r="C73" s="41">
        <v>1270</v>
      </c>
      <c r="D73" s="17">
        <f t="shared" si="0"/>
        <v>1.2015137180700095</v>
      </c>
      <c r="E73" s="42">
        <f t="shared" si="3"/>
        <v>252.98804780876495</v>
      </c>
      <c r="F73" s="41">
        <v>1560</v>
      </c>
      <c r="G73" s="17">
        <f t="shared" si="1"/>
        <v>1.4758751182592242</v>
      </c>
      <c r="H73" s="42">
        <f t="shared" si="4"/>
        <v>272.25130890052355</v>
      </c>
      <c r="I73" s="41">
        <v>1790</v>
      </c>
      <c r="J73" s="17">
        <f t="shared" si="2"/>
        <v>1.6934720908230843</v>
      </c>
      <c r="K73" s="42">
        <f t="shared" si="5"/>
        <v>282.78041074249603</v>
      </c>
    </row>
    <row r="74" spans="1:11">
      <c r="A74" s="364">
        <v>2018</v>
      </c>
      <c r="B74" s="83" t="s">
        <v>148</v>
      </c>
      <c r="C74" s="35">
        <v>1270</v>
      </c>
      <c r="D74" s="13">
        <f t="shared" si="0"/>
        <v>1.2015137180700095</v>
      </c>
      <c r="E74" s="27">
        <f t="shared" si="3"/>
        <v>252.98804780876495</v>
      </c>
      <c r="F74" s="35">
        <v>1560</v>
      </c>
      <c r="G74" s="13">
        <f t="shared" si="1"/>
        <v>1.4758751182592242</v>
      </c>
      <c r="H74" s="27">
        <f t="shared" si="4"/>
        <v>272.25130890052355</v>
      </c>
      <c r="I74" s="35">
        <v>1790</v>
      </c>
      <c r="J74" s="13">
        <f t="shared" si="2"/>
        <v>1.6934720908230843</v>
      </c>
      <c r="K74" s="27">
        <f t="shared" si="5"/>
        <v>282.78041074249603</v>
      </c>
    </row>
    <row r="75" spans="1:11">
      <c r="A75" s="365"/>
      <c r="B75" s="134" t="s">
        <v>12</v>
      </c>
      <c r="C75" s="135">
        <v>1270</v>
      </c>
      <c r="D75" s="76">
        <f t="shared" si="0"/>
        <v>1.2015137180700095</v>
      </c>
      <c r="E75" s="126">
        <f t="shared" si="3"/>
        <v>252.98804780876495</v>
      </c>
      <c r="F75" s="135">
        <v>1560</v>
      </c>
      <c r="G75" s="76">
        <f t="shared" si="1"/>
        <v>1.4758751182592242</v>
      </c>
      <c r="H75" s="126">
        <f t="shared" si="4"/>
        <v>272.25130890052355</v>
      </c>
      <c r="I75" s="135">
        <v>1790</v>
      </c>
      <c r="J75" s="76">
        <f t="shared" si="2"/>
        <v>1.6934720908230843</v>
      </c>
      <c r="K75" s="126">
        <f t="shared" si="5"/>
        <v>282.78041074249603</v>
      </c>
    </row>
    <row r="76" spans="1:11">
      <c r="A76" s="365"/>
      <c r="B76" s="134" t="s">
        <v>13</v>
      </c>
      <c r="C76" s="135">
        <v>1270</v>
      </c>
      <c r="D76" s="76">
        <f t="shared" si="0"/>
        <v>1.2015137180700095</v>
      </c>
      <c r="E76" s="126">
        <f t="shared" si="3"/>
        <v>252.98804780876495</v>
      </c>
      <c r="F76" s="135">
        <v>1560</v>
      </c>
      <c r="G76" s="76">
        <f t="shared" si="1"/>
        <v>1.4758751182592242</v>
      </c>
      <c r="H76" s="126">
        <f t="shared" si="4"/>
        <v>272.25130890052355</v>
      </c>
      <c r="I76" s="135">
        <v>1790</v>
      </c>
      <c r="J76" s="76">
        <f t="shared" si="2"/>
        <v>1.6934720908230843</v>
      </c>
      <c r="K76" s="126">
        <f t="shared" si="5"/>
        <v>282.78041074249603</v>
      </c>
    </row>
    <row r="77" spans="1:11">
      <c r="A77" s="365"/>
      <c r="B77" s="134" t="s">
        <v>14</v>
      </c>
      <c r="C77" s="135">
        <v>1270</v>
      </c>
      <c r="D77" s="76">
        <f t="shared" si="0"/>
        <v>1.2015137180700095</v>
      </c>
      <c r="E77" s="126">
        <f t="shared" si="3"/>
        <v>252.98804780876495</v>
      </c>
      <c r="F77" s="135">
        <v>1560</v>
      </c>
      <c r="G77" s="76">
        <f t="shared" si="1"/>
        <v>1.4758751182592242</v>
      </c>
      <c r="H77" s="126">
        <f t="shared" si="4"/>
        <v>272.25130890052355</v>
      </c>
      <c r="I77" s="135">
        <v>1790</v>
      </c>
      <c r="J77" s="76">
        <f t="shared" si="2"/>
        <v>1.6934720908230843</v>
      </c>
      <c r="K77" s="126">
        <f t="shared" si="5"/>
        <v>282.78041074249603</v>
      </c>
    </row>
    <row r="78" spans="1:11">
      <c r="A78" s="365"/>
      <c r="B78" s="134" t="s">
        <v>15</v>
      </c>
      <c r="C78" s="135">
        <v>1270</v>
      </c>
      <c r="D78" s="76">
        <f t="shared" si="0"/>
        <v>1.2015137180700095</v>
      </c>
      <c r="E78" s="126">
        <f t="shared" si="3"/>
        <v>252.98804780876495</v>
      </c>
      <c r="F78" s="135">
        <v>1560</v>
      </c>
      <c r="G78" s="76">
        <f t="shared" si="1"/>
        <v>1.4758751182592242</v>
      </c>
      <c r="H78" s="126">
        <f t="shared" si="4"/>
        <v>272.25130890052355</v>
      </c>
      <c r="I78" s="135">
        <v>1790</v>
      </c>
      <c r="J78" s="76">
        <f t="shared" si="2"/>
        <v>1.6934720908230843</v>
      </c>
      <c r="K78" s="126">
        <f t="shared" si="5"/>
        <v>282.78041074249603</v>
      </c>
    </row>
    <row r="79" spans="1:11">
      <c r="A79" s="365"/>
      <c r="B79" s="134" t="s">
        <v>16</v>
      </c>
      <c r="C79" s="135">
        <v>1270</v>
      </c>
      <c r="D79" s="76">
        <f t="shared" ref="D79:D100" si="6">C79/$B$119</f>
        <v>1.2015137180700095</v>
      </c>
      <c r="E79" s="126">
        <f t="shared" si="3"/>
        <v>252.98804780876495</v>
      </c>
      <c r="F79" s="135">
        <v>1560</v>
      </c>
      <c r="G79" s="76">
        <f t="shared" ref="G79:G100" si="7">F79/$B$119</f>
        <v>1.4758751182592242</v>
      </c>
      <c r="H79" s="126">
        <f t="shared" si="4"/>
        <v>272.25130890052355</v>
      </c>
      <c r="I79" s="135">
        <v>1790</v>
      </c>
      <c r="J79" s="76">
        <f t="shared" ref="J79:J100" si="8">I79/$B$119</f>
        <v>1.6934720908230843</v>
      </c>
      <c r="K79" s="126">
        <f t="shared" si="5"/>
        <v>282.78041074249603</v>
      </c>
    </row>
    <row r="80" spans="1:11">
      <c r="A80" s="365"/>
      <c r="B80" s="134" t="s">
        <v>17</v>
      </c>
      <c r="C80" s="135">
        <v>1440</v>
      </c>
      <c r="D80" s="76">
        <f t="shared" si="6"/>
        <v>1.3623462630085146</v>
      </c>
      <c r="E80" s="126">
        <f t="shared" ref="E80:E100" si="9">C80/$C$23*100</f>
        <v>286.85258964143429</v>
      </c>
      <c r="F80" s="135">
        <v>1700</v>
      </c>
      <c r="G80" s="76">
        <f t="shared" si="7"/>
        <v>1.6083254493850521</v>
      </c>
      <c r="H80" s="126">
        <f t="shared" ref="H80:H100" si="10">F80/$F$23*100</f>
        <v>296.6841186736475</v>
      </c>
      <c r="I80" s="135">
        <v>1950</v>
      </c>
      <c r="J80" s="76">
        <f t="shared" si="8"/>
        <v>1.8448438978240302</v>
      </c>
      <c r="K80" s="126">
        <f t="shared" ref="K80:K100" si="11">I80/$I$23*100</f>
        <v>308.05687203791467</v>
      </c>
    </row>
    <row r="81" spans="1:11">
      <c r="A81" s="365"/>
      <c r="B81" s="134" t="s">
        <v>18</v>
      </c>
      <c r="C81" s="135">
        <v>1627</v>
      </c>
      <c r="D81" s="76">
        <f t="shared" si="6"/>
        <v>1.5392620624408704</v>
      </c>
      <c r="E81" s="126">
        <f t="shared" si="9"/>
        <v>324.1035856573705</v>
      </c>
      <c r="F81" s="135">
        <v>1876</v>
      </c>
      <c r="G81" s="76">
        <f t="shared" si="7"/>
        <v>1.7748344370860927</v>
      </c>
      <c r="H81" s="126">
        <f t="shared" si="10"/>
        <v>327.39965095986037</v>
      </c>
      <c r="I81" s="135">
        <v>1965</v>
      </c>
      <c r="J81" s="76">
        <f t="shared" si="8"/>
        <v>1.859035004730369</v>
      </c>
      <c r="K81" s="126">
        <f t="shared" si="11"/>
        <v>310.42654028436016</v>
      </c>
    </row>
    <row r="82" spans="1:11">
      <c r="A82" s="365"/>
      <c r="B82" s="134" t="s">
        <v>19</v>
      </c>
      <c r="C82" s="135">
        <v>1627</v>
      </c>
      <c r="D82" s="76">
        <f t="shared" si="6"/>
        <v>1.5392620624408704</v>
      </c>
      <c r="E82" s="126">
        <f t="shared" si="9"/>
        <v>324.1035856573705</v>
      </c>
      <c r="F82" s="135">
        <v>1876</v>
      </c>
      <c r="G82" s="76">
        <f t="shared" si="7"/>
        <v>1.7748344370860927</v>
      </c>
      <c r="H82" s="126">
        <f t="shared" si="10"/>
        <v>327.39965095986037</v>
      </c>
      <c r="I82" s="135">
        <v>1965</v>
      </c>
      <c r="J82" s="76">
        <f t="shared" si="8"/>
        <v>1.859035004730369</v>
      </c>
      <c r="K82" s="126">
        <f t="shared" si="11"/>
        <v>310.42654028436016</v>
      </c>
    </row>
    <row r="83" spans="1:11">
      <c r="A83" s="365"/>
      <c r="B83" s="134" t="s">
        <v>20</v>
      </c>
      <c r="C83" s="135">
        <v>1440</v>
      </c>
      <c r="D83" s="76">
        <f t="shared" si="6"/>
        <v>1.3623462630085146</v>
      </c>
      <c r="E83" s="126">
        <f t="shared" si="9"/>
        <v>286.85258964143429</v>
      </c>
      <c r="F83" s="135">
        <v>1700</v>
      </c>
      <c r="G83" s="76">
        <f t="shared" si="7"/>
        <v>1.6083254493850521</v>
      </c>
      <c r="H83" s="126">
        <f t="shared" si="10"/>
        <v>296.6841186736475</v>
      </c>
      <c r="I83" s="135">
        <v>1950</v>
      </c>
      <c r="J83" s="76">
        <f t="shared" si="8"/>
        <v>1.8448438978240302</v>
      </c>
      <c r="K83" s="126">
        <f t="shared" si="11"/>
        <v>308.05687203791467</v>
      </c>
    </row>
    <row r="84" spans="1:11">
      <c r="A84" s="365"/>
      <c r="B84" s="134" t="s">
        <v>146</v>
      </c>
      <c r="C84" s="135">
        <v>1440</v>
      </c>
      <c r="D84" s="76">
        <f t="shared" si="6"/>
        <v>1.3623462630085146</v>
      </c>
      <c r="E84" s="126">
        <f t="shared" si="9"/>
        <v>286.85258964143429</v>
      </c>
      <c r="F84" s="135">
        <v>1700</v>
      </c>
      <c r="G84" s="76">
        <f t="shared" si="7"/>
        <v>1.6083254493850521</v>
      </c>
      <c r="H84" s="126">
        <f t="shared" si="10"/>
        <v>296.6841186736475</v>
      </c>
      <c r="I84" s="135">
        <v>1950</v>
      </c>
      <c r="J84" s="76">
        <f t="shared" si="8"/>
        <v>1.8448438978240302</v>
      </c>
      <c r="K84" s="126">
        <f t="shared" si="11"/>
        <v>308.05687203791467</v>
      </c>
    </row>
    <row r="85" spans="1:11" ht="15" thickBot="1">
      <c r="A85" s="365"/>
      <c r="B85" s="112" t="s">
        <v>147</v>
      </c>
      <c r="C85" s="320">
        <v>1440</v>
      </c>
      <c r="D85" s="165">
        <f t="shared" si="6"/>
        <v>1.3623462630085146</v>
      </c>
      <c r="E85" s="168">
        <f t="shared" si="9"/>
        <v>286.85258964143429</v>
      </c>
      <c r="F85" s="320">
        <v>1700</v>
      </c>
      <c r="G85" s="165">
        <f t="shared" si="7"/>
        <v>1.6083254493850521</v>
      </c>
      <c r="H85" s="168">
        <f t="shared" si="10"/>
        <v>296.6841186736475</v>
      </c>
      <c r="I85" s="320">
        <v>1950</v>
      </c>
      <c r="J85" s="165">
        <f t="shared" si="8"/>
        <v>1.8448438978240302</v>
      </c>
      <c r="K85" s="168">
        <f t="shared" si="11"/>
        <v>308.05687203791467</v>
      </c>
    </row>
    <row r="86" spans="1:11">
      <c r="A86" s="364">
        <v>2019</v>
      </c>
      <c r="B86" s="83" t="s">
        <v>148</v>
      </c>
      <c r="C86" s="35">
        <v>2029</v>
      </c>
      <c r="D86" s="13">
        <f t="shared" si="6"/>
        <v>1.9195837275307475</v>
      </c>
      <c r="E86" s="27">
        <f t="shared" si="9"/>
        <v>404.18326693227095</v>
      </c>
      <c r="F86" s="35">
        <v>2316</v>
      </c>
      <c r="G86" s="13">
        <f t="shared" si="7"/>
        <v>2.1911069063386943</v>
      </c>
      <c r="H86" s="27">
        <f t="shared" si="10"/>
        <v>404.18848167539261</v>
      </c>
      <c r="I86" s="35">
        <v>2510</v>
      </c>
      <c r="J86" s="13">
        <f t="shared" si="8"/>
        <v>2.3746452223273415</v>
      </c>
      <c r="K86" s="27">
        <f t="shared" si="11"/>
        <v>396.52448657187995</v>
      </c>
    </row>
    <row r="87" spans="1:11">
      <c r="A87" s="365"/>
      <c r="B87" s="134" t="s">
        <v>12</v>
      </c>
      <c r="C87" s="135">
        <v>2029</v>
      </c>
      <c r="D87" s="76">
        <f t="shared" si="6"/>
        <v>1.9195837275307475</v>
      </c>
      <c r="E87" s="126">
        <f t="shared" si="9"/>
        <v>404.18326693227095</v>
      </c>
      <c r="F87" s="135">
        <v>2316</v>
      </c>
      <c r="G87" s="76">
        <f t="shared" si="7"/>
        <v>2.1911069063386943</v>
      </c>
      <c r="H87" s="126">
        <f t="shared" si="10"/>
        <v>404.18848167539261</v>
      </c>
      <c r="I87" s="135">
        <v>2510</v>
      </c>
      <c r="J87" s="76">
        <f t="shared" si="8"/>
        <v>2.3746452223273415</v>
      </c>
      <c r="K87" s="126">
        <f t="shared" si="11"/>
        <v>396.52448657187995</v>
      </c>
    </row>
    <row r="88" spans="1:11">
      <c r="A88" s="365"/>
      <c r="B88" s="134" t="s">
        <v>13</v>
      </c>
      <c r="C88" s="135">
        <v>2029</v>
      </c>
      <c r="D88" s="76">
        <f t="shared" si="6"/>
        <v>1.9195837275307475</v>
      </c>
      <c r="E88" s="126">
        <f t="shared" si="9"/>
        <v>404.18326693227095</v>
      </c>
      <c r="F88" s="135">
        <v>2316</v>
      </c>
      <c r="G88" s="76">
        <f t="shared" si="7"/>
        <v>2.1911069063386943</v>
      </c>
      <c r="H88" s="126">
        <f t="shared" si="10"/>
        <v>404.18848167539261</v>
      </c>
      <c r="I88" s="135">
        <v>2510</v>
      </c>
      <c r="J88" s="76">
        <f t="shared" si="8"/>
        <v>2.3746452223273415</v>
      </c>
      <c r="K88" s="126">
        <f t="shared" si="11"/>
        <v>396.52448657187995</v>
      </c>
    </row>
    <row r="89" spans="1:11">
      <c r="A89" s="365"/>
      <c r="B89" s="134" t="s">
        <v>14</v>
      </c>
      <c r="C89" s="135">
        <v>2029</v>
      </c>
      <c r="D89" s="76">
        <f t="shared" si="6"/>
        <v>1.9195837275307475</v>
      </c>
      <c r="E89" s="126">
        <f t="shared" si="9"/>
        <v>404.18326693227095</v>
      </c>
      <c r="F89" s="135">
        <v>2316</v>
      </c>
      <c r="G89" s="76">
        <f t="shared" si="7"/>
        <v>2.1911069063386943</v>
      </c>
      <c r="H89" s="126">
        <f t="shared" si="10"/>
        <v>404.18848167539261</v>
      </c>
      <c r="I89" s="135">
        <v>2510</v>
      </c>
      <c r="J89" s="76">
        <f t="shared" si="8"/>
        <v>2.3746452223273415</v>
      </c>
      <c r="K89" s="126">
        <f t="shared" si="11"/>
        <v>396.52448657187995</v>
      </c>
    </row>
    <row r="90" spans="1:11">
      <c r="A90" s="365"/>
      <c r="B90" s="134" t="s">
        <v>15</v>
      </c>
      <c r="C90" s="135">
        <v>2029</v>
      </c>
      <c r="D90" s="76">
        <f t="shared" si="6"/>
        <v>1.9195837275307475</v>
      </c>
      <c r="E90" s="126">
        <f t="shared" si="9"/>
        <v>404.18326693227095</v>
      </c>
      <c r="F90" s="135">
        <v>2316</v>
      </c>
      <c r="G90" s="76">
        <f t="shared" si="7"/>
        <v>2.1911069063386943</v>
      </c>
      <c r="H90" s="126">
        <f t="shared" si="10"/>
        <v>404.18848167539261</v>
      </c>
      <c r="I90" s="135">
        <v>2510</v>
      </c>
      <c r="J90" s="76">
        <f t="shared" si="8"/>
        <v>2.3746452223273415</v>
      </c>
      <c r="K90" s="126">
        <f t="shared" si="11"/>
        <v>396.52448657187995</v>
      </c>
    </row>
    <row r="91" spans="1:11">
      <c r="A91" s="365"/>
      <c r="B91" s="134" t="s">
        <v>16</v>
      </c>
      <c r="C91" s="135">
        <v>2029</v>
      </c>
      <c r="D91" s="76">
        <f t="shared" si="6"/>
        <v>1.9195837275307475</v>
      </c>
      <c r="E91" s="126">
        <f t="shared" si="9"/>
        <v>404.18326693227095</v>
      </c>
      <c r="F91" s="135">
        <v>2316</v>
      </c>
      <c r="G91" s="76">
        <f t="shared" si="7"/>
        <v>2.1911069063386943</v>
      </c>
      <c r="H91" s="126">
        <f t="shared" si="10"/>
        <v>404.18848167539261</v>
      </c>
      <c r="I91" s="135">
        <v>2510</v>
      </c>
      <c r="J91" s="76">
        <f t="shared" si="8"/>
        <v>2.3746452223273415</v>
      </c>
      <c r="K91" s="126">
        <f t="shared" si="11"/>
        <v>396.52448657187995</v>
      </c>
    </row>
    <row r="92" spans="1:11">
      <c r="A92" s="365"/>
      <c r="B92" s="134" t="s">
        <v>17</v>
      </c>
      <c r="C92" s="135">
        <v>2029</v>
      </c>
      <c r="D92" s="76">
        <f t="shared" si="6"/>
        <v>1.9195837275307475</v>
      </c>
      <c r="E92" s="126">
        <f t="shared" si="9"/>
        <v>404.18326693227095</v>
      </c>
      <c r="F92" s="135">
        <v>2316</v>
      </c>
      <c r="G92" s="76">
        <f t="shared" si="7"/>
        <v>2.1911069063386943</v>
      </c>
      <c r="H92" s="126">
        <f t="shared" si="10"/>
        <v>404.18848167539261</v>
      </c>
      <c r="I92" s="135">
        <v>2510</v>
      </c>
      <c r="J92" s="76">
        <f t="shared" si="8"/>
        <v>2.3746452223273415</v>
      </c>
      <c r="K92" s="126">
        <f t="shared" si="11"/>
        <v>396.52448657187995</v>
      </c>
    </row>
    <row r="93" spans="1:11">
      <c r="A93" s="365"/>
      <c r="B93" s="134" t="s">
        <v>18</v>
      </c>
      <c r="C93" s="135">
        <v>2163</v>
      </c>
      <c r="D93" s="76">
        <f t="shared" si="6"/>
        <v>2.0463576158940397</v>
      </c>
      <c r="E93" s="126">
        <f t="shared" si="9"/>
        <v>430.8764940239044</v>
      </c>
      <c r="F93" s="135">
        <v>2465</v>
      </c>
      <c r="G93" s="76">
        <f t="shared" si="7"/>
        <v>2.3320719016083253</v>
      </c>
      <c r="H93" s="126">
        <f t="shared" si="10"/>
        <v>430.19197207678877</v>
      </c>
      <c r="I93" s="135">
        <v>2520</v>
      </c>
      <c r="J93" s="76">
        <f t="shared" si="8"/>
        <v>2.3841059602649008</v>
      </c>
      <c r="K93" s="126">
        <f t="shared" si="11"/>
        <v>398.10426540284357</v>
      </c>
    </row>
    <row r="94" spans="1:11">
      <c r="A94" s="365"/>
      <c r="B94" s="134" t="s">
        <v>19</v>
      </c>
      <c r="C94" s="135">
        <v>2223</v>
      </c>
      <c r="D94" s="76">
        <f t="shared" si="6"/>
        <v>2.1031220435193947</v>
      </c>
      <c r="E94" s="126">
        <f t="shared" si="9"/>
        <v>442.82868525896413</v>
      </c>
      <c r="F94" s="135">
        <v>2540</v>
      </c>
      <c r="G94" s="76">
        <f t="shared" si="7"/>
        <v>2.403027436140019</v>
      </c>
      <c r="H94" s="126">
        <f t="shared" si="10"/>
        <v>443.28097731239097</v>
      </c>
      <c r="I94" s="135">
        <v>2740</v>
      </c>
      <c r="J94" s="76">
        <f t="shared" si="8"/>
        <v>2.5922421948912016</v>
      </c>
      <c r="K94" s="126">
        <f t="shared" si="11"/>
        <v>432.85939968404426</v>
      </c>
    </row>
    <row r="95" spans="1:11">
      <c r="A95" s="365"/>
      <c r="B95" s="134" t="s">
        <v>20</v>
      </c>
      <c r="C95" s="135">
        <v>2223</v>
      </c>
      <c r="D95" s="76">
        <f t="shared" si="6"/>
        <v>2.1031220435193947</v>
      </c>
      <c r="E95" s="126">
        <f t="shared" si="9"/>
        <v>442.82868525896413</v>
      </c>
      <c r="F95" s="135">
        <v>2540</v>
      </c>
      <c r="G95" s="76">
        <f t="shared" si="7"/>
        <v>2.403027436140019</v>
      </c>
      <c r="H95" s="126">
        <f t="shared" si="10"/>
        <v>443.28097731239097</v>
      </c>
      <c r="I95" s="135">
        <v>2740</v>
      </c>
      <c r="J95" s="76">
        <f t="shared" si="8"/>
        <v>2.5922421948912016</v>
      </c>
      <c r="K95" s="126">
        <f t="shared" si="11"/>
        <v>432.85939968404426</v>
      </c>
    </row>
    <row r="96" spans="1:11">
      <c r="A96" s="365"/>
      <c r="B96" s="134" t="s">
        <v>146</v>
      </c>
      <c r="C96" s="135">
        <v>2601</v>
      </c>
      <c r="D96" s="76">
        <f t="shared" si="6"/>
        <v>2.4607379375591294</v>
      </c>
      <c r="E96" s="126">
        <f t="shared" si="9"/>
        <v>518.12749003984072</v>
      </c>
      <c r="F96" s="135">
        <v>3005</v>
      </c>
      <c r="G96" s="76">
        <f t="shared" si="7"/>
        <v>2.8429517502365185</v>
      </c>
      <c r="H96" s="126">
        <f t="shared" si="10"/>
        <v>524.43280977312395</v>
      </c>
      <c r="I96" s="135">
        <v>3400</v>
      </c>
      <c r="J96" s="76">
        <f t="shared" si="8"/>
        <v>3.2166508987701041</v>
      </c>
      <c r="K96" s="126">
        <f t="shared" si="11"/>
        <v>537.12480252764612</v>
      </c>
    </row>
    <row r="97" spans="1:11" ht="15" thickBot="1">
      <c r="A97" s="365"/>
      <c r="B97" s="112" t="s">
        <v>147</v>
      </c>
      <c r="C97" s="320">
        <v>2948</v>
      </c>
      <c r="D97" s="165">
        <f t="shared" si="6"/>
        <v>2.7890255439924312</v>
      </c>
      <c r="E97" s="168">
        <f t="shared" si="9"/>
        <v>587.25099601593627</v>
      </c>
      <c r="F97" s="320">
        <v>3210</v>
      </c>
      <c r="G97" s="165">
        <f t="shared" si="7"/>
        <v>3.0368968779564804</v>
      </c>
      <c r="H97" s="168">
        <f t="shared" si="10"/>
        <v>560.2094240837697</v>
      </c>
      <c r="I97" s="320">
        <v>4500</v>
      </c>
      <c r="J97" s="165">
        <f t="shared" si="8"/>
        <v>4.2573320719016081</v>
      </c>
      <c r="K97" s="168">
        <f t="shared" si="11"/>
        <v>710.90047393364932</v>
      </c>
    </row>
    <row r="98" spans="1:11">
      <c r="A98" s="364">
        <v>2020</v>
      </c>
      <c r="B98" s="83" t="s">
        <v>148</v>
      </c>
      <c r="C98" s="35">
        <v>2860</v>
      </c>
      <c r="D98" s="13">
        <f t="shared" si="6"/>
        <v>2.705771050141911</v>
      </c>
      <c r="E98" s="27">
        <f t="shared" si="9"/>
        <v>569.72111553784862</v>
      </c>
      <c r="F98" s="35">
        <v>3210</v>
      </c>
      <c r="G98" s="13">
        <f t="shared" si="7"/>
        <v>3.0368968779564804</v>
      </c>
      <c r="H98" s="27">
        <f t="shared" si="10"/>
        <v>560.2094240837697</v>
      </c>
      <c r="I98" s="35">
        <v>3800</v>
      </c>
      <c r="J98" s="13">
        <f t="shared" si="8"/>
        <v>3.5950804162724692</v>
      </c>
      <c r="K98" s="27">
        <f t="shared" si="11"/>
        <v>600.3159557661927</v>
      </c>
    </row>
    <row r="99" spans="1:11">
      <c r="A99" s="365"/>
      <c r="B99" s="134" t="s">
        <v>12</v>
      </c>
      <c r="C99" s="135">
        <v>2860</v>
      </c>
      <c r="D99" s="76">
        <f t="shared" si="6"/>
        <v>2.705771050141911</v>
      </c>
      <c r="E99" s="126">
        <f t="shared" si="9"/>
        <v>569.72111553784862</v>
      </c>
      <c r="F99" s="135">
        <v>3210</v>
      </c>
      <c r="G99" s="76">
        <f t="shared" si="7"/>
        <v>3.0368968779564804</v>
      </c>
      <c r="H99" s="126">
        <f t="shared" si="10"/>
        <v>560.2094240837697</v>
      </c>
      <c r="I99" s="135">
        <v>3800</v>
      </c>
      <c r="J99" s="76">
        <f t="shared" si="8"/>
        <v>3.5950804162724692</v>
      </c>
      <c r="K99" s="126">
        <f t="shared" si="11"/>
        <v>600.3159557661927</v>
      </c>
    </row>
    <row r="100" spans="1:11">
      <c r="A100" s="365"/>
      <c r="B100" s="134" t="s">
        <v>13</v>
      </c>
      <c r="C100" s="135">
        <v>2860</v>
      </c>
      <c r="D100" s="76">
        <f t="shared" si="6"/>
        <v>2.705771050141911</v>
      </c>
      <c r="E100" s="126">
        <f t="shared" si="9"/>
        <v>569.72111553784862</v>
      </c>
      <c r="F100" s="135">
        <v>3210</v>
      </c>
      <c r="G100" s="76">
        <f t="shared" si="7"/>
        <v>3.0368968779564804</v>
      </c>
      <c r="H100" s="126">
        <f t="shared" si="10"/>
        <v>560.2094240837697</v>
      </c>
      <c r="I100" s="135">
        <v>3800</v>
      </c>
      <c r="J100" s="76">
        <f t="shared" si="8"/>
        <v>3.5950804162724692</v>
      </c>
      <c r="K100" s="126">
        <f t="shared" si="11"/>
        <v>600.3159557661927</v>
      </c>
    </row>
    <row r="101" spans="1:11">
      <c r="A101" s="365"/>
      <c r="B101" s="134" t="s">
        <v>14</v>
      </c>
      <c r="C101" s="8" t="s">
        <v>150</v>
      </c>
      <c r="D101" s="76" t="s">
        <v>150</v>
      </c>
      <c r="E101" s="126" t="s">
        <v>150</v>
      </c>
      <c r="F101" s="135" t="s">
        <v>150</v>
      </c>
      <c r="G101" s="76" t="s">
        <v>150</v>
      </c>
      <c r="H101" s="126" t="s">
        <v>150</v>
      </c>
      <c r="I101" s="135" t="s">
        <v>150</v>
      </c>
      <c r="J101" s="76" t="s">
        <v>150</v>
      </c>
      <c r="K101" s="126" t="s">
        <v>150</v>
      </c>
    </row>
    <row r="102" spans="1:11">
      <c r="A102" s="365"/>
      <c r="B102" s="134" t="s">
        <v>15</v>
      </c>
      <c r="C102" s="135" t="s">
        <v>150</v>
      </c>
      <c r="D102" s="76" t="s">
        <v>150</v>
      </c>
      <c r="E102" s="126" t="s">
        <v>150</v>
      </c>
      <c r="F102" s="135" t="s">
        <v>150</v>
      </c>
      <c r="G102" s="76" t="s">
        <v>150</v>
      </c>
      <c r="H102" s="126" t="s">
        <v>150</v>
      </c>
      <c r="I102" s="135" t="s">
        <v>150</v>
      </c>
      <c r="J102" s="76" t="s">
        <v>150</v>
      </c>
      <c r="K102" s="126" t="s">
        <v>150</v>
      </c>
    </row>
    <row r="103" spans="1:11">
      <c r="A103" s="365"/>
      <c r="B103" s="134" t="s">
        <v>16</v>
      </c>
      <c r="C103" s="135" t="s">
        <v>150</v>
      </c>
      <c r="D103" s="76" t="s">
        <v>150</v>
      </c>
      <c r="E103" s="126" t="s">
        <v>150</v>
      </c>
      <c r="F103" s="135" t="s">
        <v>150</v>
      </c>
      <c r="G103" s="76" t="s">
        <v>150</v>
      </c>
      <c r="H103" s="126" t="s">
        <v>150</v>
      </c>
      <c r="I103" s="135" t="s">
        <v>150</v>
      </c>
      <c r="J103" s="76" t="s">
        <v>150</v>
      </c>
      <c r="K103" s="126" t="s">
        <v>150</v>
      </c>
    </row>
    <row r="104" spans="1:11">
      <c r="A104" s="365"/>
      <c r="B104" s="134" t="s">
        <v>17</v>
      </c>
      <c r="C104" s="135" t="s">
        <v>150</v>
      </c>
      <c r="D104" s="76" t="s">
        <v>150</v>
      </c>
      <c r="E104" s="126" t="s">
        <v>150</v>
      </c>
      <c r="F104" s="135" t="s">
        <v>150</v>
      </c>
      <c r="G104" s="76" t="s">
        <v>150</v>
      </c>
      <c r="H104" s="126" t="s">
        <v>150</v>
      </c>
      <c r="I104" s="135" t="s">
        <v>150</v>
      </c>
      <c r="J104" s="76" t="s">
        <v>150</v>
      </c>
      <c r="K104" s="126" t="s">
        <v>150</v>
      </c>
    </row>
    <row r="105" spans="1:11">
      <c r="A105" s="365"/>
      <c r="B105" s="134" t="s">
        <v>18</v>
      </c>
      <c r="C105" s="135" t="s">
        <v>150</v>
      </c>
      <c r="D105" s="76" t="s">
        <v>150</v>
      </c>
      <c r="E105" s="126" t="s">
        <v>150</v>
      </c>
      <c r="F105" s="135" t="s">
        <v>150</v>
      </c>
      <c r="G105" s="76" t="s">
        <v>150</v>
      </c>
      <c r="H105" s="126" t="s">
        <v>150</v>
      </c>
      <c r="I105" s="135" t="s">
        <v>150</v>
      </c>
      <c r="J105" s="76" t="s">
        <v>150</v>
      </c>
      <c r="K105" s="126" t="s">
        <v>150</v>
      </c>
    </row>
    <row r="106" spans="1:11">
      <c r="A106" s="365"/>
      <c r="B106" s="134" t="s">
        <v>19</v>
      </c>
      <c r="C106" s="135" t="s">
        <v>150</v>
      </c>
      <c r="D106" s="76" t="s">
        <v>150</v>
      </c>
      <c r="E106" s="126" t="s">
        <v>150</v>
      </c>
      <c r="F106" s="135" t="s">
        <v>150</v>
      </c>
      <c r="G106" s="76" t="s">
        <v>150</v>
      </c>
      <c r="H106" s="126" t="s">
        <v>150</v>
      </c>
      <c r="I106" s="135" t="s">
        <v>150</v>
      </c>
      <c r="J106" s="76" t="s">
        <v>150</v>
      </c>
      <c r="K106" s="126" t="s">
        <v>150</v>
      </c>
    </row>
    <row r="107" spans="1:11">
      <c r="A107" s="365"/>
      <c r="B107" s="134" t="s">
        <v>20</v>
      </c>
      <c r="C107" s="135" t="s">
        <v>150</v>
      </c>
      <c r="D107" s="76" t="s">
        <v>150</v>
      </c>
      <c r="E107" s="126" t="s">
        <v>150</v>
      </c>
      <c r="F107" s="135" t="s">
        <v>150</v>
      </c>
      <c r="G107" s="76" t="s">
        <v>150</v>
      </c>
      <c r="H107" s="126" t="s">
        <v>150</v>
      </c>
      <c r="I107" s="135" t="s">
        <v>150</v>
      </c>
      <c r="J107" s="76" t="s">
        <v>150</v>
      </c>
      <c r="K107" s="126" t="s">
        <v>150</v>
      </c>
    </row>
    <row r="108" spans="1:11">
      <c r="A108" s="365"/>
      <c r="B108" s="134" t="s">
        <v>146</v>
      </c>
      <c r="C108" s="135" t="s">
        <v>150</v>
      </c>
      <c r="D108" s="76" t="s">
        <v>150</v>
      </c>
      <c r="E108" s="126" t="s">
        <v>150</v>
      </c>
      <c r="F108" s="135" t="s">
        <v>150</v>
      </c>
      <c r="G108" s="76" t="s">
        <v>150</v>
      </c>
      <c r="H108" s="126" t="s">
        <v>150</v>
      </c>
      <c r="I108" s="135" t="s">
        <v>150</v>
      </c>
      <c r="J108" s="76" t="s">
        <v>150</v>
      </c>
      <c r="K108" s="126" t="s">
        <v>150</v>
      </c>
    </row>
    <row r="109" spans="1:11" ht="15" thickBot="1">
      <c r="A109" s="365"/>
      <c r="B109" s="112" t="s">
        <v>147</v>
      </c>
      <c r="C109" s="320" t="s">
        <v>150</v>
      </c>
      <c r="D109" s="165" t="s">
        <v>150</v>
      </c>
      <c r="E109" s="168" t="s">
        <v>150</v>
      </c>
      <c r="F109" s="320" t="s">
        <v>150</v>
      </c>
      <c r="G109" s="165" t="s">
        <v>150</v>
      </c>
      <c r="H109" s="168" t="s">
        <v>150</v>
      </c>
      <c r="I109" s="320" t="s">
        <v>150</v>
      </c>
      <c r="J109" s="165" t="s">
        <v>150</v>
      </c>
      <c r="K109" s="168" t="s">
        <v>150</v>
      </c>
    </row>
    <row r="110" spans="1:11">
      <c r="A110" s="364">
        <v>2021</v>
      </c>
      <c r="B110" s="134" t="s">
        <v>148</v>
      </c>
      <c r="C110" s="135" t="s">
        <v>150</v>
      </c>
      <c r="D110" s="76" t="s">
        <v>150</v>
      </c>
      <c r="E110" s="126" t="s">
        <v>150</v>
      </c>
      <c r="F110" s="135" t="s">
        <v>150</v>
      </c>
      <c r="G110" s="76" t="s">
        <v>150</v>
      </c>
      <c r="H110" s="126" t="s">
        <v>150</v>
      </c>
      <c r="I110" s="135" t="s">
        <v>150</v>
      </c>
      <c r="J110" s="76" t="s">
        <v>150</v>
      </c>
      <c r="K110" s="126" t="s">
        <v>150</v>
      </c>
    </row>
    <row r="111" spans="1:11">
      <c r="A111" s="365"/>
      <c r="B111" s="134" t="s">
        <v>12</v>
      </c>
      <c r="C111" s="135" t="s">
        <v>150</v>
      </c>
      <c r="D111" s="76" t="s">
        <v>150</v>
      </c>
      <c r="E111" s="126" t="s">
        <v>150</v>
      </c>
      <c r="F111" s="135" t="s">
        <v>150</v>
      </c>
      <c r="G111" s="76" t="s">
        <v>150</v>
      </c>
      <c r="H111" s="126" t="s">
        <v>150</v>
      </c>
      <c r="I111" s="135" t="s">
        <v>150</v>
      </c>
      <c r="J111" s="76" t="s">
        <v>150</v>
      </c>
      <c r="K111" s="126" t="s">
        <v>150</v>
      </c>
    </row>
    <row r="112" spans="1:11">
      <c r="A112" s="365"/>
      <c r="B112" s="134" t="s">
        <v>13</v>
      </c>
      <c r="C112" s="135" t="s">
        <v>150</v>
      </c>
      <c r="D112" s="76" t="s">
        <v>150</v>
      </c>
      <c r="E112" s="126" t="s">
        <v>150</v>
      </c>
      <c r="F112" s="135" t="s">
        <v>150</v>
      </c>
      <c r="G112" s="76" t="s">
        <v>150</v>
      </c>
      <c r="H112" s="126" t="s">
        <v>150</v>
      </c>
      <c r="I112" s="135" t="s">
        <v>150</v>
      </c>
      <c r="J112" s="76" t="s">
        <v>150</v>
      </c>
      <c r="K112" s="126" t="s">
        <v>150</v>
      </c>
    </row>
    <row r="113" spans="1:11">
      <c r="A113" s="365"/>
      <c r="B113" s="134" t="s">
        <v>14</v>
      </c>
      <c r="C113" s="135" t="s">
        <v>150</v>
      </c>
      <c r="D113" s="76" t="s">
        <v>150</v>
      </c>
      <c r="E113" s="126" t="s">
        <v>150</v>
      </c>
      <c r="F113" s="135" t="s">
        <v>150</v>
      </c>
      <c r="G113" s="76" t="s">
        <v>150</v>
      </c>
      <c r="H113" s="126" t="s">
        <v>150</v>
      </c>
      <c r="I113" s="135" t="s">
        <v>150</v>
      </c>
      <c r="J113" s="76" t="s">
        <v>150</v>
      </c>
      <c r="K113" s="126" t="s">
        <v>150</v>
      </c>
    </row>
    <row r="114" spans="1:11">
      <c r="A114" s="365"/>
      <c r="B114" s="134" t="s">
        <v>15</v>
      </c>
      <c r="C114" s="135" t="s">
        <v>150</v>
      </c>
      <c r="D114" s="76" t="s">
        <v>150</v>
      </c>
      <c r="E114" s="126" t="s">
        <v>150</v>
      </c>
      <c r="F114" s="135" t="s">
        <v>150</v>
      </c>
      <c r="G114" s="76" t="s">
        <v>150</v>
      </c>
      <c r="H114" s="126" t="s">
        <v>150</v>
      </c>
      <c r="I114" s="135" t="s">
        <v>150</v>
      </c>
      <c r="J114" s="76" t="s">
        <v>150</v>
      </c>
      <c r="K114" s="126" t="s">
        <v>150</v>
      </c>
    </row>
    <row r="115" spans="1:11">
      <c r="A115" s="365"/>
      <c r="B115" s="134" t="s">
        <v>16</v>
      </c>
      <c r="C115" s="135">
        <v>3738</v>
      </c>
      <c r="D115" s="76">
        <f t="shared" ref="D115:D118" si="12">C115/$B$119</f>
        <v>3.5364238410596025</v>
      </c>
      <c r="E115" s="126">
        <f t="shared" ref="E115:E118" si="13">C115/$C$23*100</f>
        <v>744.62151394422312</v>
      </c>
      <c r="F115" s="135">
        <v>4733</v>
      </c>
      <c r="G115" s="76">
        <f t="shared" ref="G115:G118" si="14">F115/$B$119</f>
        <v>4.4777672658467358</v>
      </c>
      <c r="H115" s="126">
        <f t="shared" ref="H115:H118" si="15">F115/$F$23*100</f>
        <v>826.00349040139611</v>
      </c>
      <c r="I115" s="135" t="s">
        <v>150</v>
      </c>
      <c r="J115" s="76" t="s">
        <v>150</v>
      </c>
      <c r="K115" s="126" t="s">
        <v>150</v>
      </c>
    </row>
    <row r="116" spans="1:11">
      <c r="A116" s="365"/>
      <c r="B116" s="134" t="s">
        <v>17</v>
      </c>
      <c r="C116" s="135">
        <v>3738</v>
      </c>
      <c r="D116" s="76">
        <f t="shared" si="12"/>
        <v>3.5364238410596025</v>
      </c>
      <c r="E116" s="126">
        <f t="shared" si="13"/>
        <v>744.62151394422312</v>
      </c>
      <c r="F116" s="135">
        <v>4733</v>
      </c>
      <c r="G116" s="76">
        <f t="shared" si="14"/>
        <v>4.4777672658467358</v>
      </c>
      <c r="H116" s="126">
        <f t="shared" si="15"/>
        <v>826.00349040139611</v>
      </c>
      <c r="I116" s="38" t="s">
        <v>150</v>
      </c>
      <c r="J116" s="76" t="s">
        <v>150</v>
      </c>
      <c r="K116" s="126" t="s">
        <v>150</v>
      </c>
    </row>
    <row r="117" spans="1:11">
      <c r="A117" s="365"/>
      <c r="B117" s="134" t="s">
        <v>18</v>
      </c>
      <c r="C117" s="135">
        <v>3738</v>
      </c>
      <c r="D117" s="76">
        <f t="shared" si="12"/>
        <v>3.5364238410596025</v>
      </c>
      <c r="E117" s="126">
        <f t="shared" si="13"/>
        <v>744.62151394422312</v>
      </c>
      <c r="F117" s="135">
        <v>4733</v>
      </c>
      <c r="G117" s="76">
        <f t="shared" si="14"/>
        <v>4.4777672658467358</v>
      </c>
      <c r="H117" s="126">
        <f t="shared" si="15"/>
        <v>826.00349040139611</v>
      </c>
      <c r="I117" s="135" t="s">
        <v>150</v>
      </c>
      <c r="J117" s="76" t="s">
        <v>150</v>
      </c>
      <c r="K117" s="126" t="s">
        <v>150</v>
      </c>
    </row>
    <row r="118" spans="1:11" ht="15" thickBot="1">
      <c r="A118" s="372"/>
      <c r="B118" s="100" t="s">
        <v>19</v>
      </c>
      <c r="C118" s="41">
        <v>5423</v>
      </c>
      <c r="D118" s="17">
        <f t="shared" si="12"/>
        <v>5.1305581835383158</v>
      </c>
      <c r="E118" s="42">
        <f t="shared" si="13"/>
        <v>1080.2788844621514</v>
      </c>
      <c r="F118" s="41">
        <v>6200</v>
      </c>
      <c r="G118" s="17">
        <f t="shared" si="14"/>
        <v>5.8656575212866606</v>
      </c>
      <c r="H118" s="42">
        <f t="shared" si="15"/>
        <v>1082.0244328097731</v>
      </c>
      <c r="I118" s="320" t="s">
        <v>150</v>
      </c>
      <c r="J118" s="17" t="s">
        <v>150</v>
      </c>
      <c r="K118" s="42" t="s">
        <v>150</v>
      </c>
    </row>
    <row r="119" spans="1:11">
      <c r="A119" s="71" t="s">
        <v>36</v>
      </c>
      <c r="B119" s="19">
        <v>1057</v>
      </c>
      <c r="J119" s="9"/>
    </row>
    <row r="120" spans="1:11">
      <c r="A120" s="9"/>
      <c r="B120" s="74"/>
    </row>
    <row r="121" spans="1:11">
      <c r="A121" t="s">
        <v>93</v>
      </c>
    </row>
    <row r="122" spans="1:11">
      <c r="A122" s="6" t="s">
        <v>74</v>
      </c>
    </row>
    <row r="123" spans="1:11">
      <c r="A123" s="6" t="s">
        <v>75</v>
      </c>
    </row>
    <row r="125" spans="1:11">
      <c r="A125" s="118" t="s">
        <v>21</v>
      </c>
    </row>
    <row r="127" spans="1:11">
      <c r="A127" s="452" t="s">
        <v>259</v>
      </c>
    </row>
    <row r="128" spans="1:11">
      <c r="A128" s="453" t="s">
        <v>260</v>
      </c>
    </row>
  </sheetData>
  <mergeCells count="15">
    <mergeCell ref="A98:A109"/>
    <mergeCell ref="A86:A97"/>
    <mergeCell ref="A74:A85"/>
    <mergeCell ref="A62:A73"/>
    <mergeCell ref="A110:A118"/>
    <mergeCell ref="A50:A61"/>
    <mergeCell ref="C12:K12"/>
    <mergeCell ref="C13:E13"/>
    <mergeCell ref="F13:H13"/>
    <mergeCell ref="I13:K13"/>
    <mergeCell ref="A38:A49"/>
    <mergeCell ref="A26:A37"/>
    <mergeCell ref="A15:A25"/>
    <mergeCell ref="A12:A14"/>
    <mergeCell ref="B12:B14"/>
  </mergeCells>
  <hyperlinks>
    <hyperlink ref="A125" location="Índice!A1" display="Volver al Índice" xr:uid="{00000000-0004-0000-1C00-000000000000}"/>
    <hyperlink ref="A128" r:id="rId1" xr:uid="{DB3A6F7E-7DB3-4DAF-AB77-75471020C484}"/>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H128"/>
  <sheetViews>
    <sheetView showGridLines="0" zoomScale="80" zoomScaleNormal="80" workbookViewId="0"/>
  </sheetViews>
  <sheetFormatPr baseColWidth="10" defaultColWidth="22.6640625" defaultRowHeight="14.4"/>
  <cols>
    <col min="1" max="1" width="27.6640625" customWidth="1"/>
    <col min="5" max="5" width="30.33203125" customWidth="1"/>
    <col min="8" max="8" width="30.33203125" customWidth="1"/>
    <col min="9" max="9" width="22.6640625" customWidth="1"/>
    <col min="10" max="10" width="7.44140625" customWidth="1"/>
  </cols>
  <sheetData>
    <row r="1" spans="1:8">
      <c r="A1" s="3" t="s">
        <v>0</v>
      </c>
      <c r="B1" s="2"/>
      <c r="C1" s="2"/>
      <c r="D1" s="2"/>
      <c r="E1" s="2"/>
      <c r="F1" s="2"/>
      <c r="G1" s="2"/>
    </row>
    <row r="2" spans="1:8">
      <c r="A2" s="3" t="s">
        <v>1</v>
      </c>
      <c r="B2" s="2"/>
      <c r="C2" s="2"/>
      <c r="D2" s="2"/>
      <c r="E2" s="2"/>
      <c r="F2" s="2"/>
      <c r="G2" s="2"/>
    </row>
    <row r="3" spans="1:8">
      <c r="A3" s="3" t="s">
        <v>2</v>
      </c>
      <c r="B3" s="2"/>
      <c r="C3" s="2"/>
      <c r="D3" s="2"/>
      <c r="E3" s="2"/>
      <c r="F3" s="2"/>
      <c r="G3" s="2"/>
    </row>
    <row r="4" spans="1:8">
      <c r="A4" s="3" t="s">
        <v>3</v>
      </c>
      <c r="B4" s="2" t="s">
        <v>4</v>
      </c>
      <c r="C4" s="2"/>
      <c r="D4" s="2"/>
      <c r="E4" s="2"/>
      <c r="F4" s="2"/>
      <c r="G4" s="2"/>
    </row>
    <row r="5" spans="1:8">
      <c r="A5" s="3" t="s">
        <v>6</v>
      </c>
      <c r="B5" s="2" t="s">
        <v>87</v>
      </c>
      <c r="C5" s="2"/>
      <c r="D5" s="2"/>
      <c r="E5" s="2"/>
      <c r="F5" s="2"/>
      <c r="G5" s="2"/>
    </row>
    <row r="6" spans="1:8">
      <c r="A6" s="3" t="s">
        <v>5</v>
      </c>
      <c r="B6" s="2" t="s">
        <v>88</v>
      </c>
      <c r="C6" s="2"/>
      <c r="D6" s="2"/>
      <c r="E6" s="2"/>
      <c r="F6" s="2"/>
      <c r="G6" s="2"/>
    </row>
    <row r="7" spans="1:8">
      <c r="A7" s="3" t="s">
        <v>7</v>
      </c>
      <c r="B7" s="2" t="s">
        <v>89</v>
      </c>
      <c r="C7" s="2"/>
      <c r="D7" s="2"/>
      <c r="E7" s="2"/>
      <c r="F7" s="2"/>
      <c r="G7" s="2"/>
    </row>
    <row r="8" spans="1:8">
      <c r="A8" s="3" t="s">
        <v>8</v>
      </c>
      <c r="B8" s="315" t="s">
        <v>250</v>
      </c>
      <c r="C8" s="2"/>
      <c r="D8" s="2"/>
      <c r="E8" s="2"/>
      <c r="F8" s="2"/>
      <c r="G8" s="2"/>
    </row>
    <row r="9" spans="1:8">
      <c r="A9" s="3" t="s">
        <v>9</v>
      </c>
      <c r="B9" s="315" t="s">
        <v>250</v>
      </c>
      <c r="C9" s="2"/>
      <c r="D9" s="2"/>
      <c r="E9" s="2"/>
      <c r="F9" s="2"/>
      <c r="G9" s="2"/>
    </row>
    <row r="10" spans="1:8">
      <c r="A10" s="2"/>
      <c r="B10" s="2"/>
      <c r="C10" s="2"/>
      <c r="D10" s="2"/>
      <c r="E10" s="2"/>
      <c r="F10" s="2"/>
      <c r="G10" s="2"/>
    </row>
    <row r="11" spans="1:8" ht="15" thickBot="1">
      <c r="A11" s="2"/>
      <c r="B11" s="2"/>
      <c r="C11" s="2"/>
      <c r="D11" s="2"/>
      <c r="E11" s="2"/>
      <c r="F11" s="2"/>
      <c r="G11" s="2"/>
    </row>
    <row r="12" spans="1:8" ht="15" thickBot="1">
      <c r="A12" s="366" t="s">
        <v>10</v>
      </c>
      <c r="B12" s="369" t="s">
        <v>11</v>
      </c>
      <c r="C12" s="355" t="s">
        <v>90</v>
      </c>
      <c r="D12" s="356"/>
      <c r="E12" s="356"/>
      <c r="F12" s="356"/>
      <c r="G12" s="356"/>
      <c r="H12" s="357"/>
    </row>
    <row r="13" spans="1:8">
      <c r="A13" s="367"/>
      <c r="B13" s="370"/>
      <c r="C13" s="358" t="s">
        <v>91</v>
      </c>
      <c r="D13" s="359"/>
      <c r="E13" s="360"/>
      <c r="F13" s="373" t="s">
        <v>92</v>
      </c>
      <c r="G13" s="359"/>
      <c r="H13" s="360"/>
    </row>
    <row r="14" spans="1:8" ht="15" thickBot="1">
      <c r="A14" s="368"/>
      <c r="B14" s="371"/>
      <c r="C14" s="10" t="s">
        <v>70</v>
      </c>
      <c r="D14" s="11" t="s">
        <v>71</v>
      </c>
      <c r="E14" s="12" t="s">
        <v>72</v>
      </c>
      <c r="F14" s="46" t="s">
        <v>70</v>
      </c>
      <c r="G14" s="11" t="s">
        <v>71</v>
      </c>
      <c r="H14" s="12" t="s">
        <v>72</v>
      </c>
    </row>
    <row r="15" spans="1:8">
      <c r="A15" s="374">
        <v>2013</v>
      </c>
      <c r="B15" s="34" t="s">
        <v>12</v>
      </c>
      <c r="C15" s="35">
        <v>368</v>
      </c>
      <c r="D15" s="13">
        <f t="shared" ref="D15:D78" si="0">C15/$B$119</f>
        <v>0.51830985915492955</v>
      </c>
      <c r="E15" s="27">
        <f>C15/$C$23*100</f>
        <v>100</v>
      </c>
      <c r="F15" s="26">
        <v>403</v>
      </c>
      <c r="G15" s="13">
        <f t="shared" ref="G15:G78" si="1">F15/$B$119</f>
        <v>0.56760563380281692</v>
      </c>
      <c r="H15" s="36">
        <f>F15/$F$23*100</f>
        <v>100</v>
      </c>
    </row>
    <row r="16" spans="1:8">
      <c r="A16" s="375"/>
      <c r="B16" s="37" t="s">
        <v>13</v>
      </c>
      <c r="C16" s="38">
        <v>368</v>
      </c>
      <c r="D16" s="15">
        <f t="shared" si="0"/>
        <v>0.51830985915492955</v>
      </c>
      <c r="E16" s="30">
        <f t="shared" ref="E16:E61" si="2">C16/$C$23*100</f>
        <v>100</v>
      </c>
      <c r="F16" s="29">
        <v>403</v>
      </c>
      <c r="G16" s="15">
        <f t="shared" si="1"/>
        <v>0.56760563380281692</v>
      </c>
      <c r="H16" s="39">
        <f t="shared" ref="H16:H61" si="3">F16/$F$23*100</f>
        <v>100</v>
      </c>
    </row>
    <row r="17" spans="1:8">
      <c r="A17" s="375"/>
      <c r="B17" s="37" t="s">
        <v>14</v>
      </c>
      <c r="C17" s="38">
        <v>368</v>
      </c>
      <c r="D17" s="15">
        <f t="shared" si="0"/>
        <v>0.51830985915492955</v>
      </c>
      <c r="E17" s="30">
        <f>C17/$C$23*100</f>
        <v>100</v>
      </c>
      <c r="F17" s="29">
        <v>403</v>
      </c>
      <c r="G17" s="15">
        <f t="shared" si="1"/>
        <v>0.56760563380281692</v>
      </c>
      <c r="H17" s="39">
        <f t="shared" si="3"/>
        <v>100</v>
      </c>
    </row>
    <row r="18" spans="1:8">
      <c r="A18" s="375"/>
      <c r="B18" s="37" t="s">
        <v>15</v>
      </c>
      <c r="C18" s="38">
        <v>368</v>
      </c>
      <c r="D18" s="15">
        <f t="shared" si="0"/>
        <v>0.51830985915492955</v>
      </c>
      <c r="E18" s="30">
        <f t="shared" si="2"/>
        <v>100</v>
      </c>
      <c r="F18" s="29">
        <v>403</v>
      </c>
      <c r="G18" s="15">
        <f t="shared" si="1"/>
        <v>0.56760563380281692</v>
      </c>
      <c r="H18" s="39">
        <f t="shared" si="3"/>
        <v>100</v>
      </c>
    </row>
    <row r="19" spans="1:8">
      <c r="A19" s="375"/>
      <c r="B19" s="37" t="s">
        <v>16</v>
      </c>
      <c r="C19" s="38">
        <v>368</v>
      </c>
      <c r="D19" s="15">
        <f t="shared" si="0"/>
        <v>0.51830985915492955</v>
      </c>
      <c r="E19" s="30">
        <f t="shared" si="2"/>
        <v>100</v>
      </c>
      <c r="F19" s="29">
        <v>403</v>
      </c>
      <c r="G19" s="15">
        <f t="shared" si="1"/>
        <v>0.56760563380281692</v>
      </c>
      <c r="H19" s="39">
        <f t="shared" si="3"/>
        <v>100</v>
      </c>
    </row>
    <row r="20" spans="1:8">
      <c r="A20" s="375"/>
      <c r="B20" s="37" t="s">
        <v>17</v>
      </c>
      <c r="C20" s="38">
        <v>368</v>
      </c>
      <c r="D20" s="15">
        <f t="shared" si="0"/>
        <v>0.51830985915492955</v>
      </c>
      <c r="E20" s="30">
        <f t="shared" si="2"/>
        <v>100</v>
      </c>
      <c r="F20" s="29">
        <v>403</v>
      </c>
      <c r="G20" s="15">
        <f t="shared" si="1"/>
        <v>0.56760563380281692</v>
      </c>
      <c r="H20" s="39">
        <f t="shared" si="3"/>
        <v>100</v>
      </c>
    </row>
    <row r="21" spans="1:8">
      <c r="A21" s="375"/>
      <c r="B21" s="37" t="s">
        <v>18</v>
      </c>
      <c r="C21" s="38">
        <v>368</v>
      </c>
      <c r="D21" s="15">
        <f t="shared" si="0"/>
        <v>0.51830985915492955</v>
      </c>
      <c r="E21" s="30">
        <f t="shared" si="2"/>
        <v>100</v>
      </c>
      <c r="F21" s="29">
        <v>403</v>
      </c>
      <c r="G21" s="15">
        <f t="shared" si="1"/>
        <v>0.56760563380281692</v>
      </c>
      <c r="H21" s="39">
        <f t="shared" si="3"/>
        <v>100</v>
      </c>
    </row>
    <row r="22" spans="1:8">
      <c r="A22" s="375"/>
      <c r="B22" s="37" t="s">
        <v>19</v>
      </c>
      <c r="C22" s="38">
        <v>368</v>
      </c>
      <c r="D22" s="15">
        <f t="shared" si="0"/>
        <v>0.51830985915492955</v>
      </c>
      <c r="E22" s="30">
        <f t="shared" si="2"/>
        <v>100</v>
      </c>
      <c r="F22" s="29">
        <v>403</v>
      </c>
      <c r="G22" s="15">
        <f t="shared" si="1"/>
        <v>0.56760563380281692</v>
      </c>
      <c r="H22" s="39">
        <f t="shared" si="3"/>
        <v>100</v>
      </c>
    </row>
    <row r="23" spans="1:8">
      <c r="A23" s="375"/>
      <c r="B23" s="37" t="s">
        <v>20</v>
      </c>
      <c r="C23" s="38">
        <v>368</v>
      </c>
      <c r="D23" s="15">
        <f t="shared" si="0"/>
        <v>0.51830985915492955</v>
      </c>
      <c r="E23" s="30">
        <f t="shared" si="2"/>
        <v>100</v>
      </c>
      <c r="F23" s="29">
        <v>403</v>
      </c>
      <c r="G23" s="15">
        <f t="shared" si="1"/>
        <v>0.56760563380281692</v>
      </c>
      <c r="H23" s="39">
        <f t="shared" si="3"/>
        <v>100</v>
      </c>
    </row>
    <row r="24" spans="1:8">
      <c r="A24" s="375"/>
      <c r="B24" s="37" t="s">
        <v>146</v>
      </c>
      <c r="C24" s="38">
        <v>368</v>
      </c>
      <c r="D24" s="15">
        <f t="shared" si="0"/>
        <v>0.51830985915492955</v>
      </c>
      <c r="E24" s="30">
        <f t="shared" si="2"/>
        <v>100</v>
      </c>
      <c r="F24" s="29">
        <v>403</v>
      </c>
      <c r="G24" s="15">
        <f t="shared" si="1"/>
        <v>0.56760563380281692</v>
      </c>
      <c r="H24" s="39">
        <f t="shared" si="3"/>
        <v>100</v>
      </c>
    </row>
    <row r="25" spans="1:8" ht="15" thickBot="1">
      <c r="A25" s="376"/>
      <c r="B25" s="63" t="s">
        <v>147</v>
      </c>
      <c r="C25" s="64">
        <v>368</v>
      </c>
      <c r="D25" s="32">
        <f t="shared" si="0"/>
        <v>0.51830985915492955</v>
      </c>
      <c r="E25" s="33">
        <f t="shared" si="2"/>
        <v>100</v>
      </c>
      <c r="F25" s="69">
        <v>403</v>
      </c>
      <c r="G25" s="32">
        <f t="shared" si="1"/>
        <v>0.56760563380281692</v>
      </c>
      <c r="H25" s="65">
        <f t="shared" si="3"/>
        <v>100</v>
      </c>
    </row>
    <row r="26" spans="1:8">
      <c r="A26" s="361">
        <v>2014</v>
      </c>
      <c r="B26" s="83" t="s">
        <v>148</v>
      </c>
      <c r="C26" s="35">
        <v>397</v>
      </c>
      <c r="D26" s="13">
        <f t="shared" si="0"/>
        <v>0.55915492957746482</v>
      </c>
      <c r="E26" s="27">
        <f t="shared" si="2"/>
        <v>107.88043478260869</v>
      </c>
      <c r="F26" s="26">
        <v>437</v>
      </c>
      <c r="G26" s="13">
        <f t="shared" si="1"/>
        <v>0.61549295774647883</v>
      </c>
      <c r="H26" s="27">
        <f t="shared" si="3"/>
        <v>108.43672456575682</v>
      </c>
    </row>
    <row r="27" spans="1:8">
      <c r="A27" s="362"/>
      <c r="B27" s="93" t="s">
        <v>12</v>
      </c>
      <c r="C27" s="38">
        <v>439</v>
      </c>
      <c r="D27" s="15">
        <f t="shared" si="0"/>
        <v>0.61830985915492953</v>
      </c>
      <c r="E27" s="30">
        <f t="shared" si="2"/>
        <v>119.29347826086956</v>
      </c>
      <c r="F27" s="29">
        <v>479</v>
      </c>
      <c r="G27" s="15">
        <f t="shared" si="1"/>
        <v>0.67464788732394365</v>
      </c>
      <c r="H27" s="30">
        <f t="shared" si="3"/>
        <v>118.85856079404466</v>
      </c>
    </row>
    <row r="28" spans="1:8">
      <c r="A28" s="362"/>
      <c r="B28" s="93" t="s">
        <v>13</v>
      </c>
      <c r="C28" s="38">
        <v>439</v>
      </c>
      <c r="D28" s="15">
        <f t="shared" si="0"/>
        <v>0.61830985915492953</v>
      </c>
      <c r="E28" s="30">
        <f t="shared" si="2"/>
        <v>119.29347826086956</v>
      </c>
      <c r="F28" s="29">
        <v>479</v>
      </c>
      <c r="G28" s="15">
        <f t="shared" si="1"/>
        <v>0.67464788732394365</v>
      </c>
      <c r="H28" s="30">
        <f t="shared" si="3"/>
        <v>118.85856079404466</v>
      </c>
    </row>
    <row r="29" spans="1:8">
      <c r="A29" s="362"/>
      <c r="B29" s="97" t="s">
        <v>14</v>
      </c>
      <c r="C29" s="64">
        <v>439</v>
      </c>
      <c r="D29" s="32">
        <f t="shared" si="0"/>
        <v>0.61830985915492953</v>
      </c>
      <c r="E29" s="33">
        <f>C29/$C$23*100</f>
        <v>119.29347826086956</v>
      </c>
      <c r="F29" s="69">
        <v>479</v>
      </c>
      <c r="G29" s="32">
        <f t="shared" si="1"/>
        <v>0.67464788732394365</v>
      </c>
      <c r="H29" s="33">
        <f>F29/$F$23*100</f>
        <v>118.85856079404466</v>
      </c>
    </row>
    <row r="30" spans="1:8" ht="16.5" customHeight="1">
      <c r="A30" s="362"/>
      <c r="B30" s="97" t="s">
        <v>15</v>
      </c>
      <c r="C30" s="64">
        <v>439</v>
      </c>
      <c r="D30" s="32">
        <f t="shared" si="0"/>
        <v>0.61830985915492953</v>
      </c>
      <c r="E30" s="33">
        <f t="shared" si="2"/>
        <v>119.29347826086956</v>
      </c>
      <c r="F30" s="69">
        <v>479</v>
      </c>
      <c r="G30" s="32">
        <f t="shared" si="1"/>
        <v>0.67464788732394365</v>
      </c>
      <c r="H30" s="33">
        <f t="shared" si="3"/>
        <v>118.85856079404466</v>
      </c>
    </row>
    <row r="31" spans="1:8" ht="16.5" customHeight="1">
      <c r="A31" s="362"/>
      <c r="B31" s="97" t="s">
        <v>16</v>
      </c>
      <c r="C31" s="64">
        <v>439</v>
      </c>
      <c r="D31" s="32">
        <f t="shared" si="0"/>
        <v>0.61830985915492953</v>
      </c>
      <c r="E31" s="33">
        <f t="shared" si="2"/>
        <v>119.29347826086956</v>
      </c>
      <c r="F31" s="69">
        <v>479</v>
      </c>
      <c r="G31" s="32">
        <f t="shared" si="1"/>
        <v>0.67464788732394365</v>
      </c>
      <c r="H31" s="33">
        <f t="shared" si="3"/>
        <v>118.85856079404466</v>
      </c>
    </row>
    <row r="32" spans="1:8" ht="16.5" customHeight="1">
      <c r="A32" s="362"/>
      <c r="B32" s="97" t="s">
        <v>17</v>
      </c>
      <c r="C32" s="64">
        <v>439</v>
      </c>
      <c r="D32" s="32">
        <f t="shared" si="0"/>
        <v>0.61830985915492953</v>
      </c>
      <c r="E32" s="33">
        <f t="shared" si="2"/>
        <v>119.29347826086956</v>
      </c>
      <c r="F32" s="69">
        <v>479</v>
      </c>
      <c r="G32" s="32">
        <f t="shared" si="1"/>
        <v>0.67464788732394365</v>
      </c>
      <c r="H32" s="33">
        <f t="shared" si="3"/>
        <v>118.85856079404466</v>
      </c>
    </row>
    <row r="33" spans="1:8" ht="16.5" customHeight="1">
      <c r="A33" s="362"/>
      <c r="B33" s="97" t="s">
        <v>18</v>
      </c>
      <c r="C33" s="64">
        <v>477</v>
      </c>
      <c r="D33" s="32">
        <f t="shared" si="0"/>
        <v>0.67183098591549295</v>
      </c>
      <c r="E33" s="33">
        <f t="shared" si="2"/>
        <v>129.61956521739131</v>
      </c>
      <c r="F33" s="69">
        <v>544</v>
      </c>
      <c r="G33" s="32">
        <f t="shared" si="1"/>
        <v>0.76619718309859153</v>
      </c>
      <c r="H33" s="33">
        <f t="shared" si="3"/>
        <v>134.98759305210919</v>
      </c>
    </row>
    <row r="34" spans="1:8" ht="16.5" customHeight="1">
      <c r="A34" s="362"/>
      <c r="B34" s="97" t="s">
        <v>19</v>
      </c>
      <c r="C34" s="64">
        <v>477</v>
      </c>
      <c r="D34" s="32">
        <f t="shared" si="0"/>
        <v>0.67183098591549295</v>
      </c>
      <c r="E34" s="33">
        <f t="shared" si="2"/>
        <v>129.61956521739131</v>
      </c>
      <c r="F34" s="69">
        <v>544</v>
      </c>
      <c r="G34" s="32">
        <f t="shared" si="1"/>
        <v>0.76619718309859153</v>
      </c>
      <c r="H34" s="33">
        <f t="shared" si="3"/>
        <v>134.98759305210919</v>
      </c>
    </row>
    <row r="35" spans="1:8" ht="16.5" customHeight="1">
      <c r="A35" s="362"/>
      <c r="B35" s="97" t="s">
        <v>20</v>
      </c>
      <c r="C35" s="64">
        <v>477</v>
      </c>
      <c r="D35" s="32">
        <f t="shared" si="0"/>
        <v>0.67183098591549295</v>
      </c>
      <c r="E35" s="33">
        <f t="shared" si="2"/>
        <v>129.61956521739131</v>
      </c>
      <c r="F35" s="69">
        <v>544</v>
      </c>
      <c r="G35" s="32">
        <f t="shared" si="1"/>
        <v>0.76619718309859153</v>
      </c>
      <c r="H35" s="33">
        <f t="shared" si="3"/>
        <v>134.98759305210919</v>
      </c>
    </row>
    <row r="36" spans="1:8" ht="16.5" customHeight="1">
      <c r="A36" s="362"/>
      <c r="B36" s="93" t="s">
        <v>146</v>
      </c>
      <c r="C36" s="64">
        <v>477</v>
      </c>
      <c r="D36" s="32">
        <f t="shared" si="0"/>
        <v>0.67183098591549295</v>
      </c>
      <c r="E36" s="33">
        <f t="shared" si="2"/>
        <v>129.61956521739131</v>
      </c>
      <c r="F36" s="69">
        <v>544</v>
      </c>
      <c r="G36" s="32">
        <f t="shared" si="1"/>
        <v>0.76619718309859153</v>
      </c>
      <c r="H36" s="33">
        <f t="shared" si="3"/>
        <v>134.98759305210919</v>
      </c>
    </row>
    <row r="37" spans="1:8" ht="16.5" customHeight="1" thickBot="1">
      <c r="A37" s="363"/>
      <c r="B37" s="100" t="s">
        <v>147</v>
      </c>
      <c r="C37" s="41">
        <v>566</v>
      </c>
      <c r="D37" s="17">
        <f t="shared" si="0"/>
        <v>0.79718309859154934</v>
      </c>
      <c r="E37" s="42">
        <f t="shared" si="2"/>
        <v>153.80434782608697</v>
      </c>
      <c r="F37" s="43">
        <v>646</v>
      </c>
      <c r="G37" s="17">
        <f t="shared" si="1"/>
        <v>0.90985915492957747</v>
      </c>
      <c r="H37" s="42">
        <f t="shared" si="3"/>
        <v>160.29776674937966</v>
      </c>
    </row>
    <row r="38" spans="1:8">
      <c r="A38" s="364">
        <v>2015</v>
      </c>
      <c r="B38" s="83" t="s">
        <v>148</v>
      </c>
      <c r="C38" s="35">
        <v>566</v>
      </c>
      <c r="D38" s="13">
        <f t="shared" si="0"/>
        <v>0.79718309859154934</v>
      </c>
      <c r="E38" s="27">
        <f t="shared" si="2"/>
        <v>153.80434782608697</v>
      </c>
      <c r="F38" s="26">
        <v>646</v>
      </c>
      <c r="G38" s="13">
        <f t="shared" si="1"/>
        <v>0.90985915492957747</v>
      </c>
      <c r="H38" s="27">
        <f t="shared" si="3"/>
        <v>160.29776674937966</v>
      </c>
    </row>
    <row r="39" spans="1:8" ht="16.5" customHeight="1">
      <c r="A39" s="365"/>
      <c r="B39" s="93" t="s">
        <v>12</v>
      </c>
      <c r="C39" s="64">
        <v>566</v>
      </c>
      <c r="D39" s="32">
        <f t="shared" si="0"/>
        <v>0.79718309859154934</v>
      </c>
      <c r="E39" s="33">
        <f t="shared" si="2"/>
        <v>153.80434782608697</v>
      </c>
      <c r="F39" s="69">
        <v>646</v>
      </c>
      <c r="G39" s="32">
        <f t="shared" si="1"/>
        <v>0.90985915492957747</v>
      </c>
      <c r="H39" s="33">
        <f t="shared" si="3"/>
        <v>160.29776674937966</v>
      </c>
    </row>
    <row r="40" spans="1:8" ht="16.5" customHeight="1">
      <c r="A40" s="365"/>
      <c r="B40" s="93" t="s">
        <v>13</v>
      </c>
      <c r="C40" s="38">
        <v>566</v>
      </c>
      <c r="D40" s="15">
        <f t="shared" si="0"/>
        <v>0.79718309859154934</v>
      </c>
      <c r="E40" s="30">
        <f t="shared" si="2"/>
        <v>153.80434782608697</v>
      </c>
      <c r="F40" s="29">
        <v>646</v>
      </c>
      <c r="G40" s="15">
        <f t="shared" si="1"/>
        <v>0.90985915492957747</v>
      </c>
      <c r="H40" s="30">
        <f t="shared" si="3"/>
        <v>160.29776674937966</v>
      </c>
    </row>
    <row r="41" spans="1:8" ht="16.5" customHeight="1">
      <c r="A41" s="365"/>
      <c r="B41" s="93" t="s">
        <v>14</v>
      </c>
      <c r="C41" s="38">
        <v>566</v>
      </c>
      <c r="D41" s="15">
        <f t="shared" si="0"/>
        <v>0.79718309859154934</v>
      </c>
      <c r="E41" s="30">
        <f t="shared" si="2"/>
        <v>153.80434782608697</v>
      </c>
      <c r="F41" s="29">
        <v>646</v>
      </c>
      <c r="G41" s="15">
        <f t="shared" si="1"/>
        <v>0.90985915492957747</v>
      </c>
      <c r="H41" s="30">
        <f t="shared" si="3"/>
        <v>160.29776674937966</v>
      </c>
    </row>
    <row r="42" spans="1:8" ht="16.5" customHeight="1">
      <c r="A42" s="365"/>
      <c r="B42" s="93" t="s">
        <v>15</v>
      </c>
      <c r="C42" s="38">
        <v>566</v>
      </c>
      <c r="D42" s="15">
        <f t="shared" si="0"/>
        <v>0.79718309859154934</v>
      </c>
      <c r="E42" s="30">
        <f t="shared" si="2"/>
        <v>153.80434782608697</v>
      </c>
      <c r="F42" s="29">
        <v>646</v>
      </c>
      <c r="G42" s="15">
        <f t="shared" si="1"/>
        <v>0.90985915492957747</v>
      </c>
      <c r="H42" s="30">
        <f t="shared" si="3"/>
        <v>160.29776674937966</v>
      </c>
    </row>
    <row r="43" spans="1:8" ht="16.5" customHeight="1">
      <c r="A43" s="365"/>
      <c r="B43" s="93" t="s">
        <v>16</v>
      </c>
      <c r="C43" s="38">
        <v>566</v>
      </c>
      <c r="D43" s="15">
        <f t="shared" si="0"/>
        <v>0.79718309859154934</v>
      </c>
      <c r="E43" s="30">
        <f t="shared" si="2"/>
        <v>153.80434782608697</v>
      </c>
      <c r="F43" s="29">
        <v>646</v>
      </c>
      <c r="G43" s="15">
        <f t="shared" si="1"/>
        <v>0.90985915492957747</v>
      </c>
      <c r="H43" s="30">
        <f t="shared" si="3"/>
        <v>160.29776674937966</v>
      </c>
    </row>
    <row r="44" spans="1:8" ht="16.5" customHeight="1">
      <c r="A44" s="365"/>
      <c r="B44" s="93" t="s">
        <v>17</v>
      </c>
      <c r="C44" s="38">
        <v>591</v>
      </c>
      <c r="D44" s="15">
        <f t="shared" si="0"/>
        <v>0.8323943661971831</v>
      </c>
      <c r="E44" s="30">
        <f t="shared" si="2"/>
        <v>160.59782608695653</v>
      </c>
      <c r="F44" s="29">
        <v>673</v>
      </c>
      <c r="G44" s="15">
        <f t="shared" si="1"/>
        <v>0.94788732394366193</v>
      </c>
      <c r="H44" s="30">
        <f t="shared" si="3"/>
        <v>166.99751861042185</v>
      </c>
    </row>
    <row r="45" spans="1:8" ht="16.5" customHeight="1">
      <c r="A45" s="365"/>
      <c r="B45" s="93" t="s">
        <v>18</v>
      </c>
      <c r="C45" s="38">
        <v>591</v>
      </c>
      <c r="D45" s="15">
        <f t="shared" si="0"/>
        <v>0.8323943661971831</v>
      </c>
      <c r="E45" s="30">
        <f t="shared" si="2"/>
        <v>160.59782608695653</v>
      </c>
      <c r="F45" s="29">
        <v>673</v>
      </c>
      <c r="G45" s="15">
        <f t="shared" si="1"/>
        <v>0.94788732394366193</v>
      </c>
      <c r="H45" s="30">
        <f t="shared" si="3"/>
        <v>166.99751861042185</v>
      </c>
    </row>
    <row r="46" spans="1:8" ht="16.5" customHeight="1">
      <c r="A46" s="365"/>
      <c r="B46" s="93" t="s">
        <v>19</v>
      </c>
      <c r="C46" s="38">
        <v>658</v>
      </c>
      <c r="D46" s="15">
        <f t="shared" si="0"/>
        <v>0.92676056338028168</v>
      </c>
      <c r="E46" s="30">
        <f t="shared" si="2"/>
        <v>178.80434782608697</v>
      </c>
      <c r="F46" s="29">
        <v>750</v>
      </c>
      <c r="G46" s="15">
        <f t="shared" si="1"/>
        <v>1.056338028169014</v>
      </c>
      <c r="H46" s="30">
        <f t="shared" si="3"/>
        <v>186.10421836228289</v>
      </c>
    </row>
    <row r="47" spans="1:8" ht="16.5" customHeight="1">
      <c r="A47" s="365"/>
      <c r="B47" s="93" t="s">
        <v>20</v>
      </c>
      <c r="C47" s="38">
        <v>658</v>
      </c>
      <c r="D47" s="15">
        <f t="shared" si="0"/>
        <v>0.92676056338028168</v>
      </c>
      <c r="E47" s="30">
        <f t="shared" si="2"/>
        <v>178.80434782608697</v>
      </c>
      <c r="F47" s="29">
        <v>750</v>
      </c>
      <c r="G47" s="15">
        <f t="shared" si="1"/>
        <v>1.056338028169014</v>
      </c>
      <c r="H47" s="30">
        <f t="shared" si="3"/>
        <v>186.10421836228289</v>
      </c>
    </row>
    <row r="48" spans="1:8" ht="16.5" customHeight="1">
      <c r="A48" s="365"/>
      <c r="B48" s="93" t="s">
        <v>146</v>
      </c>
      <c r="C48" s="38">
        <v>658</v>
      </c>
      <c r="D48" s="15">
        <f t="shared" si="0"/>
        <v>0.92676056338028168</v>
      </c>
      <c r="E48" s="30">
        <f t="shared" si="2"/>
        <v>178.80434782608697</v>
      </c>
      <c r="F48" s="29">
        <v>750</v>
      </c>
      <c r="G48" s="15">
        <f t="shared" si="1"/>
        <v>1.056338028169014</v>
      </c>
      <c r="H48" s="30">
        <f t="shared" si="3"/>
        <v>186.10421836228289</v>
      </c>
    </row>
    <row r="49" spans="1:8" ht="16.5" customHeight="1" thickBot="1">
      <c r="A49" s="365"/>
      <c r="B49" s="100" t="s">
        <v>147</v>
      </c>
      <c r="C49" s="41">
        <v>658</v>
      </c>
      <c r="D49" s="17">
        <f t="shared" si="0"/>
        <v>0.92676056338028168</v>
      </c>
      <c r="E49" s="42">
        <f t="shared" si="2"/>
        <v>178.80434782608697</v>
      </c>
      <c r="F49" s="43">
        <v>750</v>
      </c>
      <c r="G49" s="17">
        <f t="shared" si="1"/>
        <v>1.056338028169014</v>
      </c>
      <c r="H49" s="42">
        <f t="shared" si="3"/>
        <v>186.10421836228289</v>
      </c>
    </row>
    <row r="50" spans="1:8" ht="16.5" customHeight="1">
      <c r="A50" s="361">
        <v>2016</v>
      </c>
      <c r="B50" s="83" t="s">
        <v>148</v>
      </c>
      <c r="C50" s="35">
        <v>768</v>
      </c>
      <c r="D50" s="13">
        <f t="shared" si="0"/>
        <v>1.0816901408450703</v>
      </c>
      <c r="E50" s="27">
        <f t="shared" si="2"/>
        <v>208.69565217391303</v>
      </c>
      <c r="F50" s="26">
        <v>875</v>
      </c>
      <c r="G50" s="47">
        <f t="shared" si="1"/>
        <v>1.232394366197183</v>
      </c>
      <c r="H50" s="263">
        <f t="shared" si="3"/>
        <v>217.12158808933003</v>
      </c>
    </row>
    <row r="51" spans="1:8" ht="16.5" customHeight="1">
      <c r="A51" s="362"/>
      <c r="B51" s="134" t="s">
        <v>12</v>
      </c>
      <c r="C51" s="38">
        <v>768</v>
      </c>
      <c r="D51" s="15">
        <f t="shared" si="0"/>
        <v>1.0816901408450703</v>
      </c>
      <c r="E51" s="30">
        <f t="shared" si="2"/>
        <v>208.69565217391303</v>
      </c>
      <c r="F51" s="29">
        <v>875</v>
      </c>
      <c r="G51" s="48">
        <f t="shared" si="1"/>
        <v>1.232394366197183</v>
      </c>
      <c r="H51" s="124">
        <f t="shared" si="3"/>
        <v>217.12158808933003</v>
      </c>
    </row>
    <row r="52" spans="1:8" ht="16.5" customHeight="1">
      <c r="A52" s="362"/>
      <c r="B52" s="134" t="s">
        <v>13</v>
      </c>
      <c r="C52" s="38">
        <v>768</v>
      </c>
      <c r="D52" s="15">
        <f t="shared" si="0"/>
        <v>1.0816901408450703</v>
      </c>
      <c r="E52" s="30">
        <f t="shared" si="2"/>
        <v>208.69565217391303</v>
      </c>
      <c r="F52" s="29">
        <v>875</v>
      </c>
      <c r="G52" s="48">
        <f t="shared" si="1"/>
        <v>1.232394366197183</v>
      </c>
      <c r="H52" s="124">
        <f t="shared" si="3"/>
        <v>217.12158808933003</v>
      </c>
    </row>
    <row r="53" spans="1:8">
      <c r="A53" s="362"/>
      <c r="B53" s="134" t="s">
        <v>14</v>
      </c>
      <c r="C53" s="38">
        <v>768</v>
      </c>
      <c r="D53" s="15">
        <f t="shared" si="0"/>
        <v>1.0816901408450703</v>
      </c>
      <c r="E53" s="30">
        <f t="shared" si="2"/>
        <v>208.69565217391303</v>
      </c>
      <c r="F53" s="29">
        <v>875</v>
      </c>
      <c r="G53" s="48">
        <f t="shared" si="1"/>
        <v>1.232394366197183</v>
      </c>
      <c r="H53" s="124">
        <f t="shared" si="3"/>
        <v>217.12158808933003</v>
      </c>
    </row>
    <row r="54" spans="1:8">
      <c r="A54" s="362"/>
      <c r="B54" s="134" t="s">
        <v>15</v>
      </c>
      <c r="C54" s="38">
        <v>768</v>
      </c>
      <c r="D54" s="15">
        <f t="shared" si="0"/>
        <v>1.0816901408450703</v>
      </c>
      <c r="E54" s="30">
        <f t="shared" si="2"/>
        <v>208.69565217391303</v>
      </c>
      <c r="F54" s="29">
        <v>875</v>
      </c>
      <c r="G54" s="48">
        <f t="shared" si="1"/>
        <v>1.232394366197183</v>
      </c>
      <c r="H54" s="124">
        <f t="shared" si="3"/>
        <v>217.12158808933003</v>
      </c>
    </row>
    <row r="55" spans="1:8">
      <c r="A55" s="362"/>
      <c r="B55" s="93" t="s">
        <v>16</v>
      </c>
      <c r="C55" s="29">
        <v>768</v>
      </c>
      <c r="D55" s="15">
        <f t="shared" si="0"/>
        <v>1.0816901408450703</v>
      </c>
      <c r="E55" s="30">
        <f t="shared" si="2"/>
        <v>208.69565217391303</v>
      </c>
      <c r="F55" s="29">
        <v>875</v>
      </c>
      <c r="G55" s="48">
        <f t="shared" si="1"/>
        <v>1.232394366197183</v>
      </c>
      <c r="H55" s="124">
        <f t="shared" si="3"/>
        <v>217.12158808933003</v>
      </c>
    </row>
    <row r="56" spans="1:8">
      <c r="A56" s="362"/>
      <c r="B56" s="93" t="s">
        <v>17</v>
      </c>
      <c r="C56" s="29">
        <v>768</v>
      </c>
      <c r="D56" s="15">
        <f t="shared" si="0"/>
        <v>1.0816901408450703</v>
      </c>
      <c r="E56" s="30">
        <f t="shared" si="2"/>
        <v>208.69565217391303</v>
      </c>
      <c r="F56" s="29">
        <v>875</v>
      </c>
      <c r="G56" s="48">
        <f t="shared" si="1"/>
        <v>1.232394366197183</v>
      </c>
      <c r="H56" s="124">
        <f t="shared" si="3"/>
        <v>217.12158808933003</v>
      </c>
    </row>
    <row r="57" spans="1:8">
      <c r="A57" s="362"/>
      <c r="B57" s="93" t="s">
        <v>18</v>
      </c>
      <c r="C57" s="29">
        <v>768</v>
      </c>
      <c r="D57" s="15">
        <f t="shared" si="0"/>
        <v>1.0816901408450703</v>
      </c>
      <c r="E57" s="30">
        <f t="shared" si="2"/>
        <v>208.69565217391303</v>
      </c>
      <c r="F57" s="29">
        <v>875</v>
      </c>
      <c r="G57" s="48">
        <f t="shared" si="1"/>
        <v>1.232394366197183</v>
      </c>
      <c r="H57" s="124">
        <f t="shared" si="3"/>
        <v>217.12158808933003</v>
      </c>
    </row>
    <row r="58" spans="1:8">
      <c r="A58" s="362"/>
      <c r="B58" s="93" t="s">
        <v>19</v>
      </c>
      <c r="C58" s="29">
        <v>820</v>
      </c>
      <c r="D58" s="15">
        <f t="shared" si="0"/>
        <v>1.1549295774647887</v>
      </c>
      <c r="E58" s="30">
        <f t="shared" si="2"/>
        <v>222.82608695652172</v>
      </c>
      <c r="F58" s="29">
        <v>930</v>
      </c>
      <c r="G58" s="48">
        <f t="shared" si="1"/>
        <v>1.3098591549295775</v>
      </c>
      <c r="H58" s="124">
        <f t="shared" si="3"/>
        <v>230.76923076923075</v>
      </c>
    </row>
    <row r="59" spans="1:8">
      <c r="A59" s="362"/>
      <c r="B59" s="93" t="s">
        <v>20</v>
      </c>
      <c r="C59" s="29">
        <v>882</v>
      </c>
      <c r="D59" s="15">
        <f t="shared" si="0"/>
        <v>1.2422535211267605</v>
      </c>
      <c r="E59" s="30">
        <f t="shared" si="2"/>
        <v>239.67391304347828</v>
      </c>
      <c r="F59" s="29">
        <v>1005</v>
      </c>
      <c r="G59" s="48">
        <f t="shared" si="1"/>
        <v>1.4154929577464788</v>
      </c>
      <c r="H59" s="124">
        <f t="shared" si="3"/>
        <v>249.37965260545906</v>
      </c>
    </row>
    <row r="60" spans="1:8">
      <c r="A60" s="362"/>
      <c r="B60" s="93" t="s">
        <v>146</v>
      </c>
      <c r="C60" s="29">
        <v>882</v>
      </c>
      <c r="D60" s="15">
        <f t="shared" si="0"/>
        <v>1.2422535211267605</v>
      </c>
      <c r="E60" s="30">
        <f t="shared" si="2"/>
        <v>239.67391304347828</v>
      </c>
      <c r="F60" s="29">
        <v>1005</v>
      </c>
      <c r="G60" s="48">
        <f t="shared" si="1"/>
        <v>1.4154929577464788</v>
      </c>
      <c r="H60" s="124">
        <f t="shared" si="3"/>
        <v>249.37965260545906</v>
      </c>
    </row>
    <row r="61" spans="1:8" ht="15" thickBot="1">
      <c r="A61" s="362"/>
      <c r="B61" s="100" t="s">
        <v>147</v>
      </c>
      <c r="C61" s="43">
        <v>924</v>
      </c>
      <c r="D61" s="17">
        <f t="shared" si="0"/>
        <v>1.3014084507042254</v>
      </c>
      <c r="E61" s="42">
        <f t="shared" si="2"/>
        <v>251.08695652173913</v>
      </c>
      <c r="F61" s="43">
        <v>1053</v>
      </c>
      <c r="G61" s="59">
        <f t="shared" si="1"/>
        <v>1.4830985915492958</v>
      </c>
      <c r="H61" s="141">
        <f t="shared" si="3"/>
        <v>261.29032258064512</v>
      </c>
    </row>
    <row r="62" spans="1:8">
      <c r="A62" s="364">
        <v>2017</v>
      </c>
      <c r="B62" s="83" t="s">
        <v>148</v>
      </c>
      <c r="C62" s="26">
        <v>924</v>
      </c>
      <c r="D62" s="13">
        <f t="shared" si="0"/>
        <v>1.3014084507042254</v>
      </c>
      <c r="E62" s="27">
        <f>C62/$C$23*100</f>
        <v>251.08695652173913</v>
      </c>
      <c r="F62" s="26">
        <v>1053</v>
      </c>
      <c r="G62" s="47">
        <f t="shared" si="1"/>
        <v>1.4830985915492958</v>
      </c>
      <c r="H62" s="263">
        <f>F62/$F$23*100</f>
        <v>261.29032258064512</v>
      </c>
    </row>
    <row r="63" spans="1:8">
      <c r="A63" s="365"/>
      <c r="B63" s="134" t="s">
        <v>12</v>
      </c>
      <c r="C63" s="8">
        <v>924</v>
      </c>
      <c r="D63" s="76">
        <f t="shared" si="0"/>
        <v>1.3014084507042254</v>
      </c>
      <c r="E63" s="126">
        <f t="shared" ref="E63:E100" si="4">C63/$C$23*100</f>
        <v>251.08695652173913</v>
      </c>
      <c r="F63" s="8">
        <v>1053</v>
      </c>
      <c r="G63" s="75">
        <f t="shared" si="1"/>
        <v>1.4830985915492958</v>
      </c>
      <c r="H63" s="270">
        <f t="shared" ref="H63:H100" si="5">F63/$F$23*100</f>
        <v>261.29032258064512</v>
      </c>
    </row>
    <row r="64" spans="1:8">
      <c r="A64" s="365"/>
      <c r="B64" s="134" t="s">
        <v>13</v>
      </c>
      <c r="C64" s="8">
        <v>924</v>
      </c>
      <c r="D64" s="76">
        <f t="shared" si="0"/>
        <v>1.3014084507042254</v>
      </c>
      <c r="E64" s="126">
        <f t="shared" si="4"/>
        <v>251.08695652173913</v>
      </c>
      <c r="F64" s="8">
        <v>1053</v>
      </c>
      <c r="G64" s="75">
        <f t="shared" si="1"/>
        <v>1.4830985915492958</v>
      </c>
      <c r="H64" s="270">
        <f t="shared" si="5"/>
        <v>261.29032258064512</v>
      </c>
    </row>
    <row r="65" spans="1:8">
      <c r="A65" s="365"/>
      <c r="B65" s="134" t="s">
        <v>14</v>
      </c>
      <c r="C65" s="8">
        <v>924</v>
      </c>
      <c r="D65" s="76">
        <f t="shared" si="0"/>
        <v>1.3014084507042254</v>
      </c>
      <c r="E65" s="126">
        <f t="shared" si="4"/>
        <v>251.08695652173913</v>
      </c>
      <c r="F65" s="8">
        <v>1053</v>
      </c>
      <c r="G65" s="75">
        <f t="shared" si="1"/>
        <v>1.4830985915492958</v>
      </c>
      <c r="H65" s="270">
        <f t="shared" si="5"/>
        <v>261.29032258064512</v>
      </c>
    </row>
    <row r="66" spans="1:8">
      <c r="A66" s="365"/>
      <c r="B66" s="134" t="s">
        <v>15</v>
      </c>
      <c r="C66" s="8">
        <v>924</v>
      </c>
      <c r="D66" s="76">
        <f t="shared" si="0"/>
        <v>1.3014084507042254</v>
      </c>
      <c r="E66" s="126">
        <f t="shared" si="4"/>
        <v>251.08695652173913</v>
      </c>
      <c r="F66" s="8">
        <v>1053</v>
      </c>
      <c r="G66" s="75">
        <f t="shared" si="1"/>
        <v>1.4830985915492958</v>
      </c>
      <c r="H66" s="270">
        <f t="shared" si="5"/>
        <v>261.29032258064512</v>
      </c>
    </row>
    <row r="67" spans="1:8">
      <c r="A67" s="365"/>
      <c r="B67" s="134" t="s">
        <v>16</v>
      </c>
      <c r="C67" s="8">
        <v>924</v>
      </c>
      <c r="D67" s="76">
        <f t="shared" si="0"/>
        <v>1.3014084507042254</v>
      </c>
      <c r="E67" s="126">
        <f t="shared" si="4"/>
        <v>251.08695652173913</v>
      </c>
      <c r="F67" s="8">
        <v>1053</v>
      </c>
      <c r="G67" s="75">
        <f t="shared" si="1"/>
        <v>1.4830985915492958</v>
      </c>
      <c r="H67" s="270">
        <f t="shared" si="5"/>
        <v>261.29032258064512</v>
      </c>
    </row>
    <row r="68" spans="1:8">
      <c r="A68" s="365"/>
      <c r="B68" s="134" t="s">
        <v>17</v>
      </c>
      <c r="C68" s="8">
        <v>924</v>
      </c>
      <c r="D68" s="76">
        <f t="shared" si="0"/>
        <v>1.3014084507042254</v>
      </c>
      <c r="E68" s="126">
        <f t="shared" si="4"/>
        <v>251.08695652173913</v>
      </c>
      <c r="F68" s="8">
        <v>1053</v>
      </c>
      <c r="G68" s="75">
        <f t="shared" si="1"/>
        <v>1.4830985915492958</v>
      </c>
      <c r="H68" s="270">
        <f t="shared" si="5"/>
        <v>261.29032258064512</v>
      </c>
    </row>
    <row r="69" spans="1:8">
      <c r="A69" s="365"/>
      <c r="B69" s="134" t="s">
        <v>18</v>
      </c>
      <c r="C69" s="8">
        <v>924</v>
      </c>
      <c r="D69" s="76">
        <f t="shared" si="0"/>
        <v>1.3014084507042254</v>
      </c>
      <c r="E69" s="126">
        <f t="shared" si="4"/>
        <v>251.08695652173913</v>
      </c>
      <c r="F69" s="8">
        <v>1053</v>
      </c>
      <c r="G69" s="75">
        <f t="shared" si="1"/>
        <v>1.4830985915492958</v>
      </c>
      <c r="H69" s="270">
        <f t="shared" si="5"/>
        <v>261.29032258064512</v>
      </c>
    </row>
    <row r="70" spans="1:8">
      <c r="A70" s="365"/>
      <c r="B70" s="134" t="s">
        <v>19</v>
      </c>
      <c r="C70" s="8">
        <v>924</v>
      </c>
      <c r="D70" s="76">
        <f t="shared" si="0"/>
        <v>1.3014084507042254</v>
      </c>
      <c r="E70" s="126">
        <f t="shared" si="4"/>
        <v>251.08695652173913</v>
      </c>
      <c r="F70" s="8">
        <v>1053</v>
      </c>
      <c r="G70" s="75">
        <f t="shared" si="1"/>
        <v>1.4830985915492958</v>
      </c>
      <c r="H70" s="270">
        <f t="shared" si="5"/>
        <v>261.29032258064512</v>
      </c>
    </row>
    <row r="71" spans="1:8">
      <c r="A71" s="365"/>
      <c r="B71" s="134" t="s">
        <v>20</v>
      </c>
      <c r="C71" s="8">
        <v>957</v>
      </c>
      <c r="D71" s="76">
        <f t="shared" si="0"/>
        <v>1.347887323943662</v>
      </c>
      <c r="E71" s="126">
        <f t="shared" si="4"/>
        <v>260.05434782608694</v>
      </c>
      <c r="F71" s="8">
        <v>1089</v>
      </c>
      <c r="G71" s="75">
        <f t="shared" si="1"/>
        <v>1.5338028169014084</v>
      </c>
      <c r="H71" s="270">
        <f t="shared" si="5"/>
        <v>270.22332506203475</v>
      </c>
    </row>
    <row r="72" spans="1:8">
      <c r="A72" s="365"/>
      <c r="B72" s="134" t="s">
        <v>146</v>
      </c>
      <c r="C72" s="8">
        <v>957</v>
      </c>
      <c r="D72" s="76">
        <f t="shared" si="0"/>
        <v>1.347887323943662</v>
      </c>
      <c r="E72" s="126">
        <f t="shared" si="4"/>
        <v>260.05434782608694</v>
      </c>
      <c r="F72" s="8">
        <v>1149</v>
      </c>
      <c r="G72" s="75">
        <f t="shared" si="1"/>
        <v>1.6183098591549296</v>
      </c>
      <c r="H72" s="270">
        <f t="shared" si="5"/>
        <v>285.11166253101737</v>
      </c>
    </row>
    <row r="73" spans="1:8" ht="15" thickBot="1">
      <c r="A73" s="365"/>
      <c r="B73" s="31" t="s">
        <v>147</v>
      </c>
      <c r="C73" s="43">
        <v>1008</v>
      </c>
      <c r="D73" s="17">
        <f t="shared" si="0"/>
        <v>1.419718309859155</v>
      </c>
      <c r="E73" s="42">
        <f t="shared" si="4"/>
        <v>273.91304347826087</v>
      </c>
      <c r="F73" s="43">
        <v>1149</v>
      </c>
      <c r="G73" s="59">
        <f t="shared" si="1"/>
        <v>1.6183098591549296</v>
      </c>
      <c r="H73" s="141">
        <f t="shared" si="5"/>
        <v>285.11166253101737</v>
      </c>
    </row>
    <row r="74" spans="1:8">
      <c r="A74" s="364">
        <v>2018</v>
      </c>
      <c r="B74" s="83" t="s">
        <v>148</v>
      </c>
      <c r="C74" s="26">
        <v>1008</v>
      </c>
      <c r="D74" s="13">
        <f t="shared" si="0"/>
        <v>1.419718309859155</v>
      </c>
      <c r="E74" s="27">
        <f t="shared" si="4"/>
        <v>273.91304347826087</v>
      </c>
      <c r="F74" s="26">
        <v>1149</v>
      </c>
      <c r="G74" s="47">
        <f t="shared" si="1"/>
        <v>1.6183098591549296</v>
      </c>
      <c r="H74" s="263">
        <f t="shared" si="5"/>
        <v>285.11166253101737</v>
      </c>
    </row>
    <row r="75" spans="1:8">
      <c r="A75" s="365"/>
      <c r="B75" s="134" t="s">
        <v>12</v>
      </c>
      <c r="C75" s="8">
        <v>1008</v>
      </c>
      <c r="D75" s="76">
        <f t="shared" si="0"/>
        <v>1.419718309859155</v>
      </c>
      <c r="E75" s="126">
        <f t="shared" si="4"/>
        <v>273.91304347826087</v>
      </c>
      <c r="F75" s="8">
        <v>1149</v>
      </c>
      <c r="G75" s="75">
        <f t="shared" si="1"/>
        <v>1.6183098591549296</v>
      </c>
      <c r="H75" s="270">
        <f t="shared" si="5"/>
        <v>285.11166253101737</v>
      </c>
    </row>
    <row r="76" spans="1:8">
      <c r="A76" s="365"/>
      <c r="B76" s="134" t="s">
        <v>13</v>
      </c>
      <c r="C76" s="8">
        <v>1008</v>
      </c>
      <c r="D76" s="76">
        <f t="shared" si="0"/>
        <v>1.419718309859155</v>
      </c>
      <c r="E76" s="126">
        <f t="shared" si="4"/>
        <v>273.91304347826087</v>
      </c>
      <c r="F76" s="8">
        <v>1149</v>
      </c>
      <c r="G76" s="75">
        <f t="shared" si="1"/>
        <v>1.6183098591549296</v>
      </c>
      <c r="H76" s="270">
        <f t="shared" si="5"/>
        <v>285.11166253101737</v>
      </c>
    </row>
    <row r="77" spans="1:8">
      <c r="A77" s="365"/>
      <c r="B77" s="134" t="s">
        <v>14</v>
      </c>
      <c r="C77" s="8">
        <v>1110</v>
      </c>
      <c r="D77" s="76">
        <f t="shared" si="0"/>
        <v>1.5633802816901408</v>
      </c>
      <c r="E77" s="126">
        <f t="shared" si="4"/>
        <v>301.63043478260869</v>
      </c>
      <c r="F77" s="8">
        <v>1265</v>
      </c>
      <c r="G77" s="75">
        <f t="shared" si="1"/>
        <v>1.7816901408450705</v>
      </c>
      <c r="H77" s="270">
        <f t="shared" si="5"/>
        <v>313.89578163771711</v>
      </c>
    </row>
    <row r="78" spans="1:8">
      <c r="A78" s="365"/>
      <c r="B78" s="134" t="s">
        <v>15</v>
      </c>
      <c r="C78" s="8">
        <v>1110</v>
      </c>
      <c r="D78" s="76">
        <f t="shared" si="0"/>
        <v>1.5633802816901408</v>
      </c>
      <c r="E78" s="126">
        <f t="shared" si="4"/>
        <v>301.63043478260869</v>
      </c>
      <c r="F78" s="8">
        <v>1265</v>
      </c>
      <c r="G78" s="75">
        <f t="shared" si="1"/>
        <v>1.7816901408450705</v>
      </c>
      <c r="H78" s="270">
        <f t="shared" si="5"/>
        <v>313.89578163771711</v>
      </c>
    </row>
    <row r="79" spans="1:8">
      <c r="A79" s="365"/>
      <c r="B79" s="134" t="s">
        <v>16</v>
      </c>
      <c r="C79" s="8">
        <v>1110</v>
      </c>
      <c r="D79" s="76">
        <f t="shared" ref="D79:D100" si="6">C79/$B$119</f>
        <v>1.5633802816901408</v>
      </c>
      <c r="E79" s="126">
        <f t="shared" si="4"/>
        <v>301.63043478260869</v>
      </c>
      <c r="F79" s="8">
        <v>1265</v>
      </c>
      <c r="G79" s="75">
        <f t="shared" ref="G79:G100" si="7">F79/$B$119</f>
        <v>1.7816901408450705</v>
      </c>
      <c r="H79" s="270">
        <f t="shared" si="5"/>
        <v>313.89578163771711</v>
      </c>
    </row>
    <row r="80" spans="1:8">
      <c r="A80" s="365"/>
      <c r="B80" s="134" t="s">
        <v>17</v>
      </c>
      <c r="C80" s="8">
        <v>1110</v>
      </c>
      <c r="D80" s="76">
        <f t="shared" si="6"/>
        <v>1.5633802816901408</v>
      </c>
      <c r="E80" s="126">
        <f t="shared" si="4"/>
        <v>301.63043478260869</v>
      </c>
      <c r="F80" s="8">
        <v>1265</v>
      </c>
      <c r="G80" s="75">
        <f t="shared" si="7"/>
        <v>1.7816901408450705</v>
      </c>
      <c r="H80" s="270">
        <f t="shared" si="5"/>
        <v>313.89578163771711</v>
      </c>
    </row>
    <row r="81" spans="1:8">
      <c r="A81" s="365"/>
      <c r="B81" s="134" t="s">
        <v>18</v>
      </c>
      <c r="C81" s="8">
        <v>1110</v>
      </c>
      <c r="D81" s="76">
        <f t="shared" si="6"/>
        <v>1.5633802816901408</v>
      </c>
      <c r="E81" s="126">
        <f t="shared" si="4"/>
        <v>301.63043478260869</v>
      </c>
      <c r="F81" s="8">
        <v>1265</v>
      </c>
      <c r="G81" s="75">
        <f t="shared" si="7"/>
        <v>1.7816901408450705</v>
      </c>
      <c r="H81" s="270">
        <f t="shared" si="5"/>
        <v>313.89578163771711</v>
      </c>
    </row>
    <row r="82" spans="1:8">
      <c r="A82" s="365"/>
      <c r="B82" s="134" t="s">
        <v>19</v>
      </c>
      <c r="C82" s="8">
        <v>1110</v>
      </c>
      <c r="D82" s="76">
        <f t="shared" si="6"/>
        <v>1.5633802816901408</v>
      </c>
      <c r="E82" s="126">
        <f t="shared" si="4"/>
        <v>301.63043478260869</v>
      </c>
      <c r="F82" s="8">
        <v>1265</v>
      </c>
      <c r="G82" s="75">
        <f t="shared" si="7"/>
        <v>1.7816901408450705</v>
      </c>
      <c r="H82" s="270">
        <f t="shared" si="5"/>
        <v>313.89578163771711</v>
      </c>
    </row>
    <row r="83" spans="1:8">
      <c r="A83" s="365"/>
      <c r="B83" s="134" t="s">
        <v>20</v>
      </c>
      <c r="C83" s="8">
        <v>1183</v>
      </c>
      <c r="D83" s="76">
        <f t="shared" si="6"/>
        <v>1.6661971830985915</v>
      </c>
      <c r="E83" s="126">
        <f t="shared" si="4"/>
        <v>321.46739130434781</v>
      </c>
      <c r="F83" s="8">
        <v>1435</v>
      </c>
      <c r="G83" s="75">
        <f t="shared" si="7"/>
        <v>2.0211267605633805</v>
      </c>
      <c r="H83" s="270">
        <f t="shared" si="5"/>
        <v>356.07940446650127</v>
      </c>
    </row>
    <row r="84" spans="1:8">
      <c r="A84" s="365"/>
      <c r="B84" s="134" t="s">
        <v>146</v>
      </c>
      <c r="C84" s="8">
        <v>1255</v>
      </c>
      <c r="D84" s="76">
        <f t="shared" si="6"/>
        <v>1.767605633802817</v>
      </c>
      <c r="E84" s="126">
        <f t="shared" si="4"/>
        <v>341.03260869565219</v>
      </c>
      <c r="F84" s="8">
        <v>1435</v>
      </c>
      <c r="G84" s="75">
        <f t="shared" si="7"/>
        <v>2.0211267605633805</v>
      </c>
      <c r="H84" s="270">
        <f t="shared" si="5"/>
        <v>356.07940446650127</v>
      </c>
    </row>
    <row r="85" spans="1:8" ht="15" thickBot="1">
      <c r="A85" s="365"/>
      <c r="B85" s="112" t="s">
        <v>147</v>
      </c>
      <c r="C85" s="319">
        <v>1255</v>
      </c>
      <c r="D85" s="165">
        <f t="shared" si="6"/>
        <v>1.767605633802817</v>
      </c>
      <c r="E85" s="168">
        <f t="shared" si="4"/>
        <v>341.03260869565219</v>
      </c>
      <c r="F85" s="319">
        <v>1435</v>
      </c>
      <c r="G85" s="283">
        <f t="shared" si="7"/>
        <v>2.0211267605633805</v>
      </c>
      <c r="H85" s="114">
        <f t="shared" si="5"/>
        <v>356.07940446650127</v>
      </c>
    </row>
    <row r="86" spans="1:8">
      <c r="A86" s="364">
        <v>2019</v>
      </c>
      <c r="B86" s="83" t="s">
        <v>148</v>
      </c>
      <c r="C86" s="26">
        <v>1515</v>
      </c>
      <c r="D86" s="13">
        <f t="shared" si="6"/>
        <v>2.1338028169014085</v>
      </c>
      <c r="E86" s="27">
        <f t="shared" si="4"/>
        <v>411.68478260869563</v>
      </c>
      <c r="F86" s="26">
        <v>1740</v>
      </c>
      <c r="G86" s="47">
        <f t="shared" si="7"/>
        <v>2.4507042253521125</v>
      </c>
      <c r="H86" s="263">
        <f t="shared" si="5"/>
        <v>431.76178660049629</v>
      </c>
    </row>
    <row r="87" spans="1:8">
      <c r="A87" s="365"/>
      <c r="B87" s="134" t="s">
        <v>12</v>
      </c>
      <c r="C87" s="8">
        <v>1515</v>
      </c>
      <c r="D87" s="76">
        <f t="shared" si="6"/>
        <v>2.1338028169014085</v>
      </c>
      <c r="E87" s="126">
        <f t="shared" si="4"/>
        <v>411.68478260869563</v>
      </c>
      <c r="F87" s="8">
        <v>1740</v>
      </c>
      <c r="G87" s="75">
        <f t="shared" si="7"/>
        <v>2.4507042253521125</v>
      </c>
      <c r="H87" s="270">
        <f t="shared" si="5"/>
        <v>431.76178660049629</v>
      </c>
    </row>
    <row r="88" spans="1:8">
      <c r="A88" s="365"/>
      <c r="B88" s="134" t="s">
        <v>13</v>
      </c>
      <c r="C88" s="8">
        <v>1515</v>
      </c>
      <c r="D88" s="76">
        <f t="shared" si="6"/>
        <v>2.1338028169014085</v>
      </c>
      <c r="E88" s="126">
        <f t="shared" si="4"/>
        <v>411.68478260869563</v>
      </c>
      <c r="F88" s="8">
        <v>1740</v>
      </c>
      <c r="G88" s="75">
        <f t="shared" si="7"/>
        <v>2.4507042253521125</v>
      </c>
      <c r="H88" s="270">
        <f t="shared" si="5"/>
        <v>431.76178660049629</v>
      </c>
    </row>
    <row r="89" spans="1:8">
      <c r="A89" s="365"/>
      <c r="B89" s="134" t="s">
        <v>14</v>
      </c>
      <c r="C89" s="8">
        <v>1515</v>
      </c>
      <c r="D89" s="76">
        <f t="shared" si="6"/>
        <v>2.1338028169014085</v>
      </c>
      <c r="E89" s="126">
        <f t="shared" si="4"/>
        <v>411.68478260869563</v>
      </c>
      <c r="F89" s="8">
        <v>1740</v>
      </c>
      <c r="G89" s="75">
        <f t="shared" si="7"/>
        <v>2.4507042253521125</v>
      </c>
      <c r="H89" s="270">
        <f t="shared" si="5"/>
        <v>431.76178660049629</v>
      </c>
    </row>
    <row r="90" spans="1:8">
      <c r="A90" s="365"/>
      <c r="B90" s="134" t="s">
        <v>15</v>
      </c>
      <c r="C90" s="8">
        <v>1665</v>
      </c>
      <c r="D90" s="76">
        <f t="shared" si="6"/>
        <v>2.3450704225352115</v>
      </c>
      <c r="E90" s="126">
        <f t="shared" si="4"/>
        <v>452.44565217391306</v>
      </c>
      <c r="F90" s="8">
        <v>1915</v>
      </c>
      <c r="G90" s="75">
        <f t="shared" si="7"/>
        <v>2.6971830985915495</v>
      </c>
      <c r="H90" s="270">
        <f t="shared" si="5"/>
        <v>475.18610421836229</v>
      </c>
    </row>
    <row r="91" spans="1:8">
      <c r="A91" s="365"/>
      <c r="B91" s="134" t="s">
        <v>16</v>
      </c>
      <c r="C91" s="8">
        <v>1665</v>
      </c>
      <c r="D91" s="76">
        <f t="shared" si="6"/>
        <v>2.3450704225352115</v>
      </c>
      <c r="E91" s="126">
        <f t="shared" si="4"/>
        <v>452.44565217391306</v>
      </c>
      <c r="F91" s="8">
        <v>1915</v>
      </c>
      <c r="G91" s="75">
        <f t="shared" si="7"/>
        <v>2.6971830985915495</v>
      </c>
      <c r="H91" s="270">
        <f t="shared" si="5"/>
        <v>475.18610421836229</v>
      </c>
    </row>
    <row r="92" spans="1:8">
      <c r="A92" s="365"/>
      <c r="B92" s="134" t="s">
        <v>17</v>
      </c>
      <c r="C92" s="8">
        <v>1665</v>
      </c>
      <c r="D92" s="76">
        <f t="shared" si="6"/>
        <v>2.3450704225352115</v>
      </c>
      <c r="E92" s="126">
        <f t="shared" si="4"/>
        <v>452.44565217391306</v>
      </c>
      <c r="F92" s="8">
        <v>1915</v>
      </c>
      <c r="G92" s="75">
        <f t="shared" si="7"/>
        <v>2.6971830985915495</v>
      </c>
      <c r="H92" s="270">
        <f t="shared" si="5"/>
        <v>475.18610421836229</v>
      </c>
    </row>
    <row r="93" spans="1:8">
      <c r="A93" s="365"/>
      <c r="B93" s="134" t="s">
        <v>18</v>
      </c>
      <c r="C93" s="8">
        <v>1952</v>
      </c>
      <c r="D93" s="76">
        <f t="shared" si="6"/>
        <v>2.7492957746478872</v>
      </c>
      <c r="E93" s="126">
        <f t="shared" si="4"/>
        <v>530.43478260869563</v>
      </c>
      <c r="F93" s="8">
        <v>2200</v>
      </c>
      <c r="G93" s="75">
        <f t="shared" si="7"/>
        <v>3.0985915492957745</v>
      </c>
      <c r="H93" s="270">
        <f t="shared" si="5"/>
        <v>545.90570719602977</v>
      </c>
    </row>
    <row r="94" spans="1:8">
      <c r="A94" s="365"/>
      <c r="B94" s="134" t="s">
        <v>19</v>
      </c>
      <c r="C94" s="8">
        <v>1915</v>
      </c>
      <c r="D94" s="76">
        <f t="shared" si="6"/>
        <v>2.6971830985915495</v>
      </c>
      <c r="E94" s="126">
        <f t="shared" si="4"/>
        <v>520.38043478260875</v>
      </c>
      <c r="F94" s="8">
        <v>2200</v>
      </c>
      <c r="G94" s="75">
        <f t="shared" si="7"/>
        <v>3.0985915492957745</v>
      </c>
      <c r="H94" s="270">
        <f t="shared" si="5"/>
        <v>545.90570719602977</v>
      </c>
    </row>
    <row r="95" spans="1:8">
      <c r="A95" s="365"/>
      <c r="B95" s="134" t="s">
        <v>20</v>
      </c>
      <c r="C95" s="8">
        <v>1915</v>
      </c>
      <c r="D95" s="76">
        <f t="shared" si="6"/>
        <v>2.6971830985915495</v>
      </c>
      <c r="E95" s="126">
        <f t="shared" si="4"/>
        <v>520.38043478260875</v>
      </c>
      <c r="F95" s="8">
        <v>2200</v>
      </c>
      <c r="G95" s="75">
        <f t="shared" si="7"/>
        <v>3.0985915492957745</v>
      </c>
      <c r="H95" s="270">
        <f t="shared" si="5"/>
        <v>545.90570719602977</v>
      </c>
    </row>
    <row r="96" spans="1:8">
      <c r="A96" s="365"/>
      <c r="B96" s="134" t="s">
        <v>146</v>
      </c>
      <c r="C96" s="8">
        <v>2451</v>
      </c>
      <c r="D96" s="76">
        <f t="shared" si="6"/>
        <v>3.4521126760563381</v>
      </c>
      <c r="E96" s="126">
        <f t="shared" si="4"/>
        <v>666.03260869565213</v>
      </c>
      <c r="F96" s="8">
        <v>2893</v>
      </c>
      <c r="G96" s="75">
        <f t="shared" si="7"/>
        <v>4.0746478873239438</v>
      </c>
      <c r="H96" s="270">
        <f t="shared" si="5"/>
        <v>717.86600496277913</v>
      </c>
    </row>
    <row r="97" spans="1:8" ht="15" thickBot="1">
      <c r="A97" s="372"/>
      <c r="B97" s="112" t="s">
        <v>147</v>
      </c>
      <c r="C97" s="319">
        <v>2596</v>
      </c>
      <c r="D97" s="165">
        <f t="shared" si="6"/>
        <v>3.6563380281690141</v>
      </c>
      <c r="E97" s="168">
        <f t="shared" si="4"/>
        <v>705.43478260869563</v>
      </c>
      <c r="F97" s="319">
        <v>2955</v>
      </c>
      <c r="G97" s="283">
        <f t="shared" si="7"/>
        <v>4.1619718309859151</v>
      </c>
      <c r="H97" s="114">
        <f t="shared" si="5"/>
        <v>733.2506203473946</v>
      </c>
    </row>
    <row r="98" spans="1:8">
      <c r="A98" s="364">
        <v>2020</v>
      </c>
      <c r="B98" s="83" t="s">
        <v>148</v>
      </c>
      <c r="C98" s="26">
        <v>2900</v>
      </c>
      <c r="D98" s="13">
        <f t="shared" si="6"/>
        <v>4.084507042253521</v>
      </c>
      <c r="E98" s="27">
        <f t="shared" si="4"/>
        <v>788.04347826086951</v>
      </c>
      <c r="F98" s="26">
        <v>3334</v>
      </c>
      <c r="G98" s="47">
        <f t="shared" si="7"/>
        <v>4.6957746478873243</v>
      </c>
      <c r="H98" s="263">
        <f t="shared" si="5"/>
        <v>827.2952853598016</v>
      </c>
    </row>
    <row r="99" spans="1:8">
      <c r="A99" s="365"/>
      <c r="B99" s="134" t="s">
        <v>12</v>
      </c>
      <c r="C99" s="8">
        <v>3220</v>
      </c>
      <c r="D99" s="76">
        <f t="shared" si="6"/>
        <v>4.535211267605634</v>
      </c>
      <c r="E99" s="126">
        <f t="shared" si="4"/>
        <v>875</v>
      </c>
      <c r="F99" s="8">
        <v>3700</v>
      </c>
      <c r="G99" s="75">
        <f t="shared" si="7"/>
        <v>5.211267605633803</v>
      </c>
      <c r="H99" s="270">
        <f t="shared" si="5"/>
        <v>918.11414392059555</v>
      </c>
    </row>
    <row r="100" spans="1:8">
      <c r="A100" s="365"/>
      <c r="B100" s="134" t="s">
        <v>13</v>
      </c>
      <c r="C100" s="8">
        <v>3220</v>
      </c>
      <c r="D100" s="76">
        <f t="shared" si="6"/>
        <v>4.535211267605634</v>
      </c>
      <c r="E100" s="126">
        <f t="shared" si="4"/>
        <v>875</v>
      </c>
      <c r="F100" s="8">
        <v>3700</v>
      </c>
      <c r="G100" s="75">
        <f t="shared" si="7"/>
        <v>5.211267605633803</v>
      </c>
      <c r="H100" s="270">
        <f t="shared" si="5"/>
        <v>918.11414392059555</v>
      </c>
    </row>
    <row r="101" spans="1:8">
      <c r="A101" s="365"/>
      <c r="B101" s="134" t="s">
        <v>14</v>
      </c>
      <c r="C101" s="8" t="s">
        <v>150</v>
      </c>
      <c r="D101" s="76" t="s">
        <v>150</v>
      </c>
      <c r="E101" s="126" t="s">
        <v>150</v>
      </c>
      <c r="F101" s="8" t="s">
        <v>150</v>
      </c>
      <c r="G101" s="75" t="s">
        <v>150</v>
      </c>
      <c r="H101" s="270" t="s">
        <v>150</v>
      </c>
    </row>
    <row r="102" spans="1:8">
      <c r="A102" s="365"/>
      <c r="B102" s="134" t="s">
        <v>15</v>
      </c>
      <c r="C102" s="8" t="s">
        <v>150</v>
      </c>
      <c r="D102" s="76" t="s">
        <v>150</v>
      </c>
      <c r="E102" s="126" t="s">
        <v>150</v>
      </c>
      <c r="F102" s="8" t="s">
        <v>150</v>
      </c>
      <c r="G102" s="75" t="s">
        <v>150</v>
      </c>
      <c r="H102" s="270" t="s">
        <v>150</v>
      </c>
    </row>
    <row r="103" spans="1:8">
      <c r="A103" s="365"/>
      <c r="B103" s="134" t="s">
        <v>16</v>
      </c>
      <c r="C103" s="8" t="s">
        <v>150</v>
      </c>
      <c r="D103" s="76" t="s">
        <v>150</v>
      </c>
      <c r="E103" s="126" t="s">
        <v>150</v>
      </c>
      <c r="F103" s="8" t="s">
        <v>150</v>
      </c>
      <c r="G103" s="75" t="s">
        <v>150</v>
      </c>
      <c r="H103" s="270" t="s">
        <v>150</v>
      </c>
    </row>
    <row r="104" spans="1:8">
      <c r="A104" s="365"/>
      <c r="B104" s="134" t="s">
        <v>17</v>
      </c>
      <c r="C104" s="8" t="s">
        <v>150</v>
      </c>
      <c r="D104" s="76" t="s">
        <v>150</v>
      </c>
      <c r="E104" s="126" t="s">
        <v>150</v>
      </c>
      <c r="F104" s="8" t="s">
        <v>150</v>
      </c>
      <c r="G104" s="75" t="s">
        <v>150</v>
      </c>
      <c r="H104" s="270" t="s">
        <v>150</v>
      </c>
    </row>
    <row r="105" spans="1:8">
      <c r="A105" s="365"/>
      <c r="B105" s="134" t="s">
        <v>18</v>
      </c>
      <c r="C105" s="8" t="s">
        <v>150</v>
      </c>
      <c r="D105" s="76" t="s">
        <v>150</v>
      </c>
      <c r="E105" s="126" t="s">
        <v>150</v>
      </c>
      <c r="F105" s="8" t="s">
        <v>150</v>
      </c>
      <c r="G105" s="75" t="s">
        <v>150</v>
      </c>
      <c r="H105" s="270" t="s">
        <v>150</v>
      </c>
    </row>
    <row r="106" spans="1:8">
      <c r="A106" s="365"/>
      <c r="B106" s="134" t="s">
        <v>19</v>
      </c>
      <c r="C106" s="8" t="s">
        <v>150</v>
      </c>
      <c r="D106" s="76" t="s">
        <v>150</v>
      </c>
      <c r="E106" s="126" t="s">
        <v>150</v>
      </c>
      <c r="F106" s="8" t="s">
        <v>150</v>
      </c>
      <c r="G106" s="75" t="s">
        <v>150</v>
      </c>
      <c r="H106" s="270" t="s">
        <v>150</v>
      </c>
    </row>
    <row r="107" spans="1:8">
      <c r="A107" s="365"/>
      <c r="B107" s="134" t="s">
        <v>20</v>
      </c>
      <c r="C107" s="8" t="s">
        <v>150</v>
      </c>
      <c r="D107" s="76" t="s">
        <v>150</v>
      </c>
      <c r="E107" s="126" t="s">
        <v>150</v>
      </c>
      <c r="F107" s="8" t="s">
        <v>150</v>
      </c>
      <c r="G107" s="75" t="s">
        <v>150</v>
      </c>
      <c r="H107" s="270" t="s">
        <v>150</v>
      </c>
    </row>
    <row r="108" spans="1:8">
      <c r="A108" s="365"/>
      <c r="B108" s="134" t="s">
        <v>146</v>
      </c>
      <c r="C108" s="8" t="s">
        <v>150</v>
      </c>
      <c r="D108" s="76" t="s">
        <v>150</v>
      </c>
      <c r="E108" s="126" t="s">
        <v>150</v>
      </c>
      <c r="F108" s="8" t="s">
        <v>150</v>
      </c>
      <c r="G108" s="75" t="s">
        <v>150</v>
      </c>
      <c r="H108" s="270" t="s">
        <v>150</v>
      </c>
    </row>
    <row r="109" spans="1:8" ht="15" thickBot="1">
      <c r="A109" s="365"/>
      <c r="B109" s="112" t="s">
        <v>147</v>
      </c>
      <c r="C109" s="319" t="s">
        <v>150</v>
      </c>
      <c r="D109" s="165" t="s">
        <v>150</v>
      </c>
      <c r="E109" s="168" t="s">
        <v>150</v>
      </c>
      <c r="F109" s="319" t="s">
        <v>150</v>
      </c>
      <c r="G109" s="283" t="s">
        <v>150</v>
      </c>
      <c r="H109" s="114" t="s">
        <v>150</v>
      </c>
    </row>
    <row r="110" spans="1:8">
      <c r="A110" s="364">
        <v>2021</v>
      </c>
      <c r="B110" s="134" t="s">
        <v>148</v>
      </c>
      <c r="C110" s="8" t="s">
        <v>150</v>
      </c>
      <c r="D110" s="76" t="s">
        <v>150</v>
      </c>
      <c r="E110" s="126" t="s">
        <v>150</v>
      </c>
      <c r="F110" s="8" t="s">
        <v>150</v>
      </c>
      <c r="G110" s="75" t="s">
        <v>150</v>
      </c>
      <c r="H110" s="270" t="s">
        <v>150</v>
      </c>
    </row>
    <row r="111" spans="1:8">
      <c r="A111" s="365"/>
      <c r="B111" s="134" t="s">
        <v>12</v>
      </c>
      <c r="C111" s="8" t="s">
        <v>150</v>
      </c>
      <c r="D111" s="76" t="s">
        <v>150</v>
      </c>
      <c r="E111" s="126" t="s">
        <v>150</v>
      </c>
      <c r="F111" s="8" t="s">
        <v>150</v>
      </c>
      <c r="G111" s="75" t="s">
        <v>150</v>
      </c>
      <c r="H111" s="270" t="s">
        <v>150</v>
      </c>
    </row>
    <row r="112" spans="1:8">
      <c r="A112" s="365"/>
      <c r="B112" s="134" t="s">
        <v>13</v>
      </c>
      <c r="C112" s="8" t="s">
        <v>150</v>
      </c>
      <c r="D112" s="76" t="s">
        <v>150</v>
      </c>
      <c r="E112" s="126" t="s">
        <v>150</v>
      </c>
      <c r="F112" s="8" t="s">
        <v>150</v>
      </c>
      <c r="G112" s="75" t="s">
        <v>150</v>
      </c>
      <c r="H112" s="270" t="s">
        <v>150</v>
      </c>
    </row>
    <row r="113" spans="1:8">
      <c r="A113" s="365"/>
      <c r="B113" s="134" t="s">
        <v>14</v>
      </c>
      <c r="C113" s="8" t="s">
        <v>150</v>
      </c>
      <c r="D113" s="76" t="s">
        <v>150</v>
      </c>
      <c r="E113" s="126" t="s">
        <v>150</v>
      </c>
      <c r="F113" s="8" t="s">
        <v>150</v>
      </c>
      <c r="G113" s="75" t="s">
        <v>150</v>
      </c>
      <c r="H113" s="270" t="s">
        <v>150</v>
      </c>
    </row>
    <row r="114" spans="1:8">
      <c r="A114" s="365"/>
      <c r="B114" s="134" t="s">
        <v>15</v>
      </c>
      <c r="C114" s="8" t="s">
        <v>150</v>
      </c>
      <c r="D114" s="76" t="s">
        <v>150</v>
      </c>
      <c r="E114" s="126" t="s">
        <v>150</v>
      </c>
      <c r="F114" s="8" t="s">
        <v>150</v>
      </c>
      <c r="G114" s="75" t="s">
        <v>150</v>
      </c>
      <c r="H114" s="270" t="s">
        <v>150</v>
      </c>
    </row>
    <row r="115" spans="1:8">
      <c r="A115" s="365"/>
      <c r="B115" s="134" t="s">
        <v>16</v>
      </c>
      <c r="C115" s="8">
        <v>4450</v>
      </c>
      <c r="D115" s="76">
        <f t="shared" ref="D115:D118" si="8">C115/$B$119</f>
        <v>6.267605633802817</v>
      </c>
      <c r="E115" s="126">
        <f t="shared" ref="E115:E118" si="9">C115/$C$23*100</f>
        <v>1209.2391304347825</v>
      </c>
      <c r="F115" s="8">
        <v>5100</v>
      </c>
      <c r="G115" s="75">
        <f t="shared" ref="G115:G118" si="10">F115/$B$119</f>
        <v>7.183098591549296</v>
      </c>
      <c r="H115" s="270">
        <f t="shared" ref="H115:H118" si="11">F115/$F$23*100</f>
        <v>1265.5086848635235</v>
      </c>
    </row>
    <row r="116" spans="1:8">
      <c r="A116" s="365"/>
      <c r="B116" s="134" t="s">
        <v>17</v>
      </c>
      <c r="C116" s="8">
        <v>4450</v>
      </c>
      <c r="D116" s="76">
        <f t="shared" si="8"/>
        <v>6.267605633802817</v>
      </c>
      <c r="E116" s="126">
        <f t="shared" si="9"/>
        <v>1209.2391304347825</v>
      </c>
      <c r="F116" s="8">
        <v>5100</v>
      </c>
      <c r="G116" s="75">
        <f t="shared" si="10"/>
        <v>7.183098591549296</v>
      </c>
      <c r="H116" s="270">
        <f t="shared" si="11"/>
        <v>1265.5086848635235</v>
      </c>
    </row>
    <row r="117" spans="1:8">
      <c r="A117" s="365"/>
      <c r="B117" s="134" t="s">
        <v>18</v>
      </c>
      <c r="C117" s="8">
        <v>4450</v>
      </c>
      <c r="D117" s="76">
        <f t="shared" si="8"/>
        <v>6.267605633802817</v>
      </c>
      <c r="E117" s="126">
        <f t="shared" si="9"/>
        <v>1209.2391304347825</v>
      </c>
      <c r="F117" s="8">
        <v>5100</v>
      </c>
      <c r="G117" s="75">
        <f t="shared" si="10"/>
        <v>7.183098591549296</v>
      </c>
      <c r="H117" s="270">
        <f t="shared" si="11"/>
        <v>1265.5086848635235</v>
      </c>
    </row>
    <row r="118" spans="1:8" ht="15" thickBot="1">
      <c r="A118" s="372"/>
      <c r="B118" s="100" t="s">
        <v>19</v>
      </c>
      <c r="C118" s="43">
        <v>4450</v>
      </c>
      <c r="D118" s="165">
        <f t="shared" si="8"/>
        <v>6.267605633802817</v>
      </c>
      <c r="E118" s="168">
        <f t="shared" si="9"/>
        <v>1209.2391304347825</v>
      </c>
      <c r="F118" s="43">
        <v>5100</v>
      </c>
      <c r="G118" s="283">
        <f t="shared" si="10"/>
        <v>7.183098591549296</v>
      </c>
      <c r="H118" s="114">
        <f t="shared" si="11"/>
        <v>1265.5086848635235</v>
      </c>
    </row>
    <row r="119" spans="1:8">
      <c r="A119" s="71" t="s">
        <v>36</v>
      </c>
      <c r="B119" s="91">
        <v>710</v>
      </c>
      <c r="G119" s="163"/>
      <c r="H119" s="101"/>
    </row>
    <row r="120" spans="1:8">
      <c r="A120" s="9"/>
    </row>
    <row r="121" spans="1:8">
      <c r="A121" t="s">
        <v>93</v>
      </c>
    </row>
    <row r="122" spans="1:8">
      <c r="A122" s="6" t="s">
        <v>74</v>
      </c>
    </row>
    <row r="123" spans="1:8">
      <c r="A123" s="6" t="s">
        <v>75</v>
      </c>
    </row>
    <row r="125" spans="1:8">
      <c r="A125" s="118" t="s">
        <v>21</v>
      </c>
    </row>
    <row r="127" spans="1:8">
      <c r="A127" s="452" t="s">
        <v>259</v>
      </c>
    </row>
    <row r="128" spans="1:8">
      <c r="A128" s="453" t="s">
        <v>260</v>
      </c>
    </row>
  </sheetData>
  <mergeCells count="14">
    <mergeCell ref="A98:A109"/>
    <mergeCell ref="A86:A97"/>
    <mergeCell ref="A74:A85"/>
    <mergeCell ref="A62:A73"/>
    <mergeCell ref="A110:A118"/>
    <mergeCell ref="A50:A61"/>
    <mergeCell ref="C12:H12"/>
    <mergeCell ref="C13:E13"/>
    <mergeCell ref="F13:H13"/>
    <mergeCell ref="A15:A25"/>
    <mergeCell ref="A38:A49"/>
    <mergeCell ref="A26:A37"/>
    <mergeCell ref="A12:A14"/>
    <mergeCell ref="B12:B14"/>
  </mergeCells>
  <hyperlinks>
    <hyperlink ref="A125" location="Índice!A1" display="Volver al Índice" xr:uid="{00000000-0004-0000-0200-000000000000}"/>
    <hyperlink ref="A128" r:id="rId1" xr:uid="{B5F9DC19-9A06-49A6-B537-CBB2C62E2C06}"/>
  </hyperlinks>
  <pageMargins left="0.7" right="0.7" top="0.75" bottom="0.75" header="0.3" footer="0.3"/>
  <pageSetup paperSize="9" orientation="portrait"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E120"/>
  <sheetViews>
    <sheetView showGridLines="0" zoomScale="80" zoomScaleNormal="80" workbookViewId="0"/>
  </sheetViews>
  <sheetFormatPr baseColWidth="10" defaultColWidth="22.6640625" defaultRowHeight="14.4"/>
  <cols>
    <col min="1" max="1" width="24" customWidth="1"/>
    <col min="3" max="5" width="35.6640625" customWidth="1"/>
  </cols>
  <sheetData>
    <row r="1" spans="1:5">
      <c r="A1" s="3" t="s">
        <v>0</v>
      </c>
      <c r="B1" s="2"/>
    </row>
    <row r="2" spans="1:5">
      <c r="A2" s="3" t="s">
        <v>1</v>
      </c>
      <c r="B2" s="2"/>
    </row>
    <row r="3" spans="1:5">
      <c r="A3" s="3" t="s">
        <v>2</v>
      </c>
      <c r="B3" s="2"/>
    </row>
    <row r="4" spans="1:5">
      <c r="A4" s="3" t="s">
        <v>3</v>
      </c>
      <c r="B4" s="2" t="s">
        <v>4</v>
      </c>
    </row>
    <row r="5" spans="1:5">
      <c r="A5" s="3" t="s">
        <v>6</v>
      </c>
      <c r="B5" s="2" t="s">
        <v>30</v>
      </c>
    </row>
    <row r="6" spans="1:5">
      <c r="A6" s="3" t="s">
        <v>5</v>
      </c>
      <c r="B6" s="2" t="s">
        <v>156</v>
      </c>
    </row>
    <row r="7" spans="1:5">
      <c r="A7" s="3" t="s">
        <v>7</v>
      </c>
      <c r="B7" s="2" t="s">
        <v>22</v>
      </c>
    </row>
    <row r="8" spans="1:5">
      <c r="A8" s="3" t="s">
        <v>8</v>
      </c>
      <c r="B8" s="174" t="str">
        <f>'BA-BAHIA BLANCA (O)'!B8</f>
        <v>septiembre 2021</v>
      </c>
    </row>
    <row r="9" spans="1:5">
      <c r="A9" s="3" t="s">
        <v>9</v>
      </c>
      <c r="B9" s="174" t="str">
        <f>'BA-BAHIA BLANCA (O)'!B9</f>
        <v>septiembre 2021</v>
      </c>
    </row>
    <row r="11" spans="1:5" ht="15" thickBot="1"/>
    <row r="12" spans="1:5">
      <c r="A12" s="398" t="s">
        <v>10</v>
      </c>
      <c r="B12" s="399" t="s">
        <v>11</v>
      </c>
      <c r="C12" s="422" t="s">
        <v>37</v>
      </c>
      <c r="D12" s="414"/>
      <c r="E12" s="409"/>
    </row>
    <row r="13" spans="1:5" ht="15" thickBot="1">
      <c r="A13" s="367"/>
      <c r="B13" s="400"/>
      <c r="C13" s="10" t="s">
        <v>38</v>
      </c>
      <c r="D13" s="11" t="s">
        <v>39</v>
      </c>
      <c r="E13" s="12" t="s">
        <v>40</v>
      </c>
    </row>
    <row r="14" spans="1:5">
      <c r="A14" s="401">
        <v>2013</v>
      </c>
      <c r="B14" s="50" t="s">
        <v>12</v>
      </c>
      <c r="C14" s="47">
        <f>'BA-POSADAS (A)'!C15/'BA-POSADAS (O)'!C15</f>
        <v>2.6075697211155378</v>
      </c>
      <c r="D14" s="13">
        <f>'BA-POSADAS (A)'!C15/'BA-POSADAS (O)'!F15</f>
        <v>2.2844677137870857</v>
      </c>
      <c r="E14" s="22">
        <f>'BA-POSADAS (A)'!C15/'BA-POSADAS (O)'!I15</f>
        <v>2.0679304897314377</v>
      </c>
    </row>
    <row r="15" spans="1:5">
      <c r="A15" s="402"/>
      <c r="B15" s="51" t="s">
        <v>13</v>
      </c>
      <c r="C15" s="48">
        <f>'BA-POSADAS (A)'!C16/'BA-POSADAS (O)'!C16</f>
        <v>2.6075697211155378</v>
      </c>
      <c r="D15" s="15">
        <f>'BA-POSADAS (A)'!C16/'BA-POSADAS (O)'!F16</f>
        <v>2.2844677137870857</v>
      </c>
      <c r="E15" s="20">
        <f>'BA-POSADAS (A)'!C16/'BA-POSADAS (O)'!I16</f>
        <v>2.0679304897314377</v>
      </c>
    </row>
    <row r="16" spans="1:5">
      <c r="A16" s="402"/>
      <c r="B16" s="51" t="s">
        <v>14</v>
      </c>
      <c r="C16" s="48">
        <f>'BA-POSADAS (A)'!C17/'BA-POSADAS (O)'!C17</f>
        <v>1.9183266932270917</v>
      </c>
      <c r="D16" s="15">
        <f>'BA-POSADAS (A)'!C17/'BA-POSADAS (O)'!F17</f>
        <v>1.6806282722513088</v>
      </c>
      <c r="E16" s="20">
        <f>'BA-POSADAS (A)'!C17/'BA-POSADAS (O)'!I17</f>
        <v>1.5213270142180095</v>
      </c>
    </row>
    <row r="17" spans="1:5">
      <c r="A17" s="402"/>
      <c r="B17" s="51" t="s">
        <v>15</v>
      </c>
      <c r="C17" s="48">
        <f>'BA-POSADAS (A)'!C18/'BA-POSADAS (O)'!C18</f>
        <v>2.641434262948207</v>
      </c>
      <c r="D17" s="15">
        <f>'BA-POSADAS (A)'!C18/'BA-POSADAS (O)'!F18</f>
        <v>2.3141361256544504</v>
      </c>
      <c r="E17" s="20">
        <f>'BA-POSADAS (A)'!C18/'BA-POSADAS (O)'!I18</f>
        <v>2.09478672985782</v>
      </c>
    </row>
    <row r="18" spans="1:5">
      <c r="A18" s="402"/>
      <c r="B18" s="51" t="s">
        <v>16</v>
      </c>
      <c r="C18" s="48">
        <f>'BA-POSADAS (A)'!C19/'BA-POSADAS (O)'!C19</f>
        <v>2.641434262948207</v>
      </c>
      <c r="D18" s="15">
        <f>'BA-POSADAS (A)'!C19/'BA-POSADAS (O)'!F19</f>
        <v>2.3141361256544504</v>
      </c>
      <c r="E18" s="20">
        <f>'BA-POSADAS (A)'!C19/'BA-POSADAS (O)'!I19</f>
        <v>2.09478672985782</v>
      </c>
    </row>
    <row r="19" spans="1:5">
      <c r="A19" s="402"/>
      <c r="B19" s="51" t="s">
        <v>17</v>
      </c>
      <c r="C19" s="48">
        <f>'BA-POSADAS (A)'!C20/'BA-POSADAS (O)'!C20</f>
        <v>2.641434262948207</v>
      </c>
      <c r="D19" s="15">
        <f>'BA-POSADAS (A)'!C20/'BA-POSADAS (O)'!F20</f>
        <v>2.3141361256544504</v>
      </c>
      <c r="E19" s="20">
        <f>'BA-POSADAS (A)'!C20/'BA-POSADAS (O)'!I20</f>
        <v>2.09478672985782</v>
      </c>
    </row>
    <row r="20" spans="1:5">
      <c r="A20" s="402"/>
      <c r="B20" s="51" t="s">
        <v>18</v>
      </c>
      <c r="C20" s="48">
        <f>'BA-POSADAS (A)'!C21/'BA-POSADAS (O)'!C21</f>
        <v>2.641434262948207</v>
      </c>
      <c r="D20" s="15">
        <f>'BA-POSADAS (A)'!C21/'BA-POSADAS (O)'!F21</f>
        <v>2.3141361256544504</v>
      </c>
      <c r="E20" s="20">
        <f>'BA-POSADAS (A)'!C21/'BA-POSADAS (O)'!I21</f>
        <v>2.09478672985782</v>
      </c>
    </row>
    <row r="21" spans="1:5">
      <c r="A21" s="402"/>
      <c r="B21" s="51" t="s">
        <v>19</v>
      </c>
      <c r="C21" s="48">
        <f>'BA-POSADAS (A)'!C22/'BA-POSADAS (O)'!C22</f>
        <v>2.8207171314741037</v>
      </c>
      <c r="D21" s="15">
        <f>'BA-POSADAS (A)'!C22/'BA-POSADAS (O)'!F22</f>
        <v>2.4712041884816753</v>
      </c>
      <c r="E21" s="20">
        <f>'BA-POSADAS (A)'!C22/'BA-POSADAS (O)'!I22</f>
        <v>2.2369668246445498</v>
      </c>
    </row>
    <row r="22" spans="1:5">
      <c r="A22" s="402"/>
      <c r="B22" s="51" t="s">
        <v>20</v>
      </c>
      <c r="C22" s="48">
        <f>'BA-POSADAS (A)'!C23/'BA-POSADAS (O)'!C23</f>
        <v>2.8207171314741037</v>
      </c>
      <c r="D22" s="15">
        <f>'BA-POSADAS (A)'!C23/'BA-POSADAS (O)'!F23</f>
        <v>2.4712041884816753</v>
      </c>
      <c r="E22" s="20">
        <f>'BA-POSADAS (A)'!C23/'BA-POSADAS (O)'!I23</f>
        <v>2.2369668246445498</v>
      </c>
    </row>
    <row r="23" spans="1:5">
      <c r="A23" s="402"/>
      <c r="B23" s="51" t="s">
        <v>146</v>
      </c>
      <c r="C23" s="48">
        <f>'BA-POSADAS (A)'!C24/'BA-POSADAS (O)'!C24</f>
        <v>2.8207171314741037</v>
      </c>
      <c r="D23" s="15">
        <f>'BA-POSADAS (A)'!C24/'BA-POSADAS (O)'!F24</f>
        <v>2.4712041884816753</v>
      </c>
      <c r="E23" s="20">
        <f>'BA-POSADAS (A)'!C24/'BA-POSADAS (O)'!I24</f>
        <v>2.2369668246445498</v>
      </c>
    </row>
    <row r="24" spans="1:5" ht="15" thickBot="1">
      <c r="A24" s="412"/>
      <c r="B24" s="52" t="s">
        <v>147</v>
      </c>
      <c r="C24" s="49">
        <f>'BA-POSADAS (A)'!C25/'BA-POSADAS (O)'!C25</f>
        <v>2.8207171314741037</v>
      </c>
      <c r="D24" s="32">
        <f>'BA-POSADAS (A)'!C25/'BA-POSADAS (O)'!F25</f>
        <v>2.4712041884816753</v>
      </c>
      <c r="E24" s="95">
        <f>'BA-POSADAS (A)'!C25/'BA-POSADAS (O)'!I25</f>
        <v>2.2369668246445498</v>
      </c>
    </row>
    <row r="25" spans="1:5">
      <c r="A25" s="413">
        <v>2014</v>
      </c>
      <c r="B25" s="115" t="s">
        <v>148</v>
      </c>
      <c r="C25" s="84">
        <f>'BA-POSADAS (A)'!C26/'BA-POSADAS (O)'!C26</f>
        <v>2.2140410958904111</v>
      </c>
      <c r="D25" s="13">
        <f>'BA-POSADAS (A)'!C26/'BA-POSADAS (O)'!F26</f>
        <v>1.9385307346326837</v>
      </c>
      <c r="E25" s="22">
        <f>'BA-POSADAS (A)'!C26/'BA-POSADAS (O)'!I26</f>
        <v>1.6748704663212435</v>
      </c>
    </row>
    <row r="26" spans="1:5">
      <c r="A26" s="393"/>
      <c r="B26" s="78" t="s">
        <v>12</v>
      </c>
      <c r="C26" s="92">
        <f>'BA-POSADAS (A)'!C27/'BA-POSADAS (O)'!C27</f>
        <v>2.5636070853462156</v>
      </c>
      <c r="D26" s="15">
        <f>'BA-POSADAS (A)'!C27/'BA-POSADAS (O)'!F27</f>
        <v>2.2454160789844853</v>
      </c>
      <c r="E26" s="20">
        <f>'BA-POSADAS (A)'!C27/'BA-POSADAS (O)'!I27</f>
        <v>1.9414634146341463</v>
      </c>
    </row>
    <row r="27" spans="1:5">
      <c r="A27" s="393"/>
      <c r="B27" s="78" t="s">
        <v>13</v>
      </c>
      <c r="C27" s="92">
        <f>'BA-POSADAS (A)'!C28/'BA-POSADAS (O)'!C28</f>
        <v>2.0587761674718195</v>
      </c>
      <c r="D27" s="15">
        <f>'BA-POSADAS (A)'!C28/'BA-POSADAS (O)'!F28</f>
        <v>1.8032440056417489</v>
      </c>
      <c r="E27" s="20">
        <f>'BA-POSADAS (A)'!C28/'BA-POSADAS (O)'!I28</f>
        <v>1.5591463414634146</v>
      </c>
    </row>
    <row r="28" spans="1:5">
      <c r="A28" s="393"/>
      <c r="B28" s="94" t="s">
        <v>14</v>
      </c>
      <c r="C28" s="92">
        <f>'BA-POSADAS (A)'!C29/'BA-POSADAS (O)'!C29</f>
        <v>1.9017713365539453</v>
      </c>
      <c r="D28" s="15">
        <f>'BA-POSADAS (A)'!C29/'BA-POSADAS (O)'!F29</f>
        <v>1.6657263751763047</v>
      </c>
      <c r="E28" s="20">
        <f>'BA-POSADAS (A)'!C29/'BA-POSADAS (O)'!I29</f>
        <v>1.4402439024390243</v>
      </c>
    </row>
    <row r="29" spans="1:5">
      <c r="A29" s="393"/>
      <c r="B29" s="94" t="s">
        <v>15</v>
      </c>
      <c r="C29" s="92">
        <f>'BA-POSADAS (A)'!C30/'BA-POSADAS (O)'!C30</f>
        <v>2.8534621578099837</v>
      </c>
      <c r="D29" s="15">
        <f>'BA-POSADAS (A)'!C30/'BA-POSADAS (O)'!F30</f>
        <v>2.4992947813822286</v>
      </c>
      <c r="E29" s="20">
        <f>'BA-POSADAS (A)'!C30/'BA-POSADAS (O)'!I30</f>
        <v>2.1609756097560977</v>
      </c>
    </row>
    <row r="30" spans="1:5">
      <c r="A30" s="393"/>
      <c r="B30" s="94" t="s">
        <v>16</v>
      </c>
      <c r="C30" s="92">
        <f>'BA-POSADAS (A)'!C31/'BA-POSADAS (O)'!C31</f>
        <v>2.8534621578099837</v>
      </c>
      <c r="D30" s="15">
        <f>'BA-POSADAS (A)'!C31/'BA-POSADAS (O)'!F31</f>
        <v>2.4992947813822286</v>
      </c>
      <c r="E30" s="20">
        <f>'BA-POSADAS (A)'!C31/'BA-POSADAS (O)'!I31</f>
        <v>2.1609756097560977</v>
      </c>
    </row>
    <row r="31" spans="1:5">
      <c r="A31" s="393"/>
      <c r="B31" s="94" t="s">
        <v>17</v>
      </c>
      <c r="C31" s="92">
        <f>'BA-POSADAS (A)'!C32/'BA-POSADAS (O)'!C32</f>
        <v>2.1922514619883042</v>
      </c>
      <c r="D31" s="15">
        <f>'BA-POSADAS (A)'!C32/'BA-POSADAS (O)'!F32</f>
        <v>1.9224358974358975</v>
      </c>
      <c r="E31" s="20">
        <f>'BA-POSADAS (A)'!C32/'BA-POSADAS (O)'!I32</f>
        <v>1.6605758582502768</v>
      </c>
    </row>
    <row r="32" spans="1:5">
      <c r="A32" s="393"/>
      <c r="B32" s="94" t="s">
        <v>18</v>
      </c>
      <c r="C32" s="92">
        <f>'BA-POSADAS (A)'!C33/'BA-POSADAS (O)'!C33</f>
        <v>2.1922514619883042</v>
      </c>
      <c r="D32" s="15">
        <f>'BA-POSADAS (A)'!C33/'BA-POSADAS (O)'!F33</f>
        <v>1.9224358974358975</v>
      </c>
      <c r="E32" s="20">
        <f>'BA-POSADAS (A)'!C33/'BA-POSADAS (O)'!I33</f>
        <v>1.6605758582502768</v>
      </c>
    </row>
    <row r="33" spans="1:5">
      <c r="A33" s="393"/>
      <c r="B33" s="94" t="s">
        <v>19</v>
      </c>
      <c r="C33" s="92">
        <f>'BA-POSADAS (A)'!C34/'BA-POSADAS (O)'!C34</f>
        <v>2.3304093567251463</v>
      </c>
      <c r="D33" s="15">
        <f>'BA-POSADAS (A)'!C34/'BA-POSADAS (O)'!F34</f>
        <v>2.0435897435897434</v>
      </c>
      <c r="E33" s="20">
        <f>'BA-POSADAS (A)'!C34/'BA-POSADAS (O)'!I34</f>
        <v>1.7652270210409746</v>
      </c>
    </row>
    <row r="34" spans="1:5">
      <c r="A34" s="393"/>
      <c r="B34" s="94" t="s">
        <v>20</v>
      </c>
      <c r="C34" s="92">
        <f>'BA-POSADAS (A)'!C35/'BA-POSADAS (O)'!C35</f>
        <v>2.5982783357245336</v>
      </c>
      <c r="D34" s="15">
        <f>'BA-POSADAS (A)'!C35/'BA-POSADAS (O)'!F35</f>
        <v>2.2808564231738035</v>
      </c>
      <c r="E34" s="20">
        <f>'BA-POSADAS (A)'!C35/'BA-POSADAS (O)'!I35</f>
        <v>1.9684782608695652</v>
      </c>
    </row>
    <row r="35" spans="1:5">
      <c r="A35" s="393"/>
      <c r="B35" s="94" t="s">
        <v>146</v>
      </c>
      <c r="C35" s="92">
        <f>'BA-POSADAS (A)'!C36/'BA-POSADAS (O)'!C36</f>
        <v>2.5035868005738879</v>
      </c>
      <c r="D35" s="15">
        <f>'BA-POSADAS (A)'!C36/'BA-POSADAS (O)'!F36</f>
        <v>2.1977329974811082</v>
      </c>
      <c r="E35" s="20">
        <f>'BA-POSADAS (A)'!C36/'BA-POSADAS (O)'!I36</f>
        <v>1.8967391304347827</v>
      </c>
    </row>
    <row r="36" spans="1:5" ht="15" thickBot="1">
      <c r="A36" s="394"/>
      <c r="B36" s="116" t="s">
        <v>147</v>
      </c>
      <c r="C36" s="85">
        <f>'BA-POSADAS (A)'!C37/'BA-POSADAS (O)'!C37</f>
        <v>2.2727272727272729</v>
      </c>
      <c r="D36" s="17">
        <f>'BA-POSADAS (A)'!C37/'BA-POSADAS (O)'!F37</f>
        <v>1.9946808510638299</v>
      </c>
      <c r="E36" s="21">
        <f>'BA-POSADAS (A)'!C37/'BA-POSADAS (O)'!I37</f>
        <v>1.721763085399449</v>
      </c>
    </row>
    <row r="37" spans="1:5">
      <c r="A37" s="406">
        <v>2015</v>
      </c>
      <c r="B37" s="127" t="s">
        <v>148</v>
      </c>
      <c r="C37" s="84">
        <f>'BA-POSADAS (A)'!C38/'BA-POSADAS (O)'!C38</f>
        <v>1.9987293519695044</v>
      </c>
      <c r="D37" s="13">
        <f>'BA-POSADAS (A)'!C38/'BA-POSADAS (O)'!F38</f>
        <v>1.7536231884057971</v>
      </c>
      <c r="E37" s="22">
        <f>'BA-POSADAS (A)'!C38/'BA-POSADAS (O)'!I38</f>
        <v>1.4444444444444444</v>
      </c>
    </row>
    <row r="38" spans="1:5">
      <c r="A38" s="407"/>
      <c r="B38" s="94" t="s">
        <v>12</v>
      </c>
      <c r="C38" s="92">
        <f>'BA-POSADAS (A)'!C39/'BA-POSADAS (O)'!C39</f>
        <v>2.0393900889453622</v>
      </c>
      <c r="D38" s="15">
        <f>'BA-POSADAS (A)'!C39/'BA-POSADAS (O)'!F39</f>
        <v>1.7892976588628762</v>
      </c>
      <c r="E38" s="20">
        <f>'BA-POSADAS (A)'!C39/'BA-POSADAS (O)'!I39</f>
        <v>1.4738292011019283</v>
      </c>
    </row>
    <row r="39" spans="1:5">
      <c r="A39" s="407"/>
      <c r="B39" s="78" t="s">
        <v>13</v>
      </c>
      <c r="C39" s="92">
        <f>'BA-POSADAS (A)'!C40/'BA-POSADAS (O)'!C40</f>
        <v>2.7941550190597204</v>
      </c>
      <c r="D39" s="15">
        <f>'BA-POSADAS (A)'!C40/'BA-POSADAS (O)'!F40</f>
        <v>2.4515050167224079</v>
      </c>
      <c r="E39" s="20">
        <f>'BA-POSADAS (A)'!C40/'BA-POSADAS (O)'!I40</f>
        <v>2.0667293233082709</v>
      </c>
    </row>
    <row r="40" spans="1:5">
      <c r="A40" s="407"/>
      <c r="B40" s="78" t="s">
        <v>14</v>
      </c>
      <c r="C40" s="92">
        <f>'BA-POSADAS (A)'!C41/'BA-POSADAS (O)'!C41</f>
        <v>2.3176620076238881</v>
      </c>
      <c r="D40" s="15">
        <f>'BA-POSADAS (A)'!C41/'BA-POSADAS (O)'!F41</f>
        <v>2.0334448160535117</v>
      </c>
      <c r="E40" s="20">
        <f>'BA-POSADAS (A)'!C41/'BA-POSADAS (O)'!I41</f>
        <v>1.7572254335260116</v>
      </c>
    </row>
    <row r="41" spans="1:5">
      <c r="A41" s="407"/>
      <c r="B41" s="78" t="s">
        <v>15</v>
      </c>
      <c r="C41" s="92">
        <f>'BA-POSADAS (A)'!C42/'BA-POSADAS (O)'!C42</f>
        <v>1.9555273189326556</v>
      </c>
      <c r="D41" s="15">
        <f>'BA-POSADAS (A)'!C42/'BA-POSADAS (O)'!F42</f>
        <v>1.7157190635451505</v>
      </c>
      <c r="E41" s="20">
        <f>'BA-POSADAS (A)'!C42/'BA-POSADAS (O)'!I42</f>
        <v>1.4826589595375723</v>
      </c>
    </row>
    <row r="42" spans="1:5">
      <c r="A42" s="407"/>
      <c r="B42" s="78" t="s">
        <v>16</v>
      </c>
      <c r="C42" s="92">
        <f>'BA-POSADAS (A)'!C43/'BA-POSADAS (O)'!C43</f>
        <v>2.3303684879288435</v>
      </c>
      <c r="D42" s="15">
        <f>'BA-POSADAS (A)'!C43/'BA-POSADAS (O)'!F43</f>
        <v>2.0445930880713488</v>
      </c>
      <c r="E42" s="20">
        <f>'BA-POSADAS (A)'!C43/'BA-POSADAS (O)'!I43</f>
        <v>1.7668593448940271</v>
      </c>
    </row>
    <row r="43" spans="1:5">
      <c r="A43" s="407"/>
      <c r="B43" s="78" t="s">
        <v>17</v>
      </c>
      <c r="C43" s="92">
        <f>'BA-POSADAS (A)'!C44/'BA-POSADAS (O)'!C44</f>
        <v>1.5704081632653062</v>
      </c>
      <c r="D43" s="15">
        <f>'BA-POSADAS (A)'!C44/'BA-POSADAS (O)'!F44</f>
        <v>1.7937062937062938</v>
      </c>
      <c r="E43" s="20">
        <f>'BA-POSADAS (A)'!C44/'BA-POSADAS (O)'!I44</f>
        <v>1.3547535211267605</v>
      </c>
    </row>
    <row r="44" spans="1:5">
      <c r="A44" s="407"/>
      <c r="B44" s="51" t="s">
        <v>18</v>
      </c>
      <c r="C44" s="92">
        <f>'BA-POSADAS (A)'!C45/'BA-POSADAS (O)'!C45</f>
        <v>1.8959183673469389</v>
      </c>
      <c r="D44" s="15">
        <f>'BA-POSADAS (A)'!C45/'BA-POSADAS (O)'!F45</f>
        <v>2.1655011655011656</v>
      </c>
      <c r="E44" s="20">
        <f>'BA-POSADAS (A)'!C45/'BA-POSADAS (O)'!I45</f>
        <v>1.6355633802816902</v>
      </c>
    </row>
    <row r="45" spans="1:5">
      <c r="A45" s="407"/>
      <c r="B45" s="133" t="s">
        <v>19</v>
      </c>
      <c r="C45" s="92">
        <f>'BA-POSADAS (A)'!C46/'BA-POSADAS (O)'!C46</f>
        <v>1.677115987460815</v>
      </c>
      <c r="D45" s="15">
        <f>'BA-POSADAS (A)'!C46/'BA-POSADAS (O)'!F46</f>
        <v>1.4697802197802199</v>
      </c>
      <c r="E45" s="20">
        <f>'BA-POSADAS (A)'!C46/'BA-POSADAS (O)'!I46</f>
        <v>1.2738095238095237</v>
      </c>
    </row>
    <row r="46" spans="1:5">
      <c r="A46" s="407"/>
      <c r="B46" s="51" t="s">
        <v>20</v>
      </c>
      <c r="C46" s="92">
        <f>'BA-POSADAS (A)'!C47/'BA-POSADAS (O)'!C47</f>
        <v>1.7335423197492164</v>
      </c>
      <c r="D46" s="15">
        <f>'BA-POSADAS (A)'!C47/'BA-POSADAS (O)'!F47</f>
        <v>1.5192307692307692</v>
      </c>
      <c r="E46" s="20">
        <f>'BA-POSADAS (A)'!C47/'BA-POSADAS (O)'!I47</f>
        <v>1.3166666666666667</v>
      </c>
    </row>
    <row r="47" spans="1:5">
      <c r="A47" s="407"/>
      <c r="B47" s="51" t="s">
        <v>146</v>
      </c>
      <c r="C47" s="92">
        <f>'BA-POSADAS (A)'!C48/'BA-POSADAS (O)'!C48</f>
        <v>2.1818181818181817</v>
      </c>
      <c r="D47" s="15">
        <f>'BA-POSADAS (A)'!C48/'BA-POSADAS (O)'!F48</f>
        <v>1.9120879120879122</v>
      </c>
      <c r="E47" s="20">
        <f>'BA-POSADAS (A)'!C48/'BA-POSADAS (O)'!I48</f>
        <v>1.6545166402535658</v>
      </c>
    </row>
    <row r="48" spans="1:5" ht="15" thickBot="1">
      <c r="A48" s="407"/>
      <c r="B48" s="147" t="s">
        <v>147</v>
      </c>
      <c r="C48" s="150">
        <f>'BA-POSADAS (A)'!C49/'BA-POSADAS (O)'!C49</f>
        <v>1.9680751173708919</v>
      </c>
      <c r="D48" s="32">
        <f>'BA-POSADAS (A)'!C49/'BA-POSADAS (O)'!F49</f>
        <v>1.7236842105263157</v>
      </c>
      <c r="E48" s="95">
        <f>'BA-POSADAS (A)'!C49/'BA-POSADAS (O)'!I49</f>
        <v>1.4971428571428571</v>
      </c>
    </row>
    <row r="49" spans="1:5">
      <c r="A49" s="386">
        <v>2016</v>
      </c>
      <c r="B49" s="115" t="s">
        <v>148</v>
      </c>
      <c r="C49" s="119">
        <f>'BA-POSADAS (A)'!C50/'BA-POSADAS (O)'!C50</f>
        <v>1.9680751173708919</v>
      </c>
      <c r="D49" s="13">
        <f>'BA-POSADAS (A)'!C50/'BA-POSADAS (O)'!F50</f>
        <v>1.7251028806584363</v>
      </c>
      <c r="E49" s="120">
        <f>'BA-POSADAS (A)'!C50/'BA-POSADAS (O)'!I50</f>
        <v>1.4971428571428571</v>
      </c>
    </row>
    <row r="50" spans="1:5">
      <c r="A50" s="387"/>
      <c r="B50" s="79" t="s">
        <v>12</v>
      </c>
      <c r="C50" s="122">
        <f>'BA-POSADAS (A)'!C51/'BA-POSADAS (O)'!C51</f>
        <v>2.1849765258215963</v>
      </c>
      <c r="D50" s="15">
        <f>'BA-POSADAS (A)'!C51/'BA-POSADAS (O)'!F51</f>
        <v>1.9152263374485596</v>
      </c>
      <c r="E50" s="20">
        <f>'BA-POSADAS (A)'!C51/'BA-POSADAS (O)'!I51</f>
        <v>1.6621428571428571</v>
      </c>
    </row>
    <row r="51" spans="1:5">
      <c r="A51" s="387"/>
      <c r="B51" s="79" t="s">
        <v>13</v>
      </c>
      <c r="C51" s="122">
        <f>'BA-POSADAS (A)'!C52/'BA-POSADAS (O)'!C52</f>
        <v>2.1849765258215963</v>
      </c>
      <c r="D51" s="15">
        <f>'BA-POSADAS (A)'!C52/'BA-POSADAS (O)'!F52</f>
        <v>1.9152263374485596</v>
      </c>
      <c r="E51" s="20">
        <f>'BA-POSADAS (A)'!C52/'BA-POSADAS (O)'!I52</f>
        <v>1.6621428571428571</v>
      </c>
    </row>
    <row r="52" spans="1:5">
      <c r="A52" s="387"/>
      <c r="B52" s="79" t="s">
        <v>14</v>
      </c>
      <c r="C52" s="122">
        <f>'BA-POSADAS (A)'!C53/'BA-POSADAS (O)'!C53</f>
        <v>2.3943661971830985</v>
      </c>
      <c r="D52" s="15">
        <f>'BA-POSADAS (A)'!C53/'BA-POSADAS (O)'!F53</f>
        <v>2.0987654320987654</v>
      </c>
      <c r="E52" s="20">
        <f>'BA-POSADAS (A)'!C53/'BA-POSADAS (O)'!I53</f>
        <v>1.8214285714285714</v>
      </c>
    </row>
    <row r="53" spans="1:5">
      <c r="A53" s="387"/>
      <c r="B53" s="79" t="s">
        <v>15</v>
      </c>
      <c r="C53" s="122">
        <f>'BA-POSADAS (A)'!C54/'BA-POSADAS (O)'!C54</f>
        <v>2.39906103286385</v>
      </c>
      <c r="D53" s="15">
        <f>'BA-POSADAS (A)'!C54/'BA-POSADAS (O)'!F54</f>
        <v>2.1028806584362139</v>
      </c>
      <c r="E53" s="20">
        <f>'BA-POSADAS (A)'!C54/'BA-POSADAS (O)'!I54</f>
        <v>1.825</v>
      </c>
    </row>
    <row r="54" spans="1:5">
      <c r="A54" s="387"/>
      <c r="B54" s="267" t="s">
        <v>16</v>
      </c>
      <c r="C54" s="122">
        <f>'BA-POSADAS (A)'!C55/'BA-POSADAS (O)'!C55</f>
        <v>2.39906103286385</v>
      </c>
      <c r="D54" s="15">
        <f>'BA-POSADAS (A)'!C55/'BA-POSADAS (O)'!F55</f>
        <v>2.1028806584362139</v>
      </c>
      <c r="E54" s="123">
        <f>'BA-POSADAS (A)'!C55/'BA-POSADAS (O)'!I55</f>
        <v>1.8172119487908962</v>
      </c>
    </row>
    <row r="55" spans="1:5">
      <c r="A55" s="387"/>
      <c r="B55" s="267" t="s">
        <v>17</v>
      </c>
      <c r="C55" s="122">
        <f>'BA-POSADAS (A)'!C56/'BA-POSADAS (O)'!C56</f>
        <v>2.3968105065666041</v>
      </c>
      <c r="D55" s="15">
        <f>'BA-POSADAS (A)'!C56/'BA-POSADAS (O)'!F56</f>
        <v>2.1028806584362139</v>
      </c>
      <c r="E55" s="123">
        <f>'BA-POSADAS (A)'!C56/'BA-POSADAS (O)'!I56</f>
        <v>1.825</v>
      </c>
    </row>
    <row r="56" spans="1:5">
      <c r="A56" s="387"/>
      <c r="B56" s="267" t="s">
        <v>18</v>
      </c>
      <c r="C56" s="122">
        <f>'BA-POSADAS (A)'!C57/'BA-POSADAS (O)'!C57</f>
        <v>2.654040404040404</v>
      </c>
      <c r="D56" s="15">
        <f>'BA-POSADAS (A)'!C57/'BA-POSADAS (O)'!F57</f>
        <v>2.3065106071689834</v>
      </c>
      <c r="E56" s="123">
        <f>'BA-POSADAS (A)'!C57/'BA-POSADAS (O)'!I57</f>
        <v>2.0057251908396947</v>
      </c>
    </row>
    <row r="57" spans="1:5">
      <c r="A57" s="387"/>
      <c r="B57" s="267" t="s">
        <v>19</v>
      </c>
      <c r="C57" s="122">
        <f>'BA-POSADAS (A)'!C58/'BA-POSADAS (O)'!C58</f>
        <v>2.3661616161616164</v>
      </c>
      <c r="D57" s="15">
        <f>'BA-POSADAS (A)'!C58/'BA-POSADAS (O)'!F58</f>
        <v>2.0563277249451355</v>
      </c>
      <c r="E57" s="123">
        <f>'BA-POSADAS (A)'!C58/'BA-POSADAS (O)'!I58</f>
        <v>1.7881679389312977</v>
      </c>
    </row>
    <row r="58" spans="1:5">
      <c r="A58" s="387"/>
      <c r="B58" s="267" t="s">
        <v>20</v>
      </c>
      <c r="C58" s="122">
        <f>'BA-POSADAS (A)'!C59/'BA-POSADAS (O)'!C59</f>
        <v>2.5993265993265995</v>
      </c>
      <c r="D58" s="15">
        <f>'BA-POSADAS (A)'!C59/'BA-POSADAS (O)'!F59</f>
        <v>2.2589612289685443</v>
      </c>
      <c r="E58" s="123">
        <f>'BA-POSADAS (A)'!C59/'BA-POSADAS (O)'!I59</f>
        <v>1.9643765903307888</v>
      </c>
    </row>
    <row r="59" spans="1:5">
      <c r="A59" s="387"/>
      <c r="B59" s="267" t="s">
        <v>146</v>
      </c>
      <c r="C59" s="122">
        <f>'BA-POSADAS (A)'!C60/'BA-POSADAS (O)'!C60</f>
        <v>2.9966329966329965</v>
      </c>
      <c r="D59" s="15">
        <f>'BA-POSADAS (A)'!C60/'BA-POSADAS (O)'!F60</f>
        <v>2.6042428675932698</v>
      </c>
      <c r="E59" s="123">
        <f>'BA-POSADAS (A)'!C60/'BA-POSADAS (O)'!I60</f>
        <v>2.2675159235668789</v>
      </c>
    </row>
    <row r="60" spans="1:5" ht="15" thickBot="1">
      <c r="A60" s="387"/>
      <c r="B60" s="268" t="s">
        <v>147</v>
      </c>
      <c r="C60" s="104">
        <f>'BA-POSADAS (A)'!C61/'BA-POSADAS (O)'!C61</f>
        <v>3.0492424242424243</v>
      </c>
      <c r="D60" s="17">
        <f>'BA-POSADAS (A)'!C61/'BA-POSADAS (O)'!F61</f>
        <v>2.6499634235552305</v>
      </c>
      <c r="E60" s="117">
        <f>'BA-POSADAS (A)'!C61/'BA-POSADAS (O)'!I61</f>
        <v>2.3043893129770994</v>
      </c>
    </row>
    <row r="61" spans="1:5">
      <c r="A61" s="364">
        <v>2017</v>
      </c>
      <c r="B61" s="115" t="s">
        <v>148</v>
      </c>
      <c r="C61" s="227">
        <f>'BA-POSADAS (A)'!C62/'BA-POSADAS (O)'!C62</f>
        <v>2.6565656565656566</v>
      </c>
      <c r="D61" s="76">
        <f>'BA-POSADAS (A)'!C62/'BA-POSADAS (O)'!F62</f>
        <v>2.3087051938551575</v>
      </c>
      <c r="E61" s="274">
        <f>'BA-POSADAS (A)'!C62/'BA-POSADAS (O)'!I62</f>
        <v>2.0076335877862594</v>
      </c>
    </row>
    <row r="62" spans="1:5">
      <c r="A62" s="365"/>
      <c r="B62" s="79" t="s">
        <v>12</v>
      </c>
      <c r="C62" s="227">
        <f>'BA-POSADAS (A)'!C63/'BA-POSADAS (O)'!C63</f>
        <v>3.3985690235690234</v>
      </c>
      <c r="D62" s="76">
        <f>'BA-POSADAS (A)'!C63/'BA-POSADAS (O)'!F63</f>
        <v>2.9535479151426483</v>
      </c>
      <c r="E62" s="274">
        <f>'BA-POSADAS (A)'!C63/'BA-POSADAS (O)'!I63</f>
        <v>2.5683842239185752</v>
      </c>
    </row>
    <row r="63" spans="1:5">
      <c r="A63" s="365"/>
      <c r="B63" s="79" t="s">
        <v>13</v>
      </c>
      <c r="C63" s="227">
        <f>'BA-POSADAS (A)'!C64/'BA-POSADAS (O)'!C64</f>
        <v>3.3804713804713806</v>
      </c>
      <c r="D63" s="76">
        <f>'BA-POSADAS (A)'!C64/'BA-POSADAS (O)'!F64</f>
        <v>2.9378200438917337</v>
      </c>
      <c r="E63" s="274">
        <f>'BA-POSADAS (A)'!C64/'BA-POSADAS (O)'!I64</f>
        <v>2.55470737913486</v>
      </c>
    </row>
    <row r="64" spans="1:5">
      <c r="A64" s="365"/>
      <c r="B64" s="79" t="s">
        <v>14</v>
      </c>
      <c r="C64" s="227">
        <f>'BA-POSADAS (A)'!C65/'BA-POSADAS (O)'!C65</f>
        <v>3.0648148148148149</v>
      </c>
      <c r="D64" s="76">
        <f>'BA-POSADAS (A)'!C65/'BA-POSADAS (O)'!F65</f>
        <v>2.6634967081199705</v>
      </c>
      <c r="E64" s="274">
        <f>'BA-POSADAS (A)'!C65/'BA-POSADAS (O)'!I65</f>
        <v>2.3161577608142494</v>
      </c>
    </row>
    <row r="65" spans="1:5">
      <c r="A65" s="365"/>
      <c r="B65" s="79" t="s">
        <v>15</v>
      </c>
      <c r="C65" s="227">
        <f>'BA-POSADAS (A)'!C66/'BA-POSADAS (O)'!C66</f>
        <v>2.781986531986532</v>
      </c>
      <c r="D65" s="76">
        <f>'BA-POSADAS (A)'!C66/'BA-POSADAS (O)'!F66</f>
        <v>2.4177029992684713</v>
      </c>
      <c r="E65" s="274">
        <f>'BA-POSADAS (A)'!C66/'BA-POSADAS (O)'!I66</f>
        <v>2.1024173027989823</v>
      </c>
    </row>
    <row r="66" spans="1:5">
      <c r="A66" s="365"/>
      <c r="B66" s="79" t="s">
        <v>16</v>
      </c>
      <c r="C66" s="227">
        <f>'BA-POSADAS (A)'!C67/'BA-POSADAS (O)'!C67</f>
        <v>2.781986531986532</v>
      </c>
      <c r="D66" s="76">
        <f>'BA-POSADAS (A)'!C67/'BA-POSADAS (O)'!F67</f>
        <v>2.4177029992684713</v>
      </c>
      <c r="E66" s="274">
        <f>'BA-POSADAS (A)'!C67/'BA-POSADAS (O)'!I67</f>
        <v>2.1024173027989823</v>
      </c>
    </row>
    <row r="67" spans="1:5">
      <c r="A67" s="365"/>
      <c r="B67" s="79" t="s">
        <v>17</v>
      </c>
      <c r="C67" s="227">
        <f>'BA-POSADAS (A)'!C68/'BA-POSADAS (O)'!C68</f>
        <v>2.9814814814814814</v>
      </c>
      <c r="D67" s="76">
        <f>'BA-POSADAS (A)'!C68/'BA-POSADAS (O)'!F68</f>
        <v>2.5910753474762251</v>
      </c>
      <c r="E67" s="274">
        <f>'BA-POSADAS (A)'!C68/'BA-POSADAS (O)'!I68</f>
        <v>2.2531806615776082</v>
      </c>
    </row>
    <row r="68" spans="1:5">
      <c r="A68" s="365"/>
      <c r="B68" s="78" t="s">
        <v>18</v>
      </c>
      <c r="C68" s="227">
        <f>'BA-POSADAS (A)'!C69/'BA-POSADAS (O)'!C69</f>
        <v>2.781986531986532</v>
      </c>
      <c r="D68" s="76">
        <f>'BA-POSADAS (A)'!C69/'BA-POSADAS (O)'!F69</f>
        <v>2.4177029992684713</v>
      </c>
      <c r="E68" s="274">
        <f>'BA-POSADAS (A)'!C69/'BA-POSADAS (O)'!I69</f>
        <v>2.1024173027989823</v>
      </c>
    </row>
    <row r="69" spans="1:5">
      <c r="A69" s="365"/>
      <c r="B69" s="78" t="s">
        <v>19</v>
      </c>
      <c r="C69" s="227">
        <f>'BA-POSADAS (A)'!C70/'BA-POSADAS (O)'!C70</f>
        <v>2.9797979797979797</v>
      </c>
      <c r="D69" s="76">
        <f>'BA-POSADAS (A)'!C70/'BA-POSADAS (O)'!F70</f>
        <v>2.5896122896854425</v>
      </c>
      <c r="E69" s="274">
        <f>'BA-POSADAS (A)'!C70/'BA-POSADAS (O)'!I70</f>
        <v>2.2519083969465647</v>
      </c>
    </row>
    <row r="70" spans="1:5">
      <c r="A70" s="365"/>
      <c r="B70" s="78" t="s">
        <v>20</v>
      </c>
      <c r="C70" s="227">
        <f>'BA-POSADAS (A)'!C71/'BA-POSADAS (O)'!C71</f>
        <v>3.1809764309764308</v>
      </c>
      <c r="D70" s="76">
        <f>'BA-POSADAS (A)'!C71/'BA-POSADAS (O)'!F71</f>
        <v>2.7644476956839794</v>
      </c>
      <c r="E70" s="274">
        <f>'BA-POSADAS (A)'!C71/'BA-POSADAS (O)'!I71</f>
        <v>2.4039440203562341</v>
      </c>
    </row>
    <row r="71" spans="1:5">
      <c r="A71" s="365"/>
      <c r="B71" s="78" t="s">
        <v>146</v>
      </c>
      <c r="C71" s="227">
        <f>'BA-POSADAS (A)'!C72/'BA-POSADAS (O)'!C72</f>
        <v>2.7138047138047137</v>
      </c>
      <c r="D71" s="76">
        <f>'BA-POSADAS (A)'!C72/'BA-POSADAS (O)'!F72</f>
        <v>2.3584491587417702</v>
      </c>
      <c r="E71" s="274">
        <f>'BA-POSADAS (A)'!C72/'BA-POSADAS (O)'!I72</f>
        <v>2.0508905852417301</v>
      </c>
    </row>
    <row r="72" spans="1:5" ht="15" thickBot="1">
      <c r="A72" s="365"/>
      <c r="B72" s="116" t="s">
        <v>147</v>
      </c>
      <c r="C72" s="104">
        <f>'BA-POSADAS (A)'!C73/'BA-POSADAS (O)'!C73</f>
        <v>4.1622047244094489</v>
      </c>
      <c r="D72" s="17">
        <f>'BA-POSADAS (A)'!C73/'BA-POSADAS (O)'!F73</f>
        <v>3.3884615384615384</v>
      </c>
      <c r="E72" s="117">
        <f>'BA-POSADAS (A)'!C73/'BA-POSADAS (O)'!I73</f>
        <v>2.953072625698324</v>
      </c>
    </row>
    <row r="73" spans="1:5">
      <c r="A73" s="364">
        <v>2018</v>
      </c>
      <c r="B73" s="115" t="s">
        <v>148</v>
      </c>
      <c r="C73" s="119">
        <f>'BA-POSADAS (A)'!C74/'BA-POSADAS (O)'!C74</f>
        <v>2.7874015748031495</v>
      </c>
      <c r="D73" s="13">
        <f>'BA-POSADAS (A)'!C74/'BA-POSADAS (O)'!F74</f>
        <v>2.2692307692307692</v>
      </c>
      <c r="E73" s="120">
        <f>'BA-POSADAS (A)'!C74/'BA-POSADAS (O)'!I74</f>
        <v>1.9776536312849162</v>
      </c>
    </row>
    <row r="74" spans="1:5">
      <c r="A74" s="365"/>
      <c r="B74" s="78" t="s">
        <v>12</v>
      </c>
      <c r="C74" s="227">
        <f>'BA-POSADAS (A)'!C75/'BA-POSADAS (O)'!C75</f>
        <v>3.0566929133858269</v>
      </c>
      <c r="D74" s="76">
        <f>'BA-POSADAS (A)'!C75/'BA-POSADAS (O)'!F75</f>
        <v>2.4884615384615385</v>
      </c>
      <c r="E74" s="274">
        <f>'BA-POSADAS (A)'!C75/'BA-POSADAS (O)'!I75</f>
        <v>2.1687150837988827</v>
      </c>
    </row>
    <row r="75" spans="1:5">
      <c r="A75" s="365"/>
      <c r="B75" s="78" t="s">
        <v>13</v>
      </c>
      <c r="C75" s="227">
        <f>'BA-POSADAS (A)'!C76/'BA-POSADAS (O)'!C76</f>
        <v>3.0566929133858269</v>
      </c>
      <c r="D75" s="76">
        <f>'BA-POSADAS (A)'!C76/'BA-POSADAS (O)'!F76</f>
        <v>2.4884615384615385</v>
      </c>
      <c r="E75" s="274">
        <f>'BA-POSADAS (A)'!C76/'BA-POSADAS (O)'!I76</f>
        <v>2.1687150837988827</v>
      </c>
    </row>
    <row r="76" spans="1:5">
      <c r="A76" s="365"/>
      <c r="B76" s="78" t="s">
        <v>14</v>
      </c>
      <c r="C76" s="227">
        <f>'BA-POSADAS (A)'!C77/'BA-POSADAS (O)'!C77</f>
        <v>3.2992125984251968</v>
      </c>
      <c r="D76" s="76">
        <f>'BA-POSADAS (A)'!C77/'BA-POSADAS (O)'!F77</f>
        <v>2.6858974358974357</v>
      </c>
      <c r="E76" s="274">
        <f>'BA-POSADAS (A)'!C77/'BA-POSADAS (O)'!I77</f>
        <v>2.3407821229050279</v>
      </c>
    </row>
    <row r="77" spans="1:5">
      <c r="A77" s="365"/>
      <c r="B77" s="78" t="s">
        <v>15</v>
      </c>
      <c r="C77" s="227">
        <f>'BA-POSADAS (A)'!C78/'BA-POSADAS (O)'!C78</f>
        <v>2.2488188976377952</v>
      </c>
      <c r="D77" s="76">
        <f>'BA-POSADAS (A)'!C78/'BA-POSADAS (O)'!F78</f>
        <v>1.8307692307692307</v>
      </c>
      <c r="E77" s="274">
        <f>'BA-POSADAS (A)'!C78/'BA-POSADAS (O)'!I78</f>
        <v>1.5955307262569833</v>
      </c>
    </row>
    <row r="78" spans="1:5">
      <c r="A78" s="365"/>
      <c r="B78" s="78" t="s">
        <v>16</v>
      </c>
      <c r="C78" s="227">
        <f>'BA-POSADAS (A)'!C79/'BA-POSADAS (O)'!C79</f>
        <v>2.2811023622047246</v>
      </c>
      <c r="D78" s="76">
        <f>'BA-POSADAS (A)'!C79/'BA-POSADAS (O)'!F79</f>
        <v>1.8570512820512821</v>
      </c>
      <c r="E78" s="274">
        <f>'BA-POSADAS (A)'!C79/'BA-POSADAS (O)'!I79</f>
        <v>1.6184357541899441</v>
      </c>
    </row>
    <row r="79" spans="1:5">
      <c r="A79" s="365"/>
      <c r="B79" s="78" t="s">
        <v>17</v>
      </c>
      <c r="C79" s="227">
        <f>'BA-POSADAS (A)'!C80/'BA-POSADAS (O)'!C80</f>
        <v>2.875</v>
      </c>
      <c r="D79" s="76">
        <f>'BA-POSADAS (A)'!C80/'BA-POSADAS (O)'!F80</f>
        <v>2.4352941176470586</v>
      </c>
      <c r="E79" s="274">
        <f>'BA-POSADAS (A)'!C80/'BA-POSADAS (O)'!I80</f>
        <v>2.1230769230769231</v>
      </c>
    </row>
    <row r="80" spans="1:5">
      <c r="A80" s="365"/>
      <c r="B80" s="78" t="s">
        <v>18</v>
      </c>
      <c r="C80" s="227">
        <f>'BA-POSADAS (A)'!C81/'BA-POSADAS (O)'!C81</f>
        <v>2.043638598647818</v>
      </c>
      <c r="D80" s="76">
        <f>'BA-POSADAS (A)'!C81/'BA-POSADAS (O)'!F81</f>
        <v>1.7723880597014925</v>
      </c>
      <c r="E80" s="274">
        <f>'BA-POSADAS (A)'!C81/'BA-POSADAS (O)'!I81</f>
        <v>1.6921119592875318</v>
      </c>
    </row>
    <row r="81" spans="1:5">
      <c r="A81" s="365"/>
      <c r="B81" s="78" t="s">
        <v>19</v>
      </c>
      <c r="C81" s="227">
        <f>'BA-POSADAS (A)'!C82/'BA-POSADAS (O)'!C82</f>
        <v>2.5943454210202828</v>
      </c>
      <c r="D81" s="76">
        <f>'BA-POSADAS (A)'!C82/'BA-POSADAS (O)'!F82</f>
        <v>2.25</v>
      </c>
      <c r="E81" s="274">
        <f>'BA-POSADAS (A)'!C82/'BA-POSADAS (O)'!I82</f>
        <v>2.1480916030534352</v>
      </c>
    </row>
    <row r="82" spans="1:5">
      <c r="A82" s="365"/>
      <c r="B82" s="78" t="s">
        <v>20</v>
      </c>
      <c r="C82" s="227">
        <f>'BA-POSADAS (A)'!C83/'BA-POSADAS (O)'!C83</f>
        <v>2.4597222222222221</v>
      </c>
      <c r="D82" s="76">
        <f>'BA-POSADAS (A)'!C83/'BA-POSADAS (O)'!F83</f>
        <v>2.0835294117647059</v>
      </c>
      <c r="E82" s="274">
        <f>'BA-POSADAS (A)'!C83/'BA-POSADAS (O)'!I83</f>
        <v>1.8164102564102564</v>
      </c>
    </row>
    <row r="83" spans="1:5">
      <c r="A83" s="365"/>
      <c r="B83" s="78" t="s">
        <v>146</v>
      </c>
      <c r="C83" s="227">
        <f>'BA-POSADAS (A)'!C84/'BA-POSADAS (O)'!C84</f>
        <v>3.05</v>
      </c>
      <c r="D83" s="76">
        <f>'BA-POSADAS (A)'!C84/'BA-POSADAS (O)'!F84</f>
        <v>2.5835294117647059</v>
      </c>
      <c r="E83" s="274">
        <f>'BA-POSADAS (A)'!C84/'BA-POSADAS (O)'!I84</f>
        <v>2.2523076923076921</v>
      </c>
    </row>
    <row r="84" spans="1:5" ht="15" thickBot="1">
      <c r="A84" s="365"/>
      <c r="B84" s="116" t="s">
        <v>147</v>
      </c>
      <c r="C84" s="164">
        <f>'BA-POSADAS (A)'!C85/'BA-POSADAS (O)'!C85</f>
        <v>8.1097222222222225</v>
      </c>
      <c r="D84" s="165">
        <f>'BA-POSADAS (A)'!C85/'BA-POSADAS (O)'!F85</f>
        <v>6.8694117647058821</v>
      </c>
      <c r="E84" s="166">
        <f>'BA-POSADAS (A)'!C85/'BA-POSADAS (O)'!I85</f>
        <v>5.9887179487179489</v>
      </c>
    </row>
    <row r="85" spans="1:5">
      <c r="A85" s="364">
        <v>2019</v>
      </c>
      <c r="B85" s="115" t="s">
        <v>148</v>
      </c>
      <c r="C85" s="119">
        <f>'BA-POSADAS (A)'!C86/'BA-POSADAS (O)'!C86</f>
        <v>5.2454411039921141</v>
      </c>
      <c r="D85" s="13">
        <f>'BA-POSADAS (A)'!C86/'BA-POSADAS (O)'!F86</f>
        <v>4.5954231433506045</v>
      </c>
      <c r="E85" s="120">
        <f>'BA-POSADAS (A)'!C86/'BA-POSADAS (O)'!I86</f>
        <v>4.2402390438247011</v>
      </c>
    </row>
    <row r="86" spans="1:5">
      <c r="A86" s="365"/>
      <c r="B86" s="78" t="s">
        <v>12</v>
      </c>
      <c r="C86" s="227">
        <f>'BA-POSADAS (A)'!C87/'BA-POSADAS (O)'!C87</f>
        <v>3.2375554460325282</v>
      </c>
      <c r="D86" s="76">
        <f>'BA-POSADAS (A)'!C87/'BA-POSADAS (O)'!F87</f>
        <v>2.8363557858376511</v>
      </c>
      <c r="E86" s="274">
        <f>'BA-POSADAS (A)'!C87/'BA-POSADAS (O)'!I87</f>
        <v>2.6171314741035858</v>
      </c>
    </row>
    <row r="87" spans="1:5">
      <c r="A87" s="365"/>
      <c r="B87" s="78" t="s">
        <v>13</v>
      </c>
      <c r="C87" s="227">
        <f>'BA-POSADAS (A)'!C88/'BA-POSADAS (O)'!C88</f>
        <v>1.531789058649581</v>
      </c>
      <c r="D87" s="76">
        <f>'BA-POSADAS (A)'!C88/'BA-POSADAS (O)'!F88</f>
        <v>1.3419689119170986</v>
      </c>
      <c r="E87" s="274">
        <f>'BA-POSADAS (A)'!C88/'BA-POSADAS (O)'!I88</f>
        <v>1.2382470119521913</v>
      </c>
    </row>
    <row r="88" spans="1:5">
      <c r="A88" s="365"/>
      <c r="B88" s="78" t="s">
        <v>14</v>
      </c>
      <c r="C88" s="227">
        <f>'BA-POSADAS (A)'!C89/'BA-POSADAS (O)'!C89</f>
        <v>2.3711187777230163</v>
      </c>
      <c r="D88" s="76">
        <f>'BA-POSADAS (A)'!C89/'BA-POSADAS (O)'!F89</f>
        <v>2.0772884283246977</v>
      </c>
      <c r="E88" s="274">
        <f>'BA-POSADAS (A)'!C89/'BA-POSADAS (O)'!I89</f>
        <v>1.9167330677290837</v>
      </c>
    </row>
    <row r="89" spans="1:5">
      <c r="A89" s="365"/>
      <c r="B89" s="78" t="s">
        <v>15</v>
      </c>
      <c r="C89" s="227">
        <f>'BA-POSADAS (A)'!C90/'BA-POSADAS (O)'!C90</f>
        <v>2.093642188270084</v>
      </c>
      <c r="D89" s="76">
        <f>'BA-POSADAS (A)'!C90/'BA-POSADAS (O)'!F90</f>
        <v>1.8341968911917099</v>
      </c>
      <c r="E89" s="274">
        <f>'BA-POSADAS (A)'!C90/'BA-POSADAS (O)'!I90</f>
        <v>1.6924302788844621</v>
      </c>
    </row>
    <row r="90" spans="1:5">
      <c r="A90" s="365"/>
      <c r="B90" s="78" t="s">
        <v>16</v>
      </c>
      <c r="C90" s="227">
        <f>'BA-POSADAS (A)'!C91/'BA-POSADAS (O)'!C91</f>
        <v>2.1064563824544109</v>
      </c>
      <c r="D90" s="76">
        <f>'BA-POSADAS (A)'!C91/'BA-POSADAS (O)'!F91</f>
        <v>1.8454231433506045</v>
      </c>
      <c r="E90" s="274">
        <f>'BA-POSADAS (A)'!C91/'BA-POSADAS (O)'!I91</f>
        <v>1.702788844621514</v>
      </c>
    </row>
    <row r="91" spans="1:5">
      <c r="A91" s="365"/>
      <c r="B91" s="78" t="s">
        <v>17</v>
      </c>
      <c r="C91" s="227">
        <f>'BA-POSADAS (A)'!C92/'BA-POSADAS (O)'!C92</f>
        <v>5.3242976835879743</v>
      </c>
      <c r="D91" s="76">
        <f>'BA-POSADAS (A)'!C92/'BA-POSADAS (O)'!F92</f>
        <v>4.6645077720207251</v>
      </c>
      <c r="E91" s="274">
        <f>'BA-POSADAS (A)'!C92/'BA-POSADAS (O)'!I92</f>
        <v>4.3039840637450197</v>
      </c>
    </row>
    <row r="92" spans="1:5">
      <c r="A92" s="365"/>
      <c r="B92" s="78" t="s">
        <v>18</v>
      </c>
      <c r="C92" s="227">
        <f>'BA-POSADAS (A)'!C93/'BA-POSADAS (O)'!C93</f>
        <v>3.8728617660656495</v>
      </c>
      <c r="D92" s="76">
        <f>'BA-POSADAS (A)'!C93/'BA-POSADAS (O)'!F93</f>
        <v>3.3983772819472615</v>
      </c>
      <c r="E92" s="274">
        <f>'BA-POSADAS (A)'!C93/'BA-POSADAS (O)'!I93</f>
        <v>3.3242063492063494</v>
      </c>
    </row>
    <row r="93" spans="1:5">
      <c r="A93" s="365"/>
      <c r="B93" s="78" t="s">
        <v>19</v>
      </c>
      <c r="C93" s="227">
        <f>'BA-POSADAS (A)'!C94/'BA-POSADAS (O)'!C94</f>
        <v>3.2415654520917681</v>
      </c>
      <c r="D93" s="76">
        <f>'BA-POSADAS (A)'!C94/'BA-POSADAS (O)'!F94</f>
        <v>2.8370078740157481</v>
      </c>
      <c r="E93" s="274">
        <f>'BA-POSADAS (A)'!C94/'BA-POSADAS (O)'!I94</f>
        <v>2.62992700729927</v>
      </c>
    </row>
    <row r="94" spans="1:5">
      <c r="A94" s="365"/>
      <c r="B94" s="78" t="s">
        <v>20</v>
      </c>
      <c r="C94" s="227">
        <f>'BA-POSADAS (A)'!C95/'BA-POSADAS (O)'!C95</f>
        <v>3.2415654520917681</v>
      </c>
      <c r="D94" s="76">
        <f>'BA-POSADAS (A)'!C95/'BA-POSADAS (O)'!F95</f>
        <v>2.8370078740157481</v>
      </c>
      <c r="E94" s="274">
        <f>'BA-POSADAS (A)'!C95/'BA-POSADAS (O)'!I95</f>
        <v>2.62992700729927</v>
      </c>
    </row>
    <row r="95" spans="1:5">
      <c r="A95" s="365"/>
      <c r="B95" s="78" t="s">
        <v>146</v>
      </c>
      <c r="C95" s="227">
        <f>'BA-POSADAS (A)'!C96/'BA-POSADAS (O)'!C96</f>
        <v>5.2695117262591307</v>
      </c>
      <c r="D95" s="76">
        <f>'BA-POSADAS (A)'!C96/'BA-POSADAS (O)'!F96</f>
        <v>4.5610648918469217</v>
      </c>
      <c r="E95" s="274">
        <f>'BA-POSADAS (A)'!C96/'BA-POSADAS (O)'!I96</f>
        <v>4.0311764705882354</v>
      </c>
    </row>
    <row r="96" spans="1:5" ht="15" thickBot="1">
      <c r="A96" s="372"/>
      <c r="B96" s="116" t="s">
        <v>147</v>
      </c>
      <c r="C96" s="164">
        <f>'BA-POSADAS (A)'!C97/'BA-POSADAS (O)'!C97</f>
        <v>5.7907055630936224</v>
      </c>
      <c r="D96" s="165">
        <f>'BA-POSADAS (A)'!C97/'BA-POSADAS (O)'!F97</f>
        <v>5.3180685358255451</v>
      </c>
      <c r="E96" s="166">
        <f>'BA-POSADAS (A)'!C97/'BA-POSADAS (O)'!I97</f>
        <v>3.7935555555555553</v>
      </c>
    </row>
    <row r="97" spans="1:5">
      <c r="A97" s="364">
        <v>2020</v>
      </c>
      <c r="B97" s="115" t="s">
        <v>148</v>
      </c>
      <c r="C97" s="119">
        <f>'BA-POSADAS (A)'!C98/'BA-POSADAS (O)'!C98</f>
        <v>2.9874125874125874</v>
      </c>
      <c r="D97" s="13">
        <f>'BA-POSADAS (A)'!C98/'BA-POSADAS (O)'!F98</f>
        <v>2.6616822429906541</v>
      </c>
      <c r="E97" s="120">
        <f>'BA-POSADAS (A)'!C98/'BA-POSADAS (O)'!I98</f>
        <v>2.2484210526315791</v>
      </c>
    </row>
    <row r="98" spans="1:5">
      <c r="A98" s="365"/>
      <c r="B98" s="78" t="s">
        <v>12</v>
      </c>
      <c r="C98" s="8" t="s">
        <v>150</v>
      </c>
      <c r="D98" s="76" t="s">
        <v>150</v>
      </c>
      <c r="E98" s="274" t="s">
        <v>150</v>
      </c>
    </row>
    <row r="99" spans="1:5">
      <c r="A99" s="365"/>
      <c r="B99" s="78" t="s">
        <v>13</v>
      </c>
      <c r="C99" s="227" t="s">
        <v>150</v>
      </c>
      <c r="D99" s="76" t="s">
        <v>150</v>
      </c>
      <c r="E99" s="274" t="s">
        <v>150</v>
      </c>
    </row>
    <row r="100" spans="1:5">
      <c r="A100" s="365"/>
      <c r="B100" s="78" t="s">
        <v>14</v>
      </c>
      <c r="C100" s="227" t="s">
        <v>150</v>
      </c>
      <c r="D100" s="76" t="s">
        <v>150</v>
      </c>
      <c r="E100" s="274" t="s">
        <v>150</v>
      </c>
    </row>
    <row r="101" spans="1:5">
      <c r="A101" s="365"/>
      <c r="B101" s="78" t="s">
        <v>15</v>
      </c>
      <c r="C101" s="227" t="s">
        <v>150</v>
      </c>
      <c r="D101" s="76" t="s">
        <v>150</v>
      </c>
      <c r="E101" s="274" t="s">
        <v>150</v>
      </c>
    </row>
    <row r="102" spans="1:5">
      <c r="A102" s="365"/>
      <c r="B102" s="78" t="s">
        <v>16</v>
      </c>
      <c r="C102" s="227" t="s">
        <v>150</v>
      </c>
      <c r="D102" s="76" t="s">
        <v>150</v>
      </c>
      <c r="E102" s="274" t="s">
        <v>150</v>
      </c>
    </row>
    <row r="103" spans="1:5">
      <c r="A103" s="365"/>
      <c r="B103" s="78" t="s">
        <v>17</v>
      </c>
      <c r="C103" s="227" t="s">
        <v>150</v>
      </c>
      <c r="D103" s="76" t="s">
        <v>150</v>
      </c>
      <c r="E103" s="274" t="s">
        <v>150</v>
      </c>
    </row>
    <row r="104" spans="1:5">
      <c r="A104" s="365"/>
      <c r="B104" s="78" t="s">
        <v>18</v>
      </c>
      <c r="C104" s="227" t="s">
        <v>150</v>
      </c>
      <c r="D104" s="76" t="s">
        <v>150</v>
      </c>
      <c r="E104" s="274" t="s">
        <v>150</v>
      </c>
    </row>
    <row r="105" spans="1:5">
      <c r="A105" s="365"/>
      <c r="B105" s="78" t="s">
        <v>19</v>
      </c>
      <c r="C105" s="227" t="s">
        <v>150</v>
      </c>
      <c r="D105" s="76" t="s">
        <v>150</v>
      </c>
      <c r="E105" s="274" t="s">
        <v>150</v>
      </c>
    </row>
    <row r="106" spans="1:5">
      <c r="A106" s="365"/>
      <c r="B106" s="78" t="s">
        <v>20</v>
      </c>
      <c r="C106" s="227" t="s">
        <v>150</v>
      </c>
      <c r="D106" s="76" t="s">
        <v>150</v>
      </c>
      <c r="E106" s="274" t="s">
        <v>150</v>
      </c>
    </row>
    <row r="107" spans="1:5">
      <c r="A107" s="365"/>
      <c r="B107" s="78" t="s">
        <v>146</v>
      </c>
      <c r="C107" s="227" t="s">
        <v>150</v>
      </c>
      <c r="D107" s="76" t="s">
        <v>150</v>
      </c>
      <c r="E107" s="274" t="s">
        <v>150</v>
      </c>
    </row>
    <row r="108" spans="1:5" ht="15" thickBot="1">
      <c r="A108" s="365"/>
      <c r="B108" s="116" t="s">
        <v>147</v>
      </c>
      <c r="C108" s="164" t="s">
        <v>150</v>
      </c>
      <c r="D108" s="165" t="s">
        <v>150</v>
      </c>
      <c r="E108" s="166" t="s">
        <v>150</v>
      </c>
    </row>
    <row r="109" spans="1:5">
      <c r="A109" s="364">
        <v>2021</v>
      </c>
      <c r="B109" s="79" t="s">
        <v>148</v>
      </c>
      <c r="C109" s="227" t="s">
        <v>150</v>
      </c>
      <c r="D109" s="76" t="s">
        <v>150</v>
      </c>
      <c r="E109" s="274" t="s">
        <v>150</v>
      </c>
    </row>
    <row r="110" spans="1:5">
      <c r="A110" s="365"/>
      <c r="B110" s="78" t="s">
        <v>12</v>
      </c>
      <c r="C110" s="227" t="s">
        <v>150</v>
      </c>
      <c r="D110" s="76" t="s">
        <v>150</v>
      </c>
      <c r="E110" s="274" t="s">
        <v>150</v>
      </c>
    </row>
    <row r="111" spans="1:5">
      <c r="A111" s="365"/>
      <c r="B111" s="78" t="s">
        <v>13</v>
      </c>
      <c r="C111" s="227" t="s">
        <v>150</v>
      </c>
      <c r="D111" s="76" t="s">
        <v>150</v>
      </c>
      <c r="E111" s="274" t="s">
        <v>150</v>
      </c>
    </row>
    <row r="112" spans="1:5">
      <c r="A112" s="365"/>
      <c r="B112" s="78" t="s">
        <v>14</v>
      </c>
      <c r="C112" s="227" t="s">
        <v>150</v>
      </c>
      <c r="D112" s="76" t="s">
        <v>150</v>
      </c>
      <c r="E112" s="274" t="s">
        <v>150</v>
      </c>
    </row>
    <row r="113" spans="1:5">
      <c r="A113" s="365"/>
      <c r="B113" s="78" t="s">
        <v>15</v>
      </c>
      <c r="C113" s="227" t="s">
        <v>150</v>
      </c>
      <c r="D113" s="76" t="s">
        <v>150</v>
      </c>
      <c r="E113" s="274" t="s">
        <v>150</v>
      </c>
    </row>
    <row r="114" spans="1:5">
      <c r="A114" s="365"/>
      <c r="B114" s="78" t="s">
        <v>16</v>
      </c>
      <c r="C114" s="227" t="s">
        <v>150</v>
      </c>
      <c r="D114" s="76" t="s">
        <v>150</v>
      </c>
      <c r="E114" s="274" t="s">
        <v>150</v>
      </c>
    </row>
    <row r="115" spans="1:5">
      <c r="A115" s="365"/>
      <c r="B115" s="78" t="s">
        <v>17</v>
      </c>
      <c r="C115" s="227" t="s">
        <v>150</v>
      </c>
      <c r="D115" s="76" t="s">
        <v>150</v>
      </c>
      <c r="E115" s="274" t="s">
        <v>150</v>
      </c>
    </row>
    <row r="116" spans="1:5">
      <c r="A116" s="365"/>
      <c r="B116" s="78" t="s">
        <v>18</v>
      </c>
      <c r="C116" s="227" t="s">
        <v>150</v>
      </c>
      <c r="D116" s="76" t="s">
        <v>150</v>
      </c>
      <c r="E116" s="274" t="s">
        <v>150</v>
      </c>
    </row>
    <row r="117" spans="1:5" ht="15" thickBot="1">
      <c r="A117" s="372"/>
      <c r="B117" s="291" t="s">
        <v>19</v>
      </c>
      <c r="C117" s="164">
        <f>'BA-POSADAS (A)'!C118/'BA-POSADAS (O)'!C118</f>
        <v>2.4254102895076528</v>
      </c>
      <c r="D117" s="165">
        <f>'BA-POSADAS (A)'!C118/'BA-POSADAS (O)'!F118</f>
        <v>2.1214516129032259</v>
      </c>
      <c r="E117" s="166" t="s">
        <v>150</v>
      </c>
    </row>
    <row r="118" spans="1:5">
      <c r="A118" s="2"/>
      <c r="B118" s="74"/>
    </row>
    <row r="120" spans="1:5">
      <c r="A120" s="4" t="s">
        <v>21</v>
      </c>
    </row>
  </sheetData>
  <mergeCells count="12">
    <mergeCell ref="A85:A96"/>
    <mergeCell ref="A97:A108"/>
    <mergeCell ref="A109:A117"/>
    <mergeCell ref="A73:A84"/>
    <mergeCell ref="C12:E12"/>
    <mergeCell ref="A12:A13"/>
    <mergeCell ref="A14:A24"/>
    <mergeCell ref="A25:A36"/>
    <mergeCell ref="A61:A72"/>
    <mergeCell ref="A49:A60"/>
    <mergeCell ref="A37:A48"/>
    <mergeCell ref="B12:B13"/>
  </mergeCells>
  <hyperlinks>
    <hyperlink ref="A120" location="ÍNDICE!A1" display="Volver al Índice" xr:uid="{00000000-0004-0000-1D00-000000000000}"/>
  </hyperlinks>
  <pageMargins left="0.7" right="0.7" top="0.75" bottom="0.75" header="0.3" footer="0.3"/>
  <pageSetup orientation="portrait" verticalDpi="300"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I131"/>
  <sheetViews>
    <sheetView showGridLines="0" zoomScale="80" zoomScaleNormal="80" workbookViewId="0"/>
  </sheetViews>
  <sheetFormatPr baseColWidth="10" defaultColWidth="22.6640625" defaultRowHeight="14.4"/>
  <cols>
    <col min="1" max="1" width="27.6640625" customWidth="1"/>
    <col min="3" max="5" width="30.6640625" customWidth="1"/>
  </cols>
  <sheetData>
    <row r="1" spans="1:5">
      <c r="A1" s="3" t="s">
        <v>0</v>
      </c>
      <c r="B1" s="2"/>
      <c r="C1" s="2"/>
    </row>
    <row r="2" spans="1:5">
      <c r="A2" s="3" t="s">
        <v>1</v>
      </c>
      <c r="B2" s="2"/>
      <c r="C2" s="2"/>
    </row>
    <row r="3" spans="1:5">
      <c r="A3" s="3" t="s">
        <v>2</v>
      </c>
      <c r="B3" s="2"/>
      <c r="C3" s="2"/>
    </row>
    <row r="4" spans="1:5">
      <c r="A4" s="3" t="s">
        <v>3</v>
      </c>
      <c r="B4" s="2" t="s">
        <v>4</v>
      </c>
      <c r="C4" s="2"/>
    </row>
    <row r="5" spans="1:5">
      <c r="A5" s="3" t="s">
        <v>6</v>
      </c>
      <c r="B5" s="2" t="s">
        <v>61</v>
      </c>
      <c r="C5" s="2"/>
    </row>
    <row r="6" spans="1:5">
      <c r="A6" s="3" t="s">
        <v>5</v>
      </c>
      <c r="B6" s="2" t="s">
        <v>83</v>
      </c>
      <c r="C6" s="2"/>
    </row>
    <row r="7" spans="1:5">
      <c r="A7" s="3" t="s">
        <v>7</v>
      </c>
      <c r="B7" s="2" t="s">
        <v>67</v>
      </c>
      <c r="C7" s="2"/>
    </row>
    <row r="8" spans="1:5">
      <c r="A8" s="3" t="s">
        <v>8</v>
      </c>
      <c r="B8" s="314" t="str">
        <f>+'[2]BA-BAHIA BLANCA'!B8</f>
        <v>septiembre 2021</v>
      </c>
      <c r="C8" s="2"/>
    </row>
    <row r="9" spans="1:5">
      <c r="A9" s="3" t="s">
        <v>9</v>
      </c>
      <c r="B9" s="315" t="str">
        <f>+'[2]BA-BAHIA BLANCA'!B9</f>
        <v>septiembre 2021</v>
      </c>
      <c r="C9" s="2"/>
    </row>
    <row r="10" spans="1:5">
      <c r="A10" s="2"/>
      <c r="B10" s="2"/>
      <c r="C10" s="2"/>
    </row>
    <row r="11" spans="1:5" ht="15" thickBot="1">
      <c r="A11" s="2"/>
      <c r="B11" s="2"/>
      <c r="C11" s="2"/>
    </row>
    <row r="12" spans="1:5" ht="15" thickBot="1">
      <c r="A12" s="366" t="s">
        <v>10</v>
      </c>
      <c r="B12" s="369" t="s">
        <v>11</v>
      </c>
      <c r="C12" s="355" t="s">
        <v>77</v>
      </c>
      <c r="D12" s="356"/>
      <c r="E12" s="357"/>
    </row>
    <row r="13" spans="1:5">
      <c r="A13" s="367"/>
      <c r="B13" s="370"/>
      <c r="C13" s="419" t="s">
        <v>69</v>
      </c>
      <c r="D13" s="420"/>
      <c r="E13" s="421"/>
    </row>
    <row r="14" spans="1:5" ht="15" thickBot="1">
      <c r="A14" s="368"/>
      <c r="B14" s="371"/>
      <c r="C14" s="10" t="s">
        <v>70</v>
      </c>
      <c r="D14" s="11" t="s">
        <v>71</v>
      </c>
      <c r="E14" s="12" t="s">
        <v>72</v>
      </c>
    </row>
    <row r="15" spans="1:5" ht="15" customHeight="1">
      <c r="A15" s="361">
        <v>2013</v>
      </c>
      <c r="B15" s="25" t="s">
        <v>12</v>
      </c>
      <c r="C15" s="61">
        <v>1156</v>
      </c>
      <c r="D15" s="13">
        <f t="shared" ref="D15:D78" si="0">+C15/$B$119</f>
        <v>1.1759918616480163</v>
      </c>
      <c r="E15" s="27">
        <f t="shared" ref="E15:E78" si="1">+C15/$C$23*100</f>
        <v>86.526946107784426</v>
      </c>
    </row>
    <row r="16" spans="1:5" ht="15" customHeight="1">
      <c r="A16" s="362"/>
      <c r="B16" s="28" t="s">
        <v>13</v>
      </c>
      <c r="C16" s="62">
        <v>782</v>
      </c>
      <c r="D16" s="15">
        <f t="shared" si="0"/>
        <v>0.79552390640895221</v>
      </c>
      <c r="E16" s="30">
        <f t="shared" si="1"/>
        <v>58.532934131736525</v>
      </c>
    </row>
    <row r="17" spans="1:8" ht="15" customHeight="1">
      <c r="A17" s="362"/>
      <c r="B17" s="28" t="s">
        <v>14</v>
      </c>
      <c r="C17" s="62">
        <v>903</v>
      </c>
      <c r="D17" s="15">
        <f t="shared" si="0"/>
        <v>0.91861648016276709</v>
      </c>
      <c r="E17" s="30">
        <f t="shared" si="1"/>
        <v>67.589820359281433</v>
      </c>
    </row>
    <row r="18" spans="1:8" ht="15" customHeight="1">
      <c r="A18" s="362"/>
      <c r="B18" s="28" t="s">
        <v>15</v>
      </c>
      <c r="C18" s="62">
        <v>1170</v>
      </c>
      <c r="D18" s="15">
        <f t="shared" si="0"/>
        <v>1.1902339776195321</v>
      </c>
      <c r="E18" s="30">
        <f t="shared" si="1"/>
        <v>87.574850299401191</v>
      </c>
    </row>
    <row r="19" spans="1:8" ht="15" customHeight="1">
      <c r="A19" s="362"/>
      <c r="B19" s="28" t="s">
        <v>16</v>
      </c>
      <c r="C19" s="62">
        <v>1250</v>
      </c>
      <c r="D19" s="15">
        <f t="shared" si="0"/>
        <v>1.2716174974567651</v>
      </c>
      <c r="E19" s="30">
        <f t="shared" si="1"/>
        <v>93.562874251497007</v>
      </c>
    </row>
    <row r="20" spans="1:8" ht="15" customHeight="1">
      <c r="A20" s="362"/>
      <c r="B20" s="28" t="s">
        <v>17</v>
      </c>
      <c r="C20" s="62">
        <v>1336</v>
      </c>
      <c r="D20" s="15">
        <f t="shared" si="0"/>
        <v>1.3591047812817905</v>
      </c>
      <c r="E20" s="30">
        <f t="shared" si="1"/>
        <v>100</v>
      </c>
    </row>
    <row r="21" spans="1:8" ht="15" customHeight="1">
      <c r="A21" s="362"/>
      <c r="B21" s="28" t="s">
        <v>18</v>
      </c>
      <c r="C21" s="62">
        <v>1336</v>
      </c>
      <c r="D21" s="15">
        <f t="shared" si="0"/>
        <v>1.3591047812817905</v>
      </c>
      <c r="E21" s="30">
        <f t="shared" si="1"/>
        <v>100</v>
      </c>
    </row>
    <row r="22" spans="1:8" ht="15" customHeight="1">
      <c r="A22" s="362"/>
      <c r="B22" s="28" t="s">
        <v>19</v>
      </c>
      <c r="C22" s="62">
        <v>1336</v>
      </c>
      <c r="D22" s="15">
        <f t="shared" si="0"/>
        <v>1.3591047812817905</v>
      </c>
      <c r="E22" s="30">
        <f t="shared" si="1"/>
        <v>100</v>
      </c>
    </row>
    <row r="23" spans="1:8" ht="15" customHeight="1">
      <c r="A23" s="362"/>
      <c r="B23" s="28" t="s">
        <v>20</v>
      </c>
      <c r="C23" s="62">
        <v>1336</v>
      </c>
      <c r="D23" s="15">
        <f t="shared" si="0"/>
        <v>1.3591047812817905</v>
      </c>
      <c r="E23" s="30">
        <f t="shared" si="1"/>
        <v>100</v>
      </c>
      <c r="H23" s="105"/>
    </row>
    <row r="24" spans="1:8" ht="15" customHeight="1">
      <c r="A24" s="362"/>
      <c r="B24" s="28" t="s">
        <v>146</v>
      </c>
      <c r="C24" s="62">
        <v>1336</v>
      </c>
      <c r="D24" s="15">
        <f t="shared" si="0"/>
        <v>1.3591047812817905</v>
      </c>
      <c r="E24" s="30">
        <f t="shared" si="1"/>
        <v>100</v>
      </c>
      <c r="H24" s="105"/>
    </row>
    <row r="25" spans="1:8" ht="15" customHeight="1" thickBot="1">
      <c r="A25" s="363"/>
      <c r="B25" s="31" t="s">
        <v>147</v>
      </c>
      <c r="C25" s="96">
        <v>1336</v>
      </c>
      <c r="D25" s="17">
        <f t="shared" si="0"/>
        <v>1.3591047812817905</v>
      </c>
      <c r="E25" s="42">
        <f t="shared" si="1"/>
        <v>100</v>
      </c>
      <c r="H25" s="105"/>
    </row>
    <row r="26" spans="1:8" ht="15" customHeight="1">
      <c r="A26" s="361">
        <v>2014</v>
      </c>
      <c r="B26" s="108" t="s">
        <v>148</v>
      </c>
      <c r="C26" s="35">
        <v>1862</v>
      </c>
      <c r="D26" s="13">
        <f t="shared" si="0"/>
        <v>1.8942014242115972</v>
      </c>
      <c r="E26" s="27">
        <f t="shared" si="1"/>
        <v>139.37125748502993</v>
      </c>
      <c r="H26" s="105"/>
    </row>
    <row r="27" spans="1:8" ht="15" customHeight="1">
      <c r="A27" s="362"/>
      <c r="B27" s="109" t="s">
        <v>12</v>
      </c>
      <c r="C27" s="89">
        <v>1380</v>
      </c>
      <c r="D27" s="15">
        <f t="shared" si="0"/>
        <v>1.4038657171922686</v>
      </c>
      <c r="E27" s="30">
        <f t="shared" si="1"/>
        <v>103.29341317365271</v>
      </c>
    </row>
    <row r="28" spans="1:8" ht="15" customHeight="1">
      <c r="A28" s="362"/>
      <c r="B28" s="109" t="s">
        <v>13</v>
      </c>
      <c r="C28" s="89">
        <v>1372.3333333333333</v>
      </c>
      <c r="D28" s="15">
        <f t="shared" si="0"/>
        <v>1.396066463207867</v>
      </c>
      <c r="E28" s="30">
        <f t="shared" si="1"/>
        <v>102.7195608782435</v>
      </c>
    </row>
    <row r="29" spans="1:8" ht="15" customHeight="1">
      <c r="A29" s="362"/>
      <c r="B29" s="110" t="s">
        <v>14</v>
      </c>
      <c r="C29" s="98">
        <f>+(1052+1246+1377+1508)/4</f>
        <v>1295.75</v>
      </c>
      <c r="D29" s="32">
        <f t="shared" si="0"/>
        <v>1.3181586978636826</v>
      </c>
      <c r="E29" s="33">
        <f t="shared" si="1"/>
        <v>96.987275449101801</v>
      </c>
    </row>
    <row r="30" spans="1:8" ht="15" customHeight="1">
      <c r="A30" s="362"/>
      <c r="B30" s="110" t="s">
        <v>15</v>
      </c>
      <c r="C30" s="98">
        <v>1417</v>
      </c>
      <c r="D30" s="32">
        <f t="shared" si="0"/>
        <v>1.4415055951169888</v>
      </c>
      <c r="E30" s="33">
        <f t="shared" si="1"/>
        <v>106.06287425149701</v>
      </c>
    </row>
    <row r="31" spans="1:8" ht="15" customHeight="1">
      <c r="A31" s="362"/>
      <c r="B31" s="110" t="s">
        <v>16</v>
      </c>
      <c r="C31" s="98">
        <v>1672</v>
      </c>
      <c r="D31" s="32">
        <f t="shared" si="0"/>
        <v>1.7009155645981688</v>
      </c>
      <c r="E31" s="33">
        <f t="shared" si="1"/>
        <v>125.1497005988024</v>
      </c>
    </row>
    <row r="32" spans="1:8" ht="15" customHeight="1">
      <c r="A32" s="362"/>
      <c r="B32" s="110" t="s">
        <v>17</v>
      </c>
      <c r="C32" s="98">
        <f>+(1161+1672)/2</f>
        <v>1416.5</v>
      </c>
      <c r="D32" s="32">
        <f t="shared" si="0"/>
        <v>1.440996948118006</v>
      </c>
      <c r="E32" s="33">
        <f t="shared" si="1"/>
        <v>106.02544910179641</v>
      </c>
    </row>
    <row r="33" spans="1:9" ht="15" customHeight="1">
      <c r="A33" s="362"/>
      <c r="B33" s="110" t="s">
        <v>18</v>
      </c>
      <c r="C33" s="98">
        <v>1672</v>
      </c>
      <c r="D33" s="32">
        <f t="shared" si="0"/>
        <v>1.7009155645981688</v>
      </c>
      <c r="E33" s="33">
        <f t="shared" si="1"/>
        <v>125.1497005988024</v>
      </c>
    </row>
    <row r="34" spans="1:9" ht="15" customHeight="1">
      <c r="A34" s="362"/>
      <c r="B34" s="110" t="s">
        <v>19</v>
      </c>
      <c r="C34" s="98">
        <v>1508</v>
      </c>
      <c r="D34" s="32">
        <f t="shared" si="0"/>
        <v>1.5340793489318414</v>
      </c>
      <c r="E34" s="33">
        <f t="shared" si="1"/>
        <v>112.87425149700599</v>
      </c>
    </row>
    <row r="35" spans="1:9" ht="15" customHeight="1">
      <c r="A35" s="362"/>
      <c r="B35" s="110" t="s">
        <v>20</v>
      </c>
      <c r="C35" s="98">
        <v>1712</v>
      </c>
      <c r="D35" s="32">
        <f t="shared" si="0"/>
        <v>1.7416073245167853</v>
      </c>
      <c r="E35" s="33">
        <f t="shared" si="1"/>
        <v>128.1437125748503</v>
      </c>
    </row>
    <row r="36" spans="1:9" ht="15" customHeight="1">
      <c r="A36" s="362"/>
      <c r="B36" s="110" t="s">
        <v>146</v>
      </c>
      <c r="C36" s="98">
        <v>1699</v>
      </c>
      <c r="D36" s="32">
        <f t="shared" si="0"/>
        <v>1.7283825025432349</v>
      </c>
      <c r="E36" s="33">
        <f t="shared" si="1"/>
        <v>127.17065868263472</v>
      </c>
    </row>
    <row r="37" spans="1:9" ht="15" customHeight="1" thickBot="1">
      <c r="A37" s="363"/>
      <c r="B37" s="111" t="s">
        <v>147</v>
      </c>
      <c r="C37" s="90">
        <v>1700</v>
      </c>
      <c r="D37" s="17">
        <f t="shared" si="0"/>
        <v>1.7293997965412005</v>
      </c>
      <c r="E37" s="42">
        <f t="shared" si="1"/>
        <v>127.24550898203593</v>
      </c>
    </row>
    <row r="38" spans="1:9" ht="15" customHeight="1">
      <c r="A38" s="364">
        <v>2015</v>
      </c>
      <c r="B38" s="108" t="s">
        <v>148</v>
      </c>
      <c r="C38" s="35">
        <v>1819</v>
      </c>
      <c r="D38" s="13">
        <f t="shared" si="0"/>
        <v>1.8504577822990844</v>
      </c>
      <c r="E38" s="27">
        <f t="shared" si="1"/>
        <v>136.15269461077844</v>
      </c>
    </row>
    <row r="39" spans="1:9" ht="15" customHeight="1">
      <c r="A39" s="365"/>
      <c r="B39" s="110" t="s">
        <v>12</v>
      </c>
      <c r="C39" s="98">
        <v>1610</v>
      </c>
      <c r="D39" s="32">
        <f t="shared" si="0"/>
        <v>1.6378433367243133</v>
      </c>
      <c r="E39" s="33">
        <f t="shared" si="1"/>
        <v>120.50898203592814</v>
      </c>
    </row>
    <row r="40" spans="1:9" ht="15" customHeight="1">
      <c r="A40" s="365"/>
      <c r="B40" s="109" t="s">
        <v>13</v>
      </c>
      <c r="C40" s="89">
        <v>1713</v>
      </c>
      <c r="D40" s="15">
        <f t="shared" si="0"/>
        <v>1.7426246185147507</v>
      </c>
      <c r="E40" s="30">
        <f t="shared" si="1"/>
        <v>128.21856287425152</v>
      </c>
    </row>
    <row r="41" spans="1:9" ht="15" customHeight="1">
      <c r="A41" s="365"/>
      <c r="B41" s="109" t="s">
        <v>14</v>
      </c>
      <c r="C41" s="89">
        <v>1487</v>
      </c>
      <c r="D41" s="15">
        <f t="shared" si="0"/>
        <v>1.5127161749745677</v>
      </c>
      <c r="E41" s="30">
        <f t="shared" si="1"/>
        <v>111.30239520958082</v>
      </c>
    </row>
    <row r="42" spans="1:9" ht="15" customHeight="1">
      <c r="A42" s="365"/>
      <c r="B42" s="109" t="s">
        <v>15</v>
      </c>
      <c r="C42" s="89">
        <v>1448</v>
      </c>
      <c r="D42" s="15">
        <f t="shared" si="0"/>
        <v>1.4730417090539165</v>
      </c>
      <c r="E42" s="30">
        <f t="shared" si="1"/>
        <v>108.38323353293413</v>
      </c>
    </row>
    <row r="43" spans="1:9" ht="15" customHeight="1">
      <c r="A43" s="365"/>
      <c r="B43" s="109" t="s">
        <v>16</v>
      </c>
      <c r="C43" s="89">
        <v>1558</v>
      </c>
      <c r="D43" s="15">
        <f t="shared" si="0"/>
        <v>1.5849440488301119</v>
      </c>
      <c r="E43" s="30">
        <f t="shared" si="1"/>
        <v>116.61676646706587</v>
      </c>
    </row>
    <row r="44" spans="1:9" ht="15" customHeight="1">
      <c r="A44" s="365"/>
      <c r="B44" s="109" t="s">
        <v>17</v>
      </c>
      <c r="C44" s="89">
        <v>1448</v>
      </c>
      <c r="D44" s="15">
        <f t="shared" si="0"/>
        <v>1.4730417090539165</v>
      </c>
      <c r="E44" s="30">
        <f t="shared" si="1"/>
        <v>108.38323353293413</v>
      </c>
    </row>
    <row r="45" spans="1:9" ht="15" customHeight="1">
      <c r="A45" s="365"/>
      <c r="B45" s="109" t="s">
        <v>18</v>
      </c>
      <c r="C45" s="89">
        <v>1715</v>
      </c>
      <c r="D45" s="15">
        <f t="shared" si="0"/>
        <v>1.7446592065106816</v>
      </c>
      <c r="E45" s="30">
        <f t="shared" si="1"/>
        <v>128.3682634730539</v>
      </c>
    </row>
    <row r="46" spans="1:9" ht="15" customHeight="1">
      <c r="A46" s="365"/>
      <c r="B46" s="131" t="s">
        <v>19</v>
      </c>
      <c r="C46" s="125">
        <v>1761</v>
      </c>
      <c r="D46" s="76">
        <f t="shared" si="0"/>
        <v>1.7914547304170905</v>
      </c>
      <c r="E46" s="126">
        <f t="shared" si="1"/>
        <v>131.81137724550896</v>
      </c>
      <c r="G46" s="107"/>
      <c r="I46" s="107"/>
    </row>
    <row r="47" spans="1:9" ht="15" customHeight="1">
      <c r="A47" s="365"/>
      <c r="B47" s="109" t="s">
        <v>20</v>
      </c>
      <c r="C47" s="129">
        <v>1761</v>
      </c>
      <c r="D47" s="15">
        <f t="shared" si="0"/>
        <v>1.7914547304170905</v>
      </c>
      <c r="E47" s="30">
        <f t="shared" si="1"/>
        <v>131.81137724550896</v>
      </c>
      <c r="I47" s="107"/>
    </row>
    <row r="48" spans="1:9" ht="15" customHeight="1">
      <c r="A48" s="365"/>
      <c r="B48" s="109" t="s">
        <v>146</v>
      </c>
      <c r="C48" s="129">
        <v>1966</v>
      </c>
      <c r="D48" s="15">
        <f t="shared" si="0"/>
        <v>2</v>
      </c>
      <c r="E48" s="30">
        <f t="shared" si="1"/>
        <v>147.1556886227545</v>
      </c>
    </row>
    <row r="49" spans="1:9" ht="15" customHeight="1" thickBot="1">
      <c r="A49" s="365"/>
      <c r="B49" s="111" t="s">
        <v>147</v>
      </c>
      <c r="C49" s="143">
        <v>1769</v>
      </c>
      <c r="D49" s="17">
        <f t="shared" si="0"/>
        <v>1.7995930824008137</v>
      </c>
      <c r="E49" s="42">
        <f t="shared" si="1"/>
        <v>132.41017964071858</v>
      </c>
    </row>
    <row r="50" spans="1:9" ht="15" customHeight="1">
      <c r="A50" s="361">
        <v>2016</v>
      </c>
      <c r="B50" s="108" t="s">
        <v>148</v>
      </c>
      <c r="C50" s="156">
        <v>2371</v>
      </c>
      <c r="D50" s="13">
        <f t="shared" si="0"/>
        <v>2.4120040691759921</v>
      </c>
      <c r="E50" s="27">
        <f t="shared" si="1"/>
        <v>177.47005988023952</v>
      </c>
      <c r="I50" s="107"/>
    </row>
    <row r="51" spans="1:9" ht="15" customHeight="1">
      <c r="A51" s="362"/>
      <c r="B51" s="109" t="s">
        <v>12</v>
      </c>
      <c r="C51" s="129">
        <v>2189</v>
      </c>
      <c r="D51" s="15">
        <f t="shared" si="0"/>
        <v>2.226856561546287</v>
      </c>
      <c r="E51" s="30">
        <f t="shared" si="1"/>
        <v>163.84730538922156</v>
      </c>
    </row>
    <row r="52" spans="1:9" ht="15" customHeight="1">
      <c r="A52" s="362"/>
      <c r="B52" s="109" t="s">
        <v>13</v>
      </c>
      <c r="C52" s="129">
        <v>2189</v>
      </c>
      <c r="D52" s="15">
        <f t="shared" si="0"/>
        <v>2.226856561546287</v>
      </c>
      <c r="E52" s="30">
        <f t="shared" si="1"/>
        <v>163.84730538922156</v>
      </c>
    </row>
    <row r="53" spans="1:9" ht="15" customHeight="1">
      <c r="A53" s="362"/>
      <c r="B53" s="109" t="s">
        <v>14</v>
      </c>
      <c r="C53" s="129">
        <v>2680</v>
      </c>
      <c r="D53" s="15">
        <f t="shared" si="0"/>
        <v>2.7263479145473042</v>
      </c>
      <c r="E53" s="30">
        <f t="shared" si="1"/>
        <v>200.59880239520959</v>
      </c>
    </row>
    <row r="54" spans="1:9" ht="15" customHeight="1">
      <c r="A54" s="362"/>
      <c r="B54" s="109" t="s">
        <v>15</v>
      </c>
      <c r="C54" s="129">
        <v>2535</v>
      </c>
      <c r="D54" s="15">
        <f t="shared" si="0"/>
        <v>2.5788402848423195</v>
      </c>
      <c r="E54" s="30">
        <f t="shared" si="1"/>
        <v>189.74550898203591</v>
      </c>
    </row>
    <row r="55" spans="1:9" ht="15" customHeight="1">
      <c r="A55" s="362"/>
      <c r="B55" s="109" t="s">
        <v>16</v>
      </c>
      <c r="C55" s="130">
        <v>2534.5</v>
      </c>
      <c r="D55" s="15">
        <f t="shared" si="0"/>
        <v>2.5783316378433367</v>
      </c>
      <c r="E55" s="30">
        <f t="shared" si="1"/>
        <v>189.70808383233532</v>
      </c>
    </row>
    <row r="56" spans="1:9" ht="15" customHeight="1">
      <c r="A56" s="362"/>
      <c r="B56" s="109" t="s">
        <v>17</v>
      </c>
      <c r="C56" s="130">
        <v>3022</v>
      </c>
      <c r="D56" s="15">
        <f t="shared" si="0"/>
        <v>3.0742624618514749</v>
      </c>
      <c r="E56" s="30">
        <f t="shared" si="1"/>
        <v>226.19760479041915</v>
      </c>
    </row>
    <row r="57" spans="1:9" ht="15" customHeight="1">
      <c r="A57" s="362"/>
      <c r="B57" s="109" t="s">
        <v>18</v>
      </c>
      <c r="C57" s="130">
        <v>2788</v>
      </c>
      <c r="D57" s="15">
        <f t="shared" si="0"/>
        <v>2.8362156663275688</v>
      </c>
      <c r="E57" s="30">
        <f t="shared" si="1"/>
        <v>208.68263473053892</v>
      </c>
    </row>
    <row r="58" spans="1:9" ht="15" customHeight="1">
      <c r="A58" s="362"/>
      <c r="B58" s="109" t="s">
        <v>19</v>
      </c>
      <c r="C58" s="130">
        <v>2932</v>
      </c>
      <c r="D58" s="15">
        <f t="shared" si="0"/>
        <v>2.9827060020345879</v>
      </c>
      <c r="E58" s="30">
        <f t="shared" si="1"/>
        <v>219.4610778443114</v>
      </c>
    </row>
    <row r="59" spans="1:9" ht="15" customHeight="1">
      <c r="A59" s="362"/>
      <c r="B59" s="109" t="s">
        <v>20</v>
      </c>
      <c r="C59" s="130">
        <v>3115</v>
      </c>
      <c r="D59" s="15">
        <f t="shared" si="0"/>
        <v>3.1688708036622586</v>
      </c>
      <c r="E59" s="30">
        <f t="shared" si="1"/>
        <v>233.15868263473055</v>
      </c>
    </row>
    <row r="60" spans="1:9" ht="15" customHeight="1">
      <c r="A60" s="362"/>
      <c r="B60" s="109" t="s">
        <v>146</v>
      </c>
      <c r="C60" s="130">
        <v>3073</v>
      </c>
      <c r="D60" s="15">
        <f t="shared" si="0"/>
        <v>3.1261444557477112</v>
      </c>
      <c r="E60" s="30">
        <f t="shared" si="1"/>
        <v>230.01497005988023</v>
      </c>
    </row>
    <row r="61" spans="1:9" ht="15" customHeight="1" thickBot="1">
      <c r="A61" s="362"/>
      <c r="B61" s="111" t="s">
        <v>147</v>
      </c>
      <c r="C61" s="157">
        <v>3976</v>
      </c>
      <c r="D61" s="17">
        <f t="shared" si="0"/>
        <v>4.0447609359104781</v>
      </c>
      <c r="E61" s="42">
        <f t="shared" si="1"/>
        <v>297.60479041916165</v>
      </c>
    </row>
    <row r="62" spans="1:9" ht="15" customHeight="1">
      <c r="A62" s="364">
        <v>2017</v>
      </c>
      <c r="B62" s="108" t="s">
        <v>148</v>
      </c>
      <c r="C62" s="269">
        <v>2972</v>
      </c>
      <c r="D62" s="76">
        <f t="shared" si="0"/>
        <v>3.0233977619532046</v>
      </c>
      <c r="E62" s="126">
        <f t="shared" si="1"/>
        <v>222.45508982035926</v>
      </c>
    </row>
    <row r="63" spans="1:9" ht="15" customHeight="1">
      <c r="A63" s="365"/>
      <c r="B63" s="131" t="s">
        <v>12</v>
      </c>
      <c r="C63" s="269">
        <v>3985.5</v>
      </c>
      <c r="D63" s="76">
        <f t="shared" si="0"/>
        <v>4.0544252288911498</v>
      </c>
      <c r="E63" s="126">
        <f t="shared" si="1"/>
        <v>298.31586826347302</v>
      </c>
    </row>
    <row r="64" spans="1:9" ht="15" customHeight="1">
      <c r="A64" s="365"/>
      <c r="B64" s="131" t="s">
        <v>13</v>
      </c>
      <c r="C64" s="269">
        <v>3200</v>
      </c>
      <c r="D64" s="76">
        <f t="shared" si="0"/>
        <v>3.2553407934893186</v>
      </c>
      <c r="E64" s="126">
        <f t="shared" si="1"/>
        <v>239.52095808383231</v>
      </c>
    </row>
    <row r="65" spans="1:5" ht="15" customHeight="1">
      <c r="A65" s="365"/>
      <c r="B65" s="131" t="s">
        <v>14</v>
      </c>
      <c r="C65" s="269">
        <v>4173</v>
      </c>
      <c r="D65" s="76">
        <f t="shared" si="0"/>
        <v>4.2451678535096642</v>
      </c>
      <c r="E65" s="126">
        <f t="shared" si="1"/>
        <v>312.35029940119762</v>
      </c>
    </row>
    <row r="66" spans="1:5" ht="15" customHeight="1">
      <c r="A66" s="365"/>
      <c r="B66" s="131" t="s">
        <v>15</v>
      </c>
      <c r="C66" s="269">
        <v>2635</v>
      </c>
      <c r="D66" s="76">
        <f t="shared" si="0"/>
        <v>2.6805696846388605</v>
      </c>
      <c r="E66" s="126">
        <f t="shared" si="1"/>
        <v>197.23053892215569</v>
      </c>
    </row>
    <row r="67" spans="1:5" ht="15" customHeight="1">
      <c r="A67" s="365"/>
      <c r="B67" s="131" t="s">
        <v>16</v>
      </c>
      <c r="C67" s="269">
        <v>2635</v>
      </c>
      <c r="D67" s="76">
        <f t="shared" si="0"/>
        <v>2.6805696846388605</v>
      </c>
      <c r="E67" s="126">
        <f t="shared" si="1"/>
        <v>197.23053892215569</v>
      </c>
    </row>
    <row r="68" spans="1:5" ht="15" customHeight="1">
      <c r="A68" s="365"/>
      <c r="B68" s="131" t="s">
        <v>17</v>
      </c>
      <c r="C68" s="269">
        <v>2717</v>
      </c>
      <c r="D68" s="76">
        <f t="shared" si="0"/>
        <v>2.7639877924720242</v>
      </c>
      <c r="E68" s="126">
        <f t="shared" si="1"/>
        <v>203.3682634730539</v>
      </c>
    </row>
    <row r="69" spans="1:5" ht="15" customHeight="1">
      <c r="A69" s="365"/>
      <c r="B69" s="131" t="s">
        <v>18</v>
      </c>
      <c r="C69" s="269">
        <v>2984</v>
      </c>
      <c r="D69" s="76">
        <f t="shared" si="0"/>
        <v>3.0356052899287893</v>
      </c>
      <c r="E69" s="126">
        <f t="shared" si="1"/>
        <v>223.35329341317367</v>
      </c>
    </row>
    <row r="70" spans="1:5" ht="15" customHeight="1">
      <c r="A70" s="365"/>
      <c r="B70" s="131" t="s">
        <v>19</v>
      </c>
      <c r="C70" s="269">
        <v>3251</v>
      </c>
      <c r="D70" s="76">
        <f t="shared" si="0"/>
        <v>3.3072227873855544</v>
      </c>
      <c r="E70" s="126">
        <f t="shared" si="1"/>
        <v>243.33832335329339</v>
      </c>
    </row>
    <row r="71" spans="1:5" ht="15" customHeight="1">
      <c r="A71" s="365"/>
      <c r="B71" s="131" t="s">
        <v>20</v>
      </c>
      <c r="C71" s="269">
        <v>3251</v>
      </c>
      <c r="D71" s="76">
        <f t="shared" si="0"/>
        <v>3.3072227873855544</v>
      </c>
      <c r="E71" s="126">
        <f t="shared" si="1"/>
        <v>243.33832335329339</v>
      </c>
    </row>
    <row r="72" spans="1:5" ht="15" customHeight="1">
      <c r="A72" s="365"/>
      <c r="B72" s="131" t="s">
        <v>146</v>
      </c>
      <c r="C72" s="269">
        <v>2656</v>
      </c>
      <c r="D72" s="76">
        <f t="shared" si="0"/>
        <v>2.7019328585961344</v>
      </c>
      <c r="E72" s="126">
        <f t="shared" si="1"/>
        <v>198.80239520958082</v>
      </c>
    </row>
    <row r="73" spans="1:5" ht="15" customHeight="1" thickBot="1">
      <c r="A73" s="365"/>
      <c r="B73" s="169" t="s">
        <v>147</v>
      </c>
      <c r="C73" s="312">
        <v>5460.33</v>
      </c>
      <c r="D73" s="17">
        <f t="shared" si="0"/>
        <v>5.5547609359104779</v>
      </c>
      <c r="E73" s="42">
        <f t="shared" si="1"/>
        <v>408.70733532934133</v>
      </c>
    </row>
    <row r="74" spans="1:5" ht="15" customHeight="1">
      <c r="A74" s="364">
        <v>2018</v>
      </c>
      <c r="B74" s="108" t="s">
        <v>148</v>
      </c>
      <c r="C74" s="271">
        <v>3724</v>
      </c>
      <c r="D74" s="13">
        <f t="shared" si="0"/>
        <v>3.7884028484231944</v>
      </c>
      <c r="E74" s="27">
        <f t="shared" si="1"/>
        <v>278.74251497005986</v>
      </c>
    </row>
    <row r="75" spans="1:5" ht="15" customHeight="1">
      <c r="A75" s="365"/>
      <c r="B75" s="131" t="s">
        <v>12</v>
      </c>
      <c r="C75" s="269">
        <v>4208</v>
      </c>
      <c r="D75" s="76">
        <f t="shared" si="0"/>
        <v>4.2807731434384539</v>
      </c>
      <c r="E75" s="126">
        <f t="shared" si="1"/>
        <v>314.97005988023955</v>
      </c>
    </row>
    <row r="76" spans="1:5" ht="15" customHeight="1">
      <c r="A76" s="365"/>
      <c r="B76" s="131" t="s">
        <v>13</v>
      </c>
      <c r="C76" s="269">
        <v>4208</v>
      </c>
      <c r="D76" s="76">
        <f t="shared" si="0"/>
        <v>4.2807731434384539</v>
      </c>
      <c r="E76" s="126">
        <f t="shared" si="1"/>
        <v>314.97005988023955</v>
      </c>
    </row>
    <row r="77" spans="1:5" ht="15" customHeight="1">
      <c r="A77" s="365"/>
      <c r="B77" s="131" t="s">
        <v>14</v>
      </c>
      <c r="C77" s="269">
        <v>4737</v>
      </c>
      <c r="D77" s="76">
        <f t="shared" si="0"/>
        <v>4.8189216683621563</v>
      </c>
      <c r="E77" s="126">
        <f t="shared" si="1"/>
        <v>354.56586826347302</v>
      </c>
    </row>
    <row r="78" spans="1:5" ht="15" customHeight="1">
      <c r="A78" s="365"/>
      <c r="B78" s="131" t="s">
        <v>15</v>
      </c>
      <c r="C78" s="269">
        <v>3254</v>
      </c>
      <c r="D78" s="76">
        <f t="shared" si="0"/>
        <v>3.3102746693794507</v>
      </c>
      <c r="E78" s="126">
        <f t="shared" si="1"/>
        <v>243.56287425149699</v>
      </c>
    </row>
    <row r="79" spans="1:5" ht="15" customHeight="1">
      <c r="A79" s="365"/>
      <c r="B79" s="131" t="s">
        <v>16</v>
      </c>
      <c r="C79" s="269">
        <v>3299</v>
      </c>
      <c r="D79" s="76">
        <f t="shared" ref="D79:D98" si="2">+C79/$B$119</f>
        <v>3.3560528992878944</v>
      </c>
      <c r="E79" s="126">
        <f t="shared" ref="E79:E98" si="3">+C79/$C$23*100</f>
        <v>246.93113772455089</v>
      </c>
    </row>
    <row r="80" spans="1:5" ht="15" customHeight="1">
      <c r="A80" s="365"/>
      <c r="B80" s="131" t="s">
        <v>17</v>
      </c>
      <c r="C80" s="269">
        <v>3719</v>
      </c>
      <c r="D80" s="76">
        <f t="shared" si="2"/>
        <v>3.7833163784333674</v>
      </c>
      <c r="E80" s="126">
        <f t="shared" si="3"/>
        <v>278.3682634730539</v>
      </c>
    </row>
    <row r="81" spans="1:5" ht="15" customHeight="1">
      <c r="A81" s="365"/>
      <c r="B81" s="131" t="s">
        <v>18</v>
      </c>
      <c r="C81" s="269">
        <v>4736</v>
      </c>
      <c r="D81" s="76">
        <f t="shared" si="2"/>
        <v>4.8179043743641916</v>
      </c>
      <c r="E81" s="126">
        <f t="shared" si="3"/>
        <v>354.49101796407183</v>
      </c>
    </row>
    <row r="82" spans="1:5" ht="15" customHeight="1">
      <c r="A82" s="365"/>
      <c r="B82" s="131" t="s">
        <v>19</v>
      </c>
      <c r="C82" s="269">
        <v>5890</v>
      </c>
      <c r="D82" s="76">
        <f t="shared" si="2"/>
        <v>5.9918616480162763</v>
      </c>
      <c r="E82" s="126">
        <f t="shared" si="3"/>
        <v>440.8682634730539</v>
      </c>
    </row>
    <row r="83" spans="1:5" ht="15" customHeight="1">
      <c r="A83" s="365"/>
      <c r="B83" s="131" t="s">
        <v>20</v>
      </c>
      <c r="C83" s="269">
        <v>4791</v>
      </c>
      <c r="D83" s="76">
        <f t="shared" si="2"/>
        <v>4.8738555442522893</v>
      </c>
      <c r="E83" s="126">
        <f t="shared" si="3"/>
        <v>358.6077844311377</v>
      </c>
    </row>
    <row r="84" spans="1:5" ht="15" customHeight="1">
      <c r="A84" s="365"/>
      <c r="B84" s="131" t="s">
        <v>146</v>
      </c>
      <c r="C84" s="269">
        <v>5970</v>
      </c>
      <c r="D84" s="76">
        <f t="shared" si="2"/>
        <v>6.0732451678535098</v>
      </c>
      <c r="E84" s="126">
        <f t="shared" si="3"/>
        <v>446.85628742514973</v>
      </c>
    </row>
    <row r="85" spans="1:5" ht="15" customHeight="1" thickBot="1">
      <c r="A85" s="365"/>
      <c r="B85" s="169" t="s">
        <v>147</v>
      </c>
      <c r="C85" s="162">
        <v>7592</v>
      </c>
      <c r="D85" s="165">
        <f t="shared" si="2"/>
        <v>7.7232960325534084</v>
      </c>
      <c r="E85" s="168">
        <f t="shared" si="3"/>
        <v>568.2634730538922</v>
      </c>
    </row>
    <row r="86" spans="1:5" ht="15" customHeight="1">
      <c r="A86" s="364">
        <v>2019</v>
      </c>
      <c r="B86" s="108" t="s">
        <v>148</v>
      </c>
      <c r="C86" s="271">
        <v>6667</v>
      </c>
      <c r="D86" s="13">
        <f t="shared" si="2"/>
        <v>6.7822990844354019</v>
      </c>
      <c r="E86" s="27">
        <f t="shared" si="3"/>
        <v>499.0269461077844</v>
      </c>
    </row>
    <row r="87" spans="1:5" ht="15" customHeight="1">
      <c r="A87" s="365"/>
      <c r="B87" s="131" t="s">
        <v>12</v>
      </c>
      <c r="C87" s="269">
        <v>8504</v>
      </c>
      <c r="D87" s="76">
        <f t="shared" si="2"/>
        <v>8.6510681586978642</v>
      </c>
      <c r="E87" s="126">
        <f t="shared" si="3"/>
        <v>636.5269461077844</v>
      </c>
    </row>
    <row r="88" spans="1:5" ht="15" customHeight="1">
      <c r="A88" s="365"/>
      <c r="B88" s="131" t="s">
        <v>13</v>
      </c>
      <c r="C88" s="269">
        <v>6467</v>
      </c>
      <c r="D88" s="76">
        <f t="shared" si="2"/>
        <v>6.5788402848423191</v>
      </c>
      <c r="E88" s="126">
        <f t="shared" si="3"/>
        <v>484.05688622754496</v>
      </c>
    </row>
    <row r="89" spans="1:5" ht="15" customHeight="1">
      <c r="A89" s="365"/>
      <c r="B89" s="131" t="s">
        <v>14</v>
      </c>
      <c r="C89" s="269">
        <v>7001</v>
      </c>
      <c r="D89" s="76">
        <f t="shared" si="2"/>
        <v>7.1220752797558493</v>
      </c>
      <c r="E89" s="126">
        <f t="shared" si="3"/>
        <v>524.0269461077844</v>
      </c>
    </row>
    <row r="90" spans="1:5" ht="15" customHeight="1">
      <c r="A90" s="365"/>
      <c r="B90" s="131" t="s">
        <v>15</v>
      </c>
      <c r="C90" s="269">
        <v>4081</v>
      </c>
      <c r="D90" s="76">
        <f t="shared" si="2"/>
        <v>4.1515768056968465</v>
      </c>
      <c r="E90" s="126">
        <f t="shared" si="3"/>
        <v>305.46407185628743</v>
      </c>
    </row>
    <row r="91" spans="1:5" ht="15" customHeight="1">
      <c r="A91" s="365"/>
      <c r="B91" s="131" t="s">
        <v>16</v>
      </c>
      <c r="C91" s="269">
        <v>3966</v>
      </c>
      <c r="D91" s="76">
        <f t="shared" si="2"/>
        <v>4.0345879959308242</v>
      </c>
      <c r="E91" s="126">
        <f t="shared" si="3"/>
        <v>296.85628742514967</v>
      </c>
    </row>
    <row r="92" spans="1:5" ht="15" customHeight="1">
      <c r="A92" s="365"/>
      <c r="B92" s="131" t="s">
        <v>17</v>
      </c>
      <c r="C92" s="269">
        <v>7549</v>
      </c>
      <c r="D92" s="76">
        <f t="shared" si="2"/>
        <v>7.6795523906408949</v>
      </c>
      <c r="E92" s="126">
        <f t="shared" si="3"/>
        <v>565.04491017964074</v>
      </c>
    </row>
    <row r="93" spans="1:5" ht="15" customHeight="1">
      <c r="A93" s="365"/>
      <c r="B93" s="131" t="s">
        <v>18</v>
      </c>
      <c r="C93" s="269">
        <v>6338</v>
      </c>
      <c r="D93" s="76">
        <f t="shared" si="2"/>
        <v>6.4476093591047814</v>
      </c>
      <c r="E93" s="126">
        <f t="shared" si="3"/>
        <v>474.40119760479041</v>
      </c>
    </row>
    <row r="94" spans="1:5" ht="15" customHeight="1">
      <c r="A94" s="365"/>
      <c r="B94" s="131" t="s">
        <v>19</v>
      </c>
      <c r="C94" s="269">
        <v>6453</v>
      </c>
      <c r="D94" s="76">
        <f t="shared" si="2"/>
        <v>6.5645981688708037</v>
      </c>
      <c r="E94" s="126">
        <f t="shared" si="3"/>
        <v>483.00898203592811</v>
      </c>
    </row>
    <row r="95" spans="1:5" ht="15" customHeight="1">
      <c r="A95" s="365"/>
      <c r="B95" s="131" t="s">
        <v>20</v>
      </c>
      <c r="C95" s="269">
        <v>6453</v>
      </c>
      <c r="D95" s="76">
        <f t="shared" si="2"/>
        <v>6.5645981688708037</v>
      </c>
      <c r="E95" s="126">
        <f t="shared" si="3"/>
        <v>483.00898203592811</v>
      </c>
    </row>
    <row r="96" spans="1:5" ht="15" customHeight="1">
      <c r="A96" s="365"/>
      <c r="B96" s="131" t="s">
        <v>146</v>
      </c>
      <c r="C96" s="269">
        <v>12312</v>
      </c>
      <c r="D96" s="76">
        <f t="shared" si="2"/>
        <v>12.524923702950153</v>
      </c>
      <c r="E96" s="126">
        <f t="shared" si="3"/>
        <v>921.55688622754485</v>
      </c>
    </row>
    <row r="97" spans="1:5" ht="15" customHeight="1" thickBot="1">
      <c r="A97" s="372"/>
      <c r="B97" s="169" t="s">
        <v>147</v>
      </c>
      <c r="C97" s="162">
        <v>9636</v>
      </c>
      <c r="D97" s="165">
        <f t="shared" si="2"/>
        <v>9.8026449643947107</v>
      </c>
      <c r="E97" s="168">
        <f t="shared" si="3"/>
        <v>721.2574850299402</v>
      </c>
    </row>
    <row r="98" spans="1:5" ht="15" customHeight="1">
      <c r="A98" s="364">
        <v>2020</v>
      </c>
      <c r="B98" s="108" t="s">
        <v>148</v>
      </c>
      <c r="C98" s="271">
        <v>7567</v>
      </c>
      <c r="D98" s="13">
        <f t="shared" si="2"/>
        <v>7.6978636826042726</v>
      </c>
      <c r="E98" s="27">
        <f t="shared" si="3"/>
        <v>566.39221556886218</v>
      </c>
    </row>
    <row r="99" spans="1:5" ht="15" customHeight="1">
      <c r="A99" s="365"/>
      <c r="B99" s="131" t="s">
        <v>12</v>
      </c>
      <c r="C99" s="8" t="s">
        <v>150</v>
      </c>
      <c r="D99" s="76" t="s">
        <v>150</v>
      </c>
      <c r="E99" s="126" t="s">
        <v>150</v>
      </c>
    </row>
    <row r="100" spans="1:5" ht="15" customHeight="1">
      <c r="A100" s="365"/>
      <c r="B100" s="131" t="s">
        <v>13</v>
      </c>
      <c r="C100" s="269" t="s">
        <v>150</v>
      </c>
      <c r="D100" s="76" t="s">
        <v>150</v>
      </c>
      <c r="E100" s="126" t="s">
        <v>150</v>
      </c>
    </row>
    <row r="101" spans="1:5" ht="15" customHeight="1">
      <c r="A101" s="365"/>
      <c r="B101" s="131" t="s">
        <v>14</v>
      </c>
      <c r="C101" s="269" t="s">
        <v>150</v>
      </c>
      <c r="D101" s="76" t="s">
        <v>150</v>
      </c>
      <c r="E101" s="126" t="s">
        <v>150</v>
      </c>
    </row>
    <row r="102" spans="1:5" ht="15" customHeight="1">
      <c r="A102" s="365"/>
      <c r="B102" s="131" t="s">
        <v>15</v>
      </c>
      <c r="C102" s="269" t="s">
        <v>150</v>
      </c>
      <c r="D102" s="76" t="s">
        <v>150</v>
      </c>
      <c r="E102" s="126" t="s">
        <v>150</v>
      </c>
    </row>
    <row r="103" spans="1:5" ht="15" customHeight="1">
      <c r="A103" s="365"/>
      <c r="B103" s="131" t="s">
        <v>16</v>
      </c>
      <c r="C103" s="269" t="s">
        <v>150</v>
      </c>
      <c r="D103" s="76" t="s">
        <v>150</v>
      </c>
      <c r="E103" s="126" t="s">
        <v>150</v>
      </c>
    </row>
    <row r="104" spans="1:5" ht="15" customHeight="1">
      <c r="A104" s="365"/>
      <c r="B104" s="131" t="s">
        <v>17</v>
      </c>
      <c r="C104" s="269" t="s">
        <v>150</v>
      </c>
      <c r="D104" s="76" t="s">
        <v>150</v>
      </c>
      <c r="E104" s="126" t="s">
        <v>150</v>
      </c>
    </row>
    <row r="105" spans="1:5" ht="15" customHeight="1">
      <c r="A105" s="365"/>
      <c r="B105" s="131" t="s">
        <v>18</v>
      </c>
      <c r="C105" s="269" t="s">
        <v>150</v>
      </c>
      <c r="D105" s="76" t="s">
        <v>150</v>
      </c>
      <c r="E105" s="126" t="s">
        <v>150</v>
      </c>
    </row>
    <row r="106" spans="1:5" ht="15" customHeight="1">
      <c r="A106" s="365"/>
      <c r="B106" s="131" t="s">
        <v>19</v>
      </c>
      <c r="C106" s="269" t="s">
        <v>150</v>
      </c>
      <c r="D106" s="76" t="s">
        <v>150</v>
      </c>
      <c r="E106" s="126" t="s">
        <v>150</v>
      </c>
    </row>
    <row r="107" spans="1:5" ht="15" customHeight="1">
      <c r="A107" s="365"/>
      <c r="B107" s="131" t="s">
        <v>20</v>
      </c>
      <c r="C107" s="269" t="s">
        <v>150</v>
      </c>
      <c r="D107" s="76" t="s">
        <v>150</v>
      </c>
      <c r="E107" s="126" t="s">
        <v>150</v>
      </c>
    </row>
    <row r="108" spans="1:5" ht="15" customHeight="1">
      <c r="A108" s="365"/>
      <c r="B108" s="131" t="s">
        <v>146</v>
      </c>
      <c r="C108" s="269" t="s">
        <v>150</v>
      </c>
      <c r="D108" s="76" t="s">
        <v>150</v>
      </c>
      <c r="E108" s="126" t="s">
        <v>150</v>
      </c>
    </row>
    <row r="109" spans="1:5" ht="15" thickBot="1">
      <c r="A109" s="365"/>
      <c r="B109" s="169" t="s">
        <v>147</v>
      </c>
      <c r="C109" s="162" t="s">
        <v>150</v>
      </c>
      <c r="D109" s="165" t="s">
        <v>150</v>
      </c>
      <c r="E109" s="168" t="s">
        <v>150</v>
      </c>
    </row>
    <row r="110" spans="1:5">
      <c r="A110" s="364">
        <v>2021</v>
      </c>
      <c r="B110" s="131" t="s">
        <v>148</v>
      </c>
      <c r="C110" s="269" t="s">
        <v>150</v>
      </c>
      <c r="D110" s="76" t="s">
        <v>150</v>
      </c>
      <c r="E110" s="126" t="s">
        <v>150</v>
      </c>
    </row>
    <row r="111" spans="1:5">
      <c r="A111" s="365"/>
      <c r="B111" s="131" t="s">
        <v>12</v>
      </c>
      <c r="C111" s="269" t="s">
        <v>150</v>
      </c>
      <c r="D111" s="76" t="s">
        <v>150</v>
      </c>
      <c r="E111" s="126" t="s">
        <v>150</v>
      </c>
    </row>
    <row r="112" spans="1:5">
      <c r="A112" s="365"/>
      <c r="B112" s="131" t="s">
        <v>13</v>
      </c>
      <c r="C112" s="269" t="s">
        <v>150</v>
      </c>
      <c r="D112" s="76" t="s">
        <v>150</v>
      </c>
      <c r="E112" s="126" t="s">
        <v>150</v>
      </c>
    </row>
    <row r="113" spans="1:8">
      <c r="A113" s="365"/>
      <c r="B113" s="131" t="s">
        <v>14</v>
      </c>
      <c r="C113" s="269" t="s">
        <v>150</v>
      </c>
      <c r="D113" s="76" t="s">
        <v>150</v>
      </c>
      <c r="E113" s="126" t="s">
        <v>150</v>
      </c>
    </row>
    <row r="114" spans="1:8">
      <c r="A114" s="365"/>
      <c r="B114" s="131" t="s">
        <v>15</v>
      </c>
      <c r="C114" s="269" t="s">
        <v>150</v>
      </c>
      <c r="D114" s="76" t="s">
        <v>150</v>
      </c>
      <c r="E114" s="126" t="s">
        <v>150</v>
      </c>
    </row>
    <row r="115" spans="1:8">
      <c r="A115" s="365"/>
      <c r="B115" s="131" t="s">
        <v>16</v>
      </c>
      <c r="C115" s="269" t="s">
        <v>150</v>
      </c>
      <c r="D115" s="76" t="s">
        <v>150</v>
      </c>
      <c r="E115" s="126" t="s">
        <v>150</v>
      </c>
    </row>
    <row r="116" spans="1:8">
      <c r="A116" s="365"/>
      <c r="B116" s="131" t="s">
        <v>17</v>
      </c>
      <c r="C116" s="269" t="s">
        <v>150</v>
      </c>
      <c r="D116" s="76" t="s">
        <v>150</v>
      </c>
      <c r="E116" s="126" t="s">
        <v>150</v>
      </c>
    </row>
    <row r="117" spans="1:8">
      <c r="A117" s="365"/>
      <c r="B117" s="131" t="s">
        <v>18</v>
      </c>
      <c r="C117" s="269" t="s">
        <v>150</v>
      </c>
      <c r="D117" s="76" t="s">
        <v>150</v>
      </c>
      <c r="E117" s="126" t="s">
        <v>150</v>
      </c>
    </row>
    <row r="118" spans="1:8" ht="15" thickBot="1">
      <c r="A118" s="372"/>
      <c r="B118" s="169" t="s">
        <v>19</v>
      </c>
      <c r="C118" s="162">
        <v>21631</v>
      </c>
      <c r="D118" s="165">
        <f t="shared" ref="D118" si="4">+C118/$B$119</f>
        <v>22.005086469989827</v>
      </c>
      <c r="E118" s="168">
        <f t="shared" ref="E118" si="5">+C118/$C$23*100</f>
        <v>1619.0868263473053</v>
      </c>
    </row>
    <row r="119" spans="1:8">
      <c r="A119" s="155" t="s">
        <v>219</v>
      </c>
      <c r="B119" s="19">
        <v>983</v>
      </c>
    </row>
    <row r="120" spans="1:8">
      <c r="A120" s="2"/>
      <c r="B120" s="74"/>
    </row>
    <row r="121" spans="1:8">
      <c r="A121" s="5" t="s">
        <v>73</v>
      </c>
    </row>
    <row r="122" spans="1:8">
      <c r="A122" s="6" t="s">
        <v>74</v>
      </c>
    </row>
    <row r="123" spans="1:8">
      <c r="A123" s="6" t="s">
        <v>75</v>
      </c>
    </row>
    <row r="125" spans="1:8">
      <c r="A125" s="118" t="s">
        <v>21</v>
      </c>
    </row>
    <row r="126" spans="1:8" ht="18.600000000000001">
      <c r="E126" s="107"/>
    </row>
    <row r="127" spans="1:8">
      <c r="A127" s="452" t="s">
        <v>257</v>
      </c>
    </row>
    <row r="128" spans="1:8" ht="18.600000000000001">
      <c r="A128" s="453" t="s">
        <v>258</v>
      </c>
      <c r="B128" s="5"/>
      <c r="C128" s="159"/>
      <c r="D128" s="107"/>
      <c r="F128" s="5"/>
      <c r="G128" s="159"/>
      <c r="H128" s="159"/>
    </row>
    <row r="129" spans="2:8" ht="18.600000000000001">
      <c r="B129" s="5"/>
      <c r="C129" s="159"/>
      <c r="D129" s="107"/>
      <c r="F129" s="5"/>
      <c r="G129" s="159"/>
      <c r="H129" s="159"/>
    </row>
    <row r="130" spans="2:8" ht="18.600000000000001">
      <c r="D130" s="107"/>
      <c r="E130" s="107"/>
    </row>
    <row r="131" spans="2:8" ht="18.600000000000001">
      <c r="E131" s="107"/>
    </row>
  </sheetData>
  <mergeCells count="13">
    <mergeCell ref="A98:A109"/>
    <mergeCell ref="A86:A97"/>
    <mergeCell ref="A74:A85"/>
    <mergeCell ref="A62:A73"/>
    <mergeCell ref="A110:A118"/>
    <mergeCell ref="C12:E12"/>
    <mergeCell ref="C13:E13"/>
    <mergeCell ref="A15:A25"/>
    <mergeCell ref="A26:A37"/>
    <mergeCell ref="A50:A61"/>
    <mergeCell ref="A38:A49"/>
    <mergeCell ref="A12:A14"/>
    <mergeCell ref="B12:B14"/>
  </mergeCells>
  <hyperlinks>
    <hyperlink ref="A125" location="Índice!A1" display="Volver al Índice" xr:uid="{00000000-0004-0000-1E00-000000000000}"/>
    <hyperlink ref="A128" r:id="rId1" xr:uid="{3DF195E3-90D7-4B08-BCD0-53E8979008E7}"/>
  </hyperlinks>
  <pageMargins left="0.7" right="0.7" top="0.75" bottom="0.75" header="0.3" footer="0.3"/>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K128"/>
  <sheetViews>
    <sheetView showGridLines="0" zoomScale="80" zoomScaleNormal="80" workbookViewId="0"/>
  </sheetViews>
  <sheetFormatPr baseColWidth="10" defaultColWidth="22.6640625" defaultRowHeight="14.4"/>
  <cols>
    <col min="1" max="1" width="27.6640625" customWidth="1"/>
    <col min="5" max="5" width="30.33203125" bestFit="1" customWidth="1"/>
    <col min="8" max="8" width="30.33203125" bestFit="1" customWidth="1"/>
    <col min="11" max="11" width="30.33203125" bestFit="1" customWidth="1"/>
  </cols>
  <sheetData>
    <row r="1" spans="1:11">
      <c r="A1" s="3" t="s">
        <v>0</v>
      </c>
      <c r="B1" s="2"/>
      <c r="C1" s="2"/>
      <c r="D1" s="2"/>
      <c r="E1" s="2"/>
      <c r="F1" s="2"/>
      <c r="G1" s="2"/>
      <c r="H1" s="2"/>
    </row>
    <row r="2" spans="1:11">
      <c r="A2" s="3" t="s">
        <v>1</v>
      </c>
      <c r="B2" s="2"/>
      <c r="C2" s="2"/>
      <c r="D2" s="2"/>
      <c r="E2" s="2"/>
      <c r="F2" s="2"/>
      <c r="G2" s="2"/>
      <c r="H2" s="2"/>
    </row>
    <row r="3" spans="1:11">
      <c r="A3" s="3" t="s">
        <v>2</v>
      </c>
      <c r="B3" s="2"/>
      <c r="C3" s="2"/>
      <c r="D3" s="2"/>
      <c r="E3" s="2"/>
      <c r="F3" s="2"/>
      <c r="G3" s="2"/>
      <c r="H3" s="2"/>
    </row>
    <row r="4" spans="1:11">
      <c r="A4" s="3" t="s">
        <v>3</v>
      </c>
      <c r="B4" s="2" t="s">
        <v>4</v>
      </c>
      <c r="C4" s="2"/>
      <c r="D4" s="2"/>
      <c r="E4" s="2"/>
      <c r="F4" s="2"/>
      <c r="G4" s="2"/>
      <c r="H4" s="2"/>
    </row>
    <row r="5" spans="1:11">
      <c r="A5" s="3" t="s">
        <v>6</v>
      </c>
      <c r="B5" s="2" t="s">
        <v>109</v>
      </c>
      <c r="C5" s="2"/>
      <c r="D5" s="2"/>
      <c r="E5" s="2"/>
      <c r="F5" s="2"/>
      <c r="G5" s="2"/>
      <c r="H5" s="2"/>
    </row>
    <row r="6" spans="1:11">
      <c r="A6" s="3" t="s">
        <v>5</v>
      </c>
      <c r="B6" s="2" t="s">
        <v>110</v>
      </c>
      <c r="C6" s="2"/>
      <c r="D6" s="2"/>
      <c r="E6" s="2"/>
      <c r="F6" s="2"/>
      <c r="G6" s="2"/>
      <c r="H6" s="2"/>
    </row>
    <row r="7" spans="1:11">
      <c r="A7" s="3" t="s">
        <v>7</v>
      </c>
      <c r="B7" s="2" t="s">
        <v>89</v>
      </c>
      <c r="C7" s="2"/>
      <c r="D7" s="2"/>
      <c r="E7" s="2"/>
      <c r="F7" s="2"/>
      <c r="G7" s="2"/>
      <c r="H7" s="2"/>
    </row>
    <row r="8" spans="1:11">
      <c r="A8" s="3" t="s">
        <v>8</v>
      </c>
      <c r="B8" s="314" t="str">
        <f>+'[3]BA-BAHIA BLANCA'!B8</f>
        <v>septiembre 2021</v>
      </c>
      <c r="C8" s="2"/>
      <c r="D8" s="2"/>
      <c r="E8" s="2"/>
      <c r="F8" s="2"/>
      <c r="G8" s="2"/>
      <c r="H8" s="2"/>
    </row>
    <row r="9" spans="1:11">
      <c r="A9" s="3" t="s">
        <v>9</v>
      </c>
      <c r="B9" s="314" t="str">
        <f>+'[3]BA-BAHIA BLANCA'!B9</f>
        <v>septiembre 2021</v>
      </c>
      <c r="C9" s="2"/>
      <c r="D9" s="2"/>
      <c r="E9" s="2"/>
      <c r="F9" s="2"/>
      <c r="G9" s="2"/>
      <c r="H9" s="2"/>
    </row>
    <row r="10" spans="1:11">
      <c r="A10" s="2"/>
      <c r="B10" s="2"/>
      <c r="C10" s="2"/>
      <c r="D10" s="2"/>
      <c r="E10" s="2"/>
      <c r="F10" s="2"/>
      <c r="G10" s="2"/>
      <c r="H10" s="2"/>
    </row>
    <row r="11" spans="1:11" ht="15" thickBot="1">
      <c r="A11" s="2"/>
      <c r="B11" s="2"/>
      <c r="C11" s="2"/>
      <c r="D11" s="2"/>
      <c r="E11" s="2"/>
      <c r="F11" s="2"/>
      <c r="G11" s="2"/>
      <c r="H11" s="2"/>
    </row>
    <row r="12" spans="1:11" ht="15" thickBot="1">
      <c r="A12" s="366" t="s">
        <v>10</v>
      </c>
      <c r="B12" s="435" t="s">
        <v>11</v>
      </c>
      <c r="C12" s="438" t="s">
        <v>96</v>
      </c>
      <c r="D12" s="439"/>
      <c r="E12" s="439"/>
      <c r="F12" s="439"/>
      <c r="G12" s="439"/>
      <c r="H12" s="439"/>
      <c r="I12" s="439"/>
      <c r="J12" s="439"/>
      <c r="K12" s="440"/>
    </row>
    <row r="13" spans="1:11">
      <c r="A13" s="367"/>
      <c r="B13" s="436"/>
      <c r="C13" s="441" t="s">
        <v>97</v>
      </c>
      <c r="D13" s="442"/>
      <c r="E13" s="443"/>
      <c r="F13" s="441" t="s">
        <v>92</v>
      </c>
      <c r="G13" s="442"/>
      <c r="H13" s="443"/>
      <c r="I13" s="442" t="s">
        <v>100</v>
      </c>
      <c r="J13" s="442"/>
      <c r="K13" s="443"/>
    </row>
    <row r="14" spans="1:11" ht="15" thickBot="1">
      <c r="A14" s="368"/>
      <c r="B14" s="437"/>
      <c r="C14" s="10" t="s">
        <v>70</v>
      </c>
      <c r="D14" s="11" t="s">
        <v>71</v>
      </c>
      <c r="E14" s="12" t="s">
        <v>72</v>
      </c>
      <c r="F14" s="10" t="s">
        <v>70</v>
      </c>
      <c r="G14" s="11" t="s">
        <v>71</v>
      </c>
      <c r="H14" s="12" t="s">
        <v>72</v>
      </c>
      <c r="I14" s="46" t="s">
        <v>70</v>
      </c>
      <c r="J14" s="11" t="s">
        <v>71</v>
      </c>
      <c r="K14" s="12" t="s">
        <v>72</v>
      </c>
    </row>
    <row r="15" spans="1:11">
      <c r="A15" s="374">
        <v>2013</v>
      </c>
      <c r="B15" s="25" t="s">
        <v>12</v>
      </c>
      <c r="C15" s="35">
        <v>469</v>
      </c>
      <c r="D15" s="13">
        <f t="shared" ref="D15:D78" si="0">C15/$B$119</f>
        <v>0.47711088504577825</v>
      </c>
      <c r="E15" s="27">
        <f>C15/$C$23*100</f>
        <v>99.575371549893845</v>
      </c>
      <c r="F15" s="35">
        <v>534</v>
      </c>
      <c r="G15" s="13">
        <f t="shared" ref="G15:G78" si="1">F15/$B$119</f>
        <v>0.54323499491353</v>
      </c>
      <c r="H15" s="27">
        <f>F15/$F$23*100</f>
        <v>102.29885057471265</v>
      </c>
      <c r="I15" s="26">
        <v>633</v>
      </c>
      <c r="J15" s="13">
        <f t="shared" ref="J15:J78" si="2">I15/$B$119</f>
        <v>0.64394710071210581</v>
      </c>
      <c r="K15" s="27">
        <f>I15/$I$23*100</f>
        <v>101.7684887459807</v>
      </c>
    </row>
    <row r="16" spans="1:11">
      <c r="A16" s="375"/>
      <c r="B16" s="28" t="s">
        <v>13</v>
      </c>
      <c r="C16" s="38">
        <v>471</v>
      </c>
      <c r="D16" s="15">
        <f t="shared" si="0"/>
        <v>0.47914547304170907</v>
      </c>
      <c r="E16" s="30">
        <f t="shared" ref="E16:E79" si="3">C16/$C$23*100</f>
        <v>100</v>
      </c>
      <c r="F16" s="38">
        <v>519</v>
      </c>
      <c r="G16" s="15">
        <f t="shared" si="1"/>
        <v>0.52797558494404884</v>
      </c>
      <c r="H16" s="30">
        <f t="shared" ref="H16:H79" si="4">F16/$F$23*100</f>
        <v>99.425287356321832</v>
      </c>
      <c r="I16" s="29">
        <v>633</v>
      </c>
      <c r="J16" s="15">
        <f t="shared" si="2"/>
        <v>0.64394710071210581</v>
      </c>
      <c r="K16" s="30">
        <f t="shared" ref="K16:K79" si="5">I16/$I$23*100</f>
        <v>101.7684887459807</v>
      </c>
    </row>
    <row r="17" spans="1:11">
      <c r="A17" s="375"/>
      <c r="B17" s="28" t="s">
        <v>14</v>
      </c>
      <c r="C17" s="38">
        <v>471</v>
      </c>
      <c r="D17" s="15">
        <f t="shared" si="0"/>
        <v>0.47914547304170907</v>
      </c>
      <c r="E17" s="30">
        <f t="shared" si="3"/>
        <v>100</v>
      </c>
      <c r="F17" s="38">
        <v>519</v>
      </c>
      <c r="G17" s="15">
        <f t="shared" si="1"/>
        <v>0.52797558494404884</v>
      </c>
      <c r="H17" s="30">
        <f t="shared" si="4"/>
        <v>99.425287356321832</v>
      </c>
      <c r="I17" s="29">
        <v>633</v>
      </c>
      <c r="J17" s="15">
        <f t="shared" si="2"/>
        <v>0.64394710071210581</v>
      </c>
      <c r="K17" s="30">
        <f t="shared" si="5"/>
        <v>101.7684887459807</v>
      </c>
    </row>
    <row r="18" spans="1:11">
      <c r="A18" s="375"/>
      <c r="B18" s="28" t="s">
        <v>15</v>
      </c>
      <c r="C18" s="38">
        <v>471</v>
      </c>
      <c r="D18" s="15">
        <f t="shared" si="0"/>
        <v>0.47914547304170907</v>
      </c>
      <c r="E18" s="30">
        <f t="shared" si="3"/>
        <v>100</v>
      </c>
      <c r="F18" s="38">
        <v>522</v>
      </c>
      <c r="G18" s="15">
        <f t="shared" si="1"/>
        <v>0.53102746693794511</v>
      </c>
      <c r="H18" s="30">
        <f t="shared" si="4"/>
        <v>100</v>
      </c>
      <c r="I18" s="29">
        <v>622</v>
      </c>
      <c r="J18" s="15">
        <f t="shared" si="2"/>
        <v>0.63275686673448628</v>
      </c>
      <c r="K18" s="30">
        <f t="shared" si="5"/>
        <v>100</v>
      </c>
    </row>
    <row r="19" spans="1:11">
      <c r="A19" s="375"/>
      <c r="B19" s="28" t="s">
        <v>16</v>
      </c>
      <c r="C19" s="38">
        <v>471</v>
      </c>
      <c r="D19" s="15">
        <f t="shared" si="0"/>
        <v>0.47914547304170907</v>
      </c>
      <c r="E19" s="30">
        <f t="shared" si="3"/>
        <v>100</v>
      </c>
      <c r="F19" s="38">
        <v>522</v>
      </c>
      <c r="G19" s="15">
        <f t="shared" si="1"/>
        <v>0.53102746693794511</v>
      </c>
      <c r="H19" s="39">
        <f t="shared" si="4"/>
        <v>100</v>
      </c>
      <c r="I19" s="29">
        <v>622</v>
      </c>
      <c r="J19" s="15">
        <f t="shared" si="2"/>
        <v>0.63275686673448628</v>
      </c>
      <c r="K19" s="30">
        <f t="shared" si="5"/>
        <v>100</v>
      </c>
    </row>
    <row r="20" spans="1:11">
      <c r="A20" s="375"/>
      <c r="B20" s="28" t="s">
        <v>17</v>
      </c>
      <c r="C20" s="38">
        <v>471</v>
      </c>
      <c r="D20" s="15">
        <f t="shared" si="0"/>
        <v>0.47914547304170907</v>
      </c>
      <c r="E20" s="30">
        <f t="shared" si="3"/>
        <v>100</v>
      </c>
      <c r="F20" s="38">
        <v>522</v>
      </c>
      <c r="G20" s="15">
        <f t="shared" si="1"/>
        <v>0.53102746693794511</v>
      </c>
      <c r="H20" s="39">
        <f t="shared" si="4"/>
        <v>100</v>
      </c>
      <c r="I20" s="29">
        <v>622</v>
      </c>
      <c r="J20" s="15">
        <f t="shared" si="2"/>
        <v>0.63275686673448628</v>
      </c>
      <c r="K20" s="30">
        <f t="shared" si="5"/>
        <v>100</v>
      </c>
    </row>
    <row r="21" spans="1:11">
      <c r="A21" s="375"/>
      <c r="B21" s="28" t="s">
        <v>18</v>
      </c>
      <c r="C21" s="38">
        <v>471</v>
      </c>
      <c r="D21" s="15">
        <f t="shared" si="0"/>
        <v>0.47914547304170907</v>
      </c>
      <c r="E21" s="30">
        <f t="shared" si="3"/>
        <v>100</v>
      </c>
      <c r="F21" s="38">
        <v>522</v>
      </c>
      <c r="G21" s="15">
        <f t="shared" si="1"/>
        <v>0.53102746693794511</v>
      </c>
      <c r="H21" s="39">
        <f t="shared" si="4"/>
        <v>100</v>
      </c>
      <c r="I21" s="29">
        <v>622</v>
      </c>
      <c r="J21" s="15">
        <f t="shared" si="2"/>
        <v>0.63275686673448628</v>
      </c>
      <c r="K21" s="30">
        <f t="shared" si="5"/>
        <v>100</v>
      </c>
    </row>
    <row r="22" spans="1:11">
      <c r="A22" s="375"/>
      <c r="B22" s="28" t="s">
        <v>19</v>
      </c>
      <c r="C22" s="38">
        <v>471</v>
      </c>
      <c r="D22" s="15">
        <f t="shared" si="0"/>
        <v>0.47914547304170907</v>
      </c>
      <c r="E22" s="30">
        <f t="shared" si="3"/>
        <v>100</v>
      </c>
      <c r="F22" s="38">
        <v>522</v>
      </c>
      <c r="G22" s="15">
        <f t="shared" si="1"/>
        <v>0.53102746693794511</v>
      </c>
      <c r="H22" s="39">
        <f t="shared" si="4"/>
        <v>100</v>
      </c>
      <c r="I22" s="29">
        <v>622</v>
      </c>
      <c r="J22" s="15">
        <f t="shared" si="2"/>
        <v>0.63275686673448628</v>
      </c>
      <c r="K22" s="30">
        <f t="shared" si="5"/>
        <v>100</v>
      </c>
    </row>
    <row r="23" spans="1:11">
      <c r="A23" s="375"/>
      <c r="B23" s="28" t="s">
        <v>20</v>
      </c>
      <c r="C23" s="38">
        <v>471</v>
      </c>
      <c r="D23" s="15">
        <f t="shared" si="0"/>
        <v>0.47914547304170907</v>
      </c>
      <c r="E23" s="30">
        <f t="shared" si="3"/>
        <v>100</v>
      </c>
      <c r="F23" s="38">
        <v>522</v>
      </c>
      <c r="G23" s="15">
        <f t="shared" si="1"/>
        <v>0.53102746693794511</v>
      </c>
      <c r="H23" s="39">
        <f t="shared" si="4"/>
        <v>100</v>
      </c>
      <c r="I23" s="29">
        <v>622</v>
      </c>
      <c r="J23" s="15">
        <f t="shared" si="2"/>
        <v>0.63275686673448628</v>
      </c>
      <c r="K23" s="30">
        <f t="shared" si="5"/>
        <v>100</v>
      </c>
    </row>
    <row r="24" spans="1:11">
      <c r="A24" s="375"/>
      <c r="B24" s="28" t="s">
        <v>146</v>
      </c>
      <c r="C24" s="38">
        <v>471</v>
      </c>
      <c r="D24" s="15">
        <f t="shared" si="0"/>
        <v>0.47914547304170907</v>
      </c>
      <c r="E24" s="30">
        <f t="shared" si="3"/>
        <v>100</v>
      </c>
      <c r="F24" s="38">
        <v>522</v>
      </c>
      <c r="G24" s="15">
        <f t="shared" si="1"/>
        <v>0.53102746693794511</v>
      </c>
      <c r="H24" s="39">
        <f t="shared" si="4"/>
        <v>100</v>
      </c>
      <c r="I24" s="29">
        <v>622</v>
      </c>
      <c r="J24" s="15">
        <f t="shared" si="2"/>
        <v>0.63275686673448628</v>
      </c>
      <c r="K24" s="30">
        <f t="shared" si="5"/>
        <v>100</v>
      </c>
    </row>
    <row r="25" spans="1:11" ht="15" thickBot="1">
      <c r="A25" s="376"/>
      <c r="B25" s="55" t="s">
        <v>147</v>
      </c>
      <c r="C25" s="64">
        <v>471</v>
      </c>
      <c r="D25" s="32">
        <f t="shared" si="0"/>
        <v>0.47914547304170907</v>
      </c>
      <c r="E25" s="33">
        <f t="shared" si="3"/>
        <v>100</v>
      </c>
      <c r="F25" s="64">
        <v>522</v>
      </c>
      <c r="G25" s="32">
        <f t="shared" si="1"/>
        <v>0.53102746693794511</v>
      </c>
      <c r="H25" s="65">
        <f t="shared" si="4"/>
        <v>100</v>
      </c>
      <c r="I25" s="69">
        <v>622</v>
      </c>
      <c r="J25" s="32">
        <f t="shared" si="2"/>
        <v>0.63275686673448628</v>
      </c>
      <c r="K25" s="33">
        <f t="shared" si="5"/>
        <v>100</v>
      </c>
    </row>
    <row r="26" spans="1:11">
      <c r="A26" s="361">
        <v>2014</v>
      </c>
      <c r="B26" s="83" t="s">
        <v>148</v>
      </c>
      <c r="C26" s="35">
        <v>548</v>
      </c>
      <c r="D26" s="13">
        <f t="shared" si="0"/>
        <v>0.55747711088504581</v>
      </c>
      <c r="E26" s="27">
        <f t="shared" si="3"/>
        <v>116.34819532908705</v>
      </c>
      <c r="F26" s="35">
        <v>586</v>
      </c>
      <c r="G26" s="13">
        <f t="shared" si="1"/>
        <v>0.5961342828077314</v>
      </c>
      <c r="H26" s="27">
        <f t="shared" si="4"/>
        <v>112.26053639846742</v>
      </c>
      <c r="I26" s="26">
        <v>723</v>
      </c>
      <c r="J26" s="13">
        <f t="shared" si="2"/>
        <v>0.73550356052899291</v>
      </c>
      <c r="K26" s="27">
        <f t="shared" si="5"/>
        <v>116.2379421221865</v>
      </c>
    </row>
    <row r="27" spans="1:11">
      <c r="A27" s="362"/>
      <c r="B27" s="93" t="s">
        <v>12</v>
      </c>
      <c r="C27" s="38">
        <v>548</v>
      </c>
      <c r="D27" s="15">
        <f t="shared" si="0"/>
        <v>0.55747711088504581</v>
      </c>
      <c r="E27" s="30">
        <f t="shared" si="3"/>
        <v>116.34819532908705</v>
      </c>
      <c r="F27" s="38">
        <v>586</v>
      </c>
      <c r="G27" s="15">
        <f t="shared" si="1"/>
        <v>0.5961342828077314</v>
      </c>
      <c r="H27" s="30">
        <f t="shared" si="4"/>
        <v>112.26053639846742</v>
      </c>
      <c r="I27" s="29">
        <v>763</v>
      </c>
      <c r="J27" s="15">
        <f t="shared" si="2"/>
        <v>0.7761953204476093</v>
      </c>
      <c r="K27" s="30">
        <f t="shared" si="5"/>
        <v>122.66881028938907</v>
      </c>
    </row>
    <row r="28" spans="1:11">
      <c r="A28" s="362"/>
      <c r="B28" s="93" t="s">
        <v>13</v>
      </c>
      <c r="C28" s="38">
        <v>548</v>
      </c>
      <c r="D28" s="15">
        <f t="shared" si="0"/>
        <v>0.55747711088504581</v>
      </c>
      <c r="E28" s="30">
        <f t="shared" si="3"/>
        <v>116.34819532908705</v>
      </c>
      <c r="F28" s="38">
        <v>586</v>
      </c>
      <c r="G28" s="15">
        <f t="shared" si="1"/>
        <v>0.5961342828077314</v>
      </c>
      <c r="H28" s="30">
        <f t="shared" si="4"/>
        <v>112.26053639846742</v>
      </c>
      <c r="I28" s="29">
        <v>723</v>
      </c>
      <c r="J28" s="15">
        <f t="shared" si="2"/>
        <v>0.73550356052899291</v>
      </c>
      <c r="K28" s="30">
        <f t="shared" si="5"/>
        <v>116.2379421221865</v>
      </c>
    </row>
    <row r="29" spans="1:11">
      <c r="A29" s="362"/>
      <c r="B29" s="97" t="s">
        <v>14</v>
      </c>
      <c r="C29" s="64">
        <v>548</v>
      </c>
      <c r="D29" s="32">
        <f t="shared" si="0"/>
        <v>0.55747711088504581</v>
      </c>
      <c r="E29" s="33">
        <f>C29/$C$23*100</f>
        <v>116.34819532908705</v>
      </c>
      <c r="F29" s="64">
        <v>589</v>
      </c>
      <c r="G29" s="32">
        <f t="shared" si="1"/>
        <v>0.59918616480162767</v>
      </c>
      <c r="H29" s="33">
        <f>F29/$F$23*100</f>
        <v>112.83524904214559</v>
      </c>
      <c r="I29" s="69">
        <v>725</v>
      </c>
      <c r="J29" s="32">
        <f t="shared" si="2"/>
        <v>0.73753814852492372</v>
      </c>
      <c r="K29" s="33">
        <f>I29/$I$23*100</f>
        <v>116.55948553054662</v>
      </c>
    </row>
    <row r="30" spans="1:11">
      <c r="A30" s="362"/>
      <c r="B30" s="97" t="s">
        <v>15</v>
      </c>
      <c r="C30" s="64">
        <v>548</v>
      </c>
      <c r="D30" s="32">
        <f t="shared" si="0"/>
        <v>0.55747711088504581</v>
      </c>
      <c r="E30" s="33">
        <f t="shared" si="3"/>
        <v>116.34819532908705</v>
      </c>
      <c r="F30" s="64">
        <v>586</v>
      </c>
      <c r="G30" s="32">
        <f t="shared" si="1"/>
        <v>0.5961342828077314</v>
      </c>
      <c r="H30" s="33">
        <f t="shared" si="4"/>
        <v>112.26053639846742</v>
      </c>
      <c r="I30" s="69">
        <v>723</v>
      </c>
      <c r="J30" s="32">
        <f t="shared" si="2"/>
        <v>0.73550356052899291</v>
      </c>
      <c r="K30" s="33">
        <f t="shared" si="5"/>
        <v>116.2379421221865</v>
      </c>
    </row>
    <row r="31" spans="1:11">
      <c r="A31" s="362"/>
      <c r="B31" s="97" t="s">
        <v>16</v>
      </c>
      <c r="C31" s="64">
        <v>583</v>
      </c>
      <c r="D31" s="32">
        <f t="shared" si="0"/>
        <v>0.59308240081383523</v>
      </c>
      <c r="E31" s="33">
        <f t="shared" si="3"/>
        <v>123.77919320594479</v>
      </c>
      <c r="F31" s="64">
        <v>624</v>
      </c>
      <c r="G31" s="32">
        <f t="shared" si="1"/>
        <v>0.63479145473041709</v>
      </c>
      <c r="H31" s="33">
        <f t="shared" si="4"/>
        <v>119.54022988505749</v>
      </c>
      <c r="I31" s="144">
        <v>753.66666666666663</v>
      </c>
      <c r="J31" s="32">
        <f t="shared" si="2"/>
        <v>0.76670057646659884</v>
      </c>
      <c r="K31" s="33">
        <f t="shared" si="5"/>
        <v>121.16827438370845</v>
      </c>
    </row>
    <row r="32" spans="1:11">
      <c r="A32" s="362"/>
      <c r="B32" s="97" t="s">
        <v>17</v>
      </c>
      <c r="C32" s="64">
        <v>641</v>
      </c>
      <c r="D32" s="32">
        <f t="shared" si="0"/>
        <v>0.65208545269582907</v>
      </c>
      <c r="E32" s="33">
        <f t="shared" si="3"/>
        <v>136.09341825902334</v>
      </c>
      <c r="F32" s="64">
        <v>686</v>
      </c>
      <c r="G32" s="32">
        <f t="shared" si="1"/>
        <v>0.69786368260427267</v>
      </c>
      <c r="H32" s="33">
        <f t="shared" si="4"/>
        <v>131.41762452107281</v>
      </c>
      <c r="I32" s="144">
        <v>845</v>
      </c>
      <c r="J32" s="32">
        <f t="shared" si="2"/>
        <v>0.85961342828077314</v>
      </c>
      <c r="K32" s="33">
        <f t="shared" si="5"/>
        <v>135.85209003215434</v>
      </c>
    </row>
    <row r="33" spans="1:11">
      <c r="A33" s="362"/>
      <c r="B33" s="97" t="s">
        <v>18</v>
      </c>
      <c r="C33" s="64">
        <v>653</v>
      </c>
      <c r="D33" s="32">
        <f t="shared" si="0"/>
        <v>0.66429298067141407</v>
      </c>
      <c r="E33" s="33">
        <f t="shared" si="3"/>
        <v>138.6411889596603</v>
      </c>
      <c r="F33" s="64">
        <v>700</v>
      </c>
      <c r="G33" s="32">
        <f t="shared" si="1"/>
        <v>0.71210579857578837</v>
      </c>
      <c r="H33" s="33">
        <f t="shared" si="4"/>
        <v>134.09961685823754</v>
      </c>
      <c r="I33" s="144">
        <v>862</v>
      </c>
      <c r="J33" s="32">
        <f t="shared" si="2"/>
        <v>0.87690742624618512</v>
      </c>
      <c r="K33" s="33">
        <f t="shared" si="5"/>
        <v>138.58520900321543</v>
      </c>
    </row>
    <row r="34" spans="1:11">
      <c r="A34" s="362"/>
      <c r="B34" s="97" t="s">
        <v>19</v>
      </c>
      <c r="C34" s="64">
        <v>653</v>
      </c>
      <c r="D34" s="32">
        <f t="shared" si="0"/>
        <v>0.66429298067141407</v>
      </c>
      <c r="E34" s="33">
        <f t="shared" si="3"/>
        <v>138.6411889596603</v>
      </c>
      <c r="F34" s="64">
        <v>722.5</v>
      </c>
      <c r="G34" s="32">
        <f t="shared" si="1"/>
        <v>0.73499491353001012</v>
      </c>
      <c r="H34" s="33">
        <f t="shared" si="4"/>
        <v>138.40996168582376</v>
      </c>
      <c r="I34" s="144">
        <v>862</v>
      </c>
      <c r="J34" s="32">
        <f t="shared" si="2"/>
        <v>0.87690742624618512</v>
      </c>
      <c r="K34" s="33">
        <f t="shared" si="5"/>
        <v>138.58520900321543</v>
      </c>
    </row>
    <row r="35" spans="1:11">
      <c r="A35" s="362"/>
      <c r="B35" s="97" t="s">
        <v>20</v>
      </c>
      <c r="C35" s="64">
        <v>653</v>
      </c>
      <c r="D35" s="32">
        <f t="shared" si="0"/>
        <v>0.66429298067141407</v>
      </c>
      <c r="E35" s="33">
        <f t="shared" si="3"/>
        <v>138.6411889596603</v>
      </c>
      <c r="F35" s="64">
        <v>745</v>
      </c>
      <c r="G35" s="32">
        <f t="shared" si="1"/>
        <v>0.75788402848423198</v>
      </c>
      <c r="H35" s="33">
        <f t="shared" si="4"/>
        <v>142.72030651340998</v>
      </c>
      <c r="I35" s="144">
        <v>862</v>
      </c>
      <c r="J35" s="32">
        <f t="shared" si="2"/>
        <v>0.87690742624618512</v>
      </c>
      <c r="K35" s="33">
        <f t="shared" si="5"/>
        <v>138.58520900321543</v>
      </c>
    </row>
    <row r="36" spans="1:11">
      <c r="A36" s="362"/>
      <c r="B36" s="28" t="s">
        <v>146</v>
      </c>
      <c r="C36" s="64">
        <v>653</v>
      </c>
      <c r="D36" s="32">
        <f t="shared" si="0"/>
        <v>0.66429298067141407</v>
      </c>
      <c r="E36" s="33">
        <f t="shared" si="3"/>
        <v>138.6411889596603</v>
      </c>
      <c r="F36" s="64">
        <v>700</v>
      </c>
      <c r="G36" s="32">
        <f t="shared" si="1"/>
        <v>0.71210579857578837</v>
      </c>
      <c r="H36" s="33">
        <f t="shared" si="4"/>
        <v>134.09961685823754</v>
      </c>
      <c r="I36" s="144">
        <v>862</v>
      </c>
      <c r="J36" s="32">
        <f t="shared" si="2"/>
        <v>0.87690742624618512</v>
      </c>
      <c r="K36" s="33">
        <f t="shared" si="5"/>
        <v>138.58520900321543</v>
      </c>
    </row>
    <row r="37" spans="1:11" ht="15" thickBot="1">
      <c r="A37" s="363"/>
      <c r="B37" s="112" t="s">
        <v>147</v>
      </c>
      <c r="C37" s="41">
        <v>744</v>
      </c>
      <c r="D37" s="17">
        <f t="shared" si="0"/>
        <v>0.75686673448626651</v>
      </c>
      <c r="E37" s="42">
        <f t="shared" si="3"/>
        <v>157.96178343949046</v>
      </c>
      <c r="F37" s="90">
        <v>815</v>
      </c>
      <c r="G37" s="17">
        <f t="shared" si="1"/>
        <v>0.82909460834181081</v>
      </c>
      <c r="H37" s="42">
        <f t="shared" si="4"/>
        <v>156.13026819923371</v>
      </c>
      <c r="I37" s="113">
        <v>982</v>
      </c>
      <c r="J37" s="17">
        <f t="shared" si="2"/>
        <v>0.99898270600203454</v>
      </c>
      <c r="K37" s="42">
        <f t="shared" si="5"/>
        <v>157.87781350482314</v>
      </c>
    </row>
    <row r="38" spans="1:11">
      <c r="A38" s="364">
        <v>2015</v>
      </c>
      <c r="B38" s="83" t="s">
        <v>148</v>
      </c>
      <c r="C38" s="35">
        <v>744</v>
      </c>
      <c r="D38" s="13">
        <f t="shared" si="0"/>
        <v>0.75686673448626651</v>
      </c>
      <c r="E38" s="27">
        <f t="shared" si="3"/>
        <v>157.96178343949046</v>
      </c>
      <c r="F38" s="35">
        <v>800</v>
      </c>
      <c r="G38" s="13">
        <f t="shared" si="1"/>
        <v>0.81383519837232965</v>
      </c>
      <c r="H38" s="27">
        <f t="shared" si="4"/>
        <v>153.25670498084293</v>
      </c>
      <c r="I38" s="26">
        <v>982</v>
      </c>
      <c r="J38" s="13">
        <f t="shared" si="2"/>
        <v>0.99898270600203454</v>
      </c>
      <c r="K38" s="27">
        <f t="shared" si="5"/>
        <v>157.87781350482314</v>
      </c>
    </row>
    <row r="39" spans="1:11">
      <c r="A39" s="365"/>
      <c r="B39" s="93" t="s">
        <v>12</v>
      </c>
      <c r="C39" s="64">
        <v>744</v>
      </c>
      <c r="D39" s="32">
        <f t="shared" si="0"/>
        <v>0.75686673448626651</v>
      </c>
      <c r="E39" s="33">
        <f t="shared" si="3"/>
        <v>157.96178343949046</v>
      </c>
      <c r="F39" s="64">
        <v>824</v>
      </c>
      <c r="G39" s="32">
        <f t="shared" si="1"/>
        <v>0.83825025432349953</v>
      </c>
      <c r="H39" s="33">
        <f t="shared" si="4"/>
        <v>157.85440613026819</v>
      </c>
      <c r="I39" s="144">
        <v>982</v>
      </c>
      <c r="J39" s="32">
        <f t="shared" si="2"/>
        <v>0.99898270600203454</v>
      </c>
      <c r="K39" s="33">
        <f t="shared" si="5"/>
        <v>157.87781350482314</v>
      </c>
    </row>
    <row r="40" spans="1:11">
      <c r="A40" s="365"/>
      <c r="B40" s="93" t="s">
        <v>13</v>
      </c>
      <c r="C40" s="64">
        <v>744</v>
      </c>
      <c r="D40" s="32">
        <f t="shared" si="0"/>
        <v>0.75686673448626651</v>
      </c>
      <c r="E40" s="33">
        <f t="shared" si="3"/>
        <v>157.96178343949046</v>
      </c>
      <c r="F40" s="64">
        <v>824</v>
      </c>
      <c r="G40" s="32">
        <f t="shared" si="1"/>
        <v>0.83825025432349953</v>
      </c>
      <c r="H40" s="33">
        <f t="shared" si="4"/>
        <v>157.85440613026819</v>
      </c>
      <c r="I40" s="144">
        <v>982</v>
      </c>
      <c r="J40" s="32">
        <f t="shared" si="2"/>
        <v>0.99898270600203454</v>
      </c>
      <c r="K40" s="33">
        <f t="shared" si="5"/>
        <v>157.87781350482314</v>
      </c>
    </row>
    <row r="41" spans="1:11" ht="16.5" customHeight="1">
      <c r="A41" s="365"/>
      <c r="B41" s="93" t="s">
        <v>14</v>
      </c>
      <c r="C41" s="64">
        <v>744</v>
      </c>
      <c r="D41" s="32">
        <f t="shared" si="0"/>
        <v>0.75686673448626651</v>
      </c>
      <c r="E41" s="33">
        <f t="shared" si="3"/>
        <v>157.96178343949046</v>
      </c>
      <c r="F41" s="64">
        <v>793</v>
      </c>
      <c r="G41" s="32">
        <f t="shared" si="1"/>
        <v>0.80671414038657174</v>
      </c>
      <c r="H41" s="33">
        <f t="shared" si="4"/>
        <v>151.91570881226053</v>
      </c>
      <c r="I41" s="144">
        <v>982</v>
      </c>
      <c r="J41" s="32">
        <f t="shared" si="2"/>
        <v>0.99898270600203454</v>
      </c>
      <c r="K41" s="33">
        <f t="shared" si="5"/>
        <v>157.87781350482314</v>
      </c>
    </row>
    <row r="42" spans="1:11" ht="16.5" customHeight="1">
      <c r="A42" s="365"/>
      <c r="B42" s="93" t="s">
        <v>15</v>
      </c>
      <c r="C42" s="38">
        <v>710</v>
      </c>
      <c r="D42" s="15">
        <f t="shared" si="0"/>
        <v>0.72227873855544256</v>
      </c>
      <c r="E42" s="30">
        <f t="shared" si="3"/>
        <v>150.74309978768579</v>
      </c>
      <c r="F42" s="89">
        <v>775</v>
      </c>
      <c r="G42" s="15">
        <f t="shared" si="1"/>
        <v>0.7884028484231943</v>
      </c>
      <c r="H42" s="30">
        <f t="shared" si="4"/>
        <v>148.46743295019158</v>
      </c>
      <c r="I42" s="99">
        <v>938</v>
      </c>
      <c r="J42" s="15">
        <f t="shared" si="2"/>
        <v>0.95422177009155651</v>
      </c>
      <c r="K42" s="30">
        <f t="shared" si="5"/>
        <v>150.80385852090032</v>
      </c>
    </row>
    <row r="43" spans="1:11" ht="16.5" customHeight="1">
      <c r="A43" s="365"/>
      <c r="B43" s="93" t="s">
        <v>16</v>
      </c>
      <c r="C43" s="38">
        <v>710</v>
      </c>
      <c r="D43" s="15">
        <f t="shared" si="0"/>
        <v>0.72227873855544256</v>
      </c>
      <c r="E43" s="30">
        <f t="shared" si="3"/>
        <v>150.74309978768579</v>
      </c>
      <c r="F43" s="38">
        <v>775</v>
      </c>
      <c r="G43" s="48">
        <f t="shared" si="1"/>
        <v>0.7884028484231943</v>
      </c>
      <c r="H43" s="124">
        <f t="shared" si="4"/>
        <v>148.46743295019158</v>
      </c>
      <c r="I43" s="99">
        <v>938</v>
      </c>
      <c r="J43" s="15">
        <f t="shared" si="2"/>
        <v>0.95422177009155651</v>
      </c>
      <c r="K43" s="30">
        <f t="shared" si="5"/>
        <v>150.80385852090032</v>
      </c>
    </row>
    <row r="44" spans="1:11" ht="16.5" customHeight="1">
      <c r="A44" s="365"/>
      <c r="B44" s="93" t="s">
        <v>17</v>
      </c>
      <c r="C44" s="38">
        <v>813</v>
      </c>
      <c r="D44" s="15">
        <f t="shared" si="0"/>
        <v>0.82706002034588</v>
      </c>
      <c r="E44" s="30">
        <f t="shared" si="3"/>
        <v>172.61146496815286</v>
      </c>
      <c r="F44" s="38">
        <v>893</v>
      </c>
      <c r="G44" s="48">
        <f t="shared" si="1"/>
        <v>0.90844354018311291</v>
      </c>
      <c r="H44" s="124">
        <f t="shared" si="4"/>
        <v>171.07279693486589</v>
      </c>
      <c r="I44" s="99">
        <v>1070</v>
      </c>
      <c r="J44" s="15">
        <f t="shared" si="2"/>
        <v>1.0885045778229909</v>
      </c>
      <c r="K44" s="30">
        <f t="shared" si="5"/>
        <v>172.0257234726688</v>
      </c>
    </row>
    <row r="45" spans="1:11" ht="16.5" customHeight="1">
      <c r="A45" s="365"/>
      <c r="B45" s="93" t="s">
        <v>18</v>
      </c>
      <c r="C45" s="64">
        <v>813</v>
      </c>
      <c r="D45" s="32">
        <f t="shared" si="0"/>
        <v>0.82706002034588</v>
      </c>
      <c r="E45" s="33">
        <f t="shared" si="3"/>
        <v>172.61146496815286</v>
      </c>
      <c r="F45" s="64">
        <v>893</v>
      </c>
      <c r="G45" s="32">
        <f t="shared" si="1"/>
        <v>0.90844354018311291</v>
      </c>
      <c r="H45" s="33">
        <f t="shared" si="4"/>
        <v>171.07279693486589</v>
      </c>
      <c r="I45" s="144">
        <v>1070</v>
      </c>
      <c r="J45" s="32">
        <f t="shared" si="2"/>
        <v>1.0885045778229909</v>
      </c>
      <c r="K45" s="33">
        <f t="shared" si="5"/>
        <v>172.0257234726688</v>
      </c>
    </row>
    <row r="46" spans="1:11" ht="16.5" customHeight="1">
      <c r="A46" s="365"/>
      <c r="B46" s="93" t="s">
        <v>19</v>
      </c>
      <c r="C46" s="38">
        <v>813</v>
      </c>
      <c r="D46" s="15">
        <f t="shared" si="0"/>
        <v>0.82706002034588</v>
      </c>
      <c r="E46" s="30">
        <f t="shared" si="3"/>
        <v>172.61146496815286</v>
      </c>
      <c r="F46" s="89">
        <v>893</v>
      </c>
      <c r="G46" s="15">
        <f t="shared" si="1"/>
        <v>0.90844354018311291</v>
      </c>
      <c r="H46" s="30">
        <f t="shared" si="4"/>
        <v>171.07279693486589</v>
      </c>
      <c r="I46" s="99">
        <v>1070</v>
      </c>
      <c r="J46" s="15">
        <f t="shared" si="2"/>
        <v>1.0885045778229909</v>
      </c>
      <c r="K46" s="30">
        <f t="shared" si="5"/>
        <v>172.0257234726688</v>
      </c>
    </row>
    <row r="47" spans="1:11" ht="16.5" customHeight="1">
      <c r="A47" s="365"/>
      <c r="B47" s="93" t="s">
        <v>20</v>
      </c>
      <c r="C47" s="38">
        <v>864</v>
      </c>
      <c r="D47" s="15">
        <f t="shared" si="0"/>
        <v>0.87894201424211593</v>
      </c>
      <c r="E47" s="30">
        <f t="shared" si="3"/>
        <v>183.43949044585989</v>
      </c>
      <c r="F47" s="38">
        <v>926</v>
      </c>
      <c r="G47" s="48">
        <f t="shared" si="1"/>
        <v>0.94201424211597151</v>
      </c>
      <c r="H47" s="124">
        <f t="shared" si="4"/>
        <v>177.39463601532569</v>
      </c>
      <c r="I47" s="99">
        <v>1140</v>
      </c>
      <c r="J47" s="15">
        <f t="shared" si="2"/>
        <v>1.1597151576805698</v>
      </c>
      <c r="K47" s="30">
        <f t="shared" si="5"/>
        <v>183.27974276527331</v>
      </c>
    </row>
    <row r="48" spans="1:11" ht="16.5" customHeight="1">
      <c r="A48" s="365"/>
      <c r="B48" s="93" t="s">
        <v>146</v>
      </c>
      <c r="C48" s="38">
        <v>864</v>
      </c>
      <c r="D48" s="15">
        <f t="shared" si="0"/>
        <v>0.87894201424211593</v>
      </c>
      <c r="E48" s="30">
        <f t="shared" si="3"/>
        <v>183.43949044585989</v>
      </c>
      <c r="F48" s="38">
        <v>926</v>
      </c>
      <c r="G48" s="48">
        <f t="shared" si="1"/>
        <v>0.94201424211597151</v>
      </c>
      <c r="H48" s="124">
        <f t="shared" si="4"/>
        <v>177.39463601532569</v>
      </c>
      <c r="I48" s="99">
        <v>1140</v>
      </c>
      <c r="J48" s="15">
        <f t="shared" si="2"/>
        <v>1.1597151576805698</v>
      </c>
      <c r="K48" s="30">
        <f t="shared" si="5"/>
        <v>183.27974276527331</v>
      </c>
    </row>
    <row r="49" spans="1:11" ht="16.5" customHeight="1" thickBot="1">
      <c r="A49" s="365"/>
      <c r="B49" s="100" t="s">
        <v>147</v>
      </c>
      <c r="C49" s="41">
        <v>963</v>
      </c>
      <c r="D49" s="17">
        <f t="shared" si="0"/>
        <v>0.97965412004069174</v>
      </c>
      <c r="E49" s="42">
        <f t="shared" si="3"/>
        <v>204.45859872611467</v>
      </c>
      <c r="F49" s="41">
        <v>1057</v>
      </c>
      <c r="G49" s="59">
        <f t="shared" si="1"/>
        <v>1.0752797558494405</v>
      </c>
      <c r="H49" s="141">
        <f t="shared" si="4"/>
        <v>202.4904214559387</v>
      </c>
      <c r="I49" s="113">
        <v>1140</v>
      </c>
      <c r="J49" s="17">
        <f t="shared" si="2"/>
        <v>1.1597151576805698</v>
      </c>
      <c r="K49" s="42">
        <f t="shared" si="5"/>
        <v>183.27974276527331</v>
      </c>
    </row>
    <row r="50" spans="1:11">
      <c r="A50" s="361">
        <v>2016</v>
      </c>
      <c r="B50" s="83" t="s">
        <v>148</v>
      </c>
      <c r="C50" s="35">
        <v>963</v>
      </c>
      <c r="D50" s="13">
        <f t="shared" si="0"/>
        <v>0.97965412004069174</v>
      </c>
      <c r="E50" s="27">
        <f t="shared" si="3"/>
        <v>204.45859872611467</v>
      </c>
      <c r="F50" s="35">
        <v>1030</v>
      </c>
      <c r="G50" s="13">
        <f t="shared" si="1"/>
        <v>1.0478128179043744</v>
      </c>
      <c r="H50" s="27">
        <f t="shared" si="4"/>
        <v>197.31800766283524</v>
      </c>
      <c r="I50" s="26">
        <v>1271</v>
      </c>
      <c r="J50" s="13">
        <f t="shared" si="2"/>
        <v>1.2929806714140386</v>
      </c>
      <c r="K50" s="27">
        <f t="shared" si="5"/>
        <v>204.34083601286176</v>
      </c>
    </row>
    <row r="51" spans="1:11">
      <c r="A51" s="362"/>
      <c r="B51" s="134" t="s">
        <v>12</v>
      </c>
      <c r="C51" s="38">
        <v>963</v>
      </c>
      <c r="D51" s="15">
        <f t="shared" si="0"/>
        <v>0.97965412004069174</v>
      </c>
      <c r="E51" s="30">
        <f t="shared" si="3"/>
        <v>204.45859872611467</v>
      </c>
      <c r="F51" s="38">
        <v>1030</v>
      </c>
      <c r="G51" s="15">
        <f t="shared" si="1"/>
        <v>1.0478128179043744</v>
      </c>
      <c r="H51" s="30">
        <f t="shared" si="4"/>
        <v>197.31800766283524</v>
      </c>
      <c r="I51" s="29">
        <v>1322</v>
      </c>
      <c r="J51" s="15">
        <f t="shared" si="2"/>
        <v>1.3448626653102747</v>
      </c>
      <c r="K51" s="30">
        <f t="shared" si="5"/>
        <v>212.54019292604499</v>
      </c>
    </row>
    <row r="52" spans="1:11">
      <c r="A52" s="362"/>
      <c r="B52" s="134" t="s">
        <v>13</v>
      </c>
      <c r="C52" s="38">
        <v>963</v>
      </c>
      <c r="D52" s="15">
        <f t="shared" si="0"/>
        <v>0.97965412004069174</v>
      </c>
      <c r="E52" s="30">
        <f t="shared" si="3"/>
        <v>204.45859872611467</v>
      </c>
      <c r="F52" s="38">
        <v>1030</v>
      </c>
      <c r="G52" s="15">
        <f t="shared" si="1"/>
        <v>1.0478128179043744</v>
      </c>
      <c r="H52" s="30">
        <f t="shared" si="4"/>
        <v>197.31800766283524</v>
      </c>
      <c r="I52" s="29">
        <v>1271</v>
      </c>
      <c r="J52" s="15">
        <f t="shared" si="2"/>
        <v>1.2929806714140386</v>
      </c>
      <c r="K52" s="30">
        <f t="shared" si="5"/>
        <v>204.34083601286176</v>
      </c>
    </row>
    <row r="53" spans="1:11">
      <c r="A53" s="362"/>
      <c r="B53" s="134" t="s">
        <v>14</v>
      </c>
      <c r="C53" s="38">
        <v>963</v>
      </c>
      <c r="D53" s="15">
        <f t="shared" si="0"/>
        <v>0.97965412004069174</v>
      </c>
      <c r="E53" s="30">
        <f t="shared" si="3"/>
        <v>204.45859872611467</v>
      </c>
      <c r="F53" s="38">
        <v>1030</v>
      </c>
      <c r="G53" s="15">
        <f t="shared" si="1"/>
        <v>1.0478128179043744</v>
      </c>
      <c r="H53" s="30">
        <f t="shared" si="4"/>
        <v>197.31800766283524</v>
      </c>
      <c r="I53" s="29">
        <v>1322</v>
      </c>
      <c r="J53" s="15">
        <f t="shared" si="2"/>
        <v>1.3448626653102747</v>
      </c>
      <c r="K53" s="30">
        <f t="shared" si="5"/>
        <v>212.54019292604499</v>
      </c>
    </row>
    <row r="54" spans="1:11">
      <c r="A54" s="362"/>
      <c r="B54" s="134" t="s">
        <v>15</v>
      </c>
      <c r="C54" s="38">
        <v>1049</v>
      </c>
      <c r="D54" s="15">
        <f t="shared" si="0"/>
        <v>1.0671414038657172</v>
      </c>
      <c r="E54" s="30">
        <f t="shared" si="3"/>
        <v>222.71762208067943</v>
      </c>
      <c r="F54" s="38">
        <v>1160</v>
      </c>
      <c r="G54" s="15">
        <f t="shared" si="1"/>
        <v>1.1800610376398779</v>
      </c>
      <c r="H54" s="30">
        <f t="shared" si="4"/>
        <v>222.22222222222223</v>
      </c>
      <c r="I54" s="29">
        <v>1385</v>
      </c>
      <c r="J54" s="15">
        <f t="shared" si="2"/>
        <v>1.4089521871820956</v>
      </c>
      <c r="K54" s="30">
        <f t="shared" si="5"/>
        <v>222.66881028938906</v>
      </c>
    </row>
    <row r="55" spans="1:11">
      <c r="A55" s="362"/>
      <c r="B55" s="93" t="s">
        <v>16</v>
      </c>
      <c r="C55" s="38">
        <v>1049</v>
      </c>
      <c r="D55" s="15">
        <f t="shared" si="0"/>
        <v>1.0671414038657172</v>
      </c>
      <c r="E55" s="30">
        <f t="shared" si="3"/>
        <v>222.71762208067943</v>
      </c>
      <c r="F55" s="38">
        <v>1157</v>
      </c>
      <c r="G55" s="15">
        <f t="shared" si="1"/>
        <v>1.1770091556459816</v>
      </c>
      <c r="H55" s="30">
        <f t="shared" si="4"/>
        <v>221.64750957854403</v>
      </c>
      <c r="I55" s="38">
        <v>1385</v>
      </c>
      <c r="J55" s="15">
        <f t="shared" si="2"/>
        <v>1.4089521871820956</v>
      </c>
      <c r="K55" s="30">
        <f t="shared" si="5"/>
        <v>222.66881028938906</v>
      </c>
    </row>
    <row r="56" spans="1:11">
      <c r="A56" s="362"/>
      <c r="B56" s="93" t="s">
        <v>17</v>
      </c>
      <c r="C56" s="38">
        <v>1049</v>
      </c>
      <c r="D56" s="15">
        <f t="shared" si="0"/>
        <v>1.0671414038657172</v>
      </c>
      <c r="E56" s="30">
        <f t="shared" si="3"/>
        <v>222.71762208067943</v>
      </c>
      <c r="F56" s="38">
        <v>1125</v>
      </c>
      <c r="G56" s="15">
        <f t="shared" si="1"/>
        <v>1.1444557477110886</v>
      </c>
      <c r="H56" s="30">
        <f t="shared" si="4"/>
        <v>215.51724137931038</v>
      </c>
      <c r="I56" s="38">
        <v>1385</v>
      </c>
      <c r="J56" s="15">
        <f t="shared" si="2"/>
        <v>1.4089521871820956</v>
      </c>
      <c r="K56" s="30">
        <f t="shared" si="5"/>
        <v>222.66881028938906</v>
      </c>
    </row>
    <row r="57" spans="1:11">
      <c r="A57" s="362"/>
      <c r="B57" s="93" t="s">
        <v>18</v>
      </c>
      <c r="C57" s="38">
        <v>1210</v>
      </c>
      <c r="D57" s="15">
        <f t="shared" si="0"/>
        <v>1.2309257375381486</v>
      </c>
      <c r="E57" s="30">
        <f t="shared" si="3"/>
        <v>256.90021231422503</v>
      </c>
      <c r="F57" s="38">
        <v>1297</v>
      </c>
      <c r="G57" s="15">
        <f t="shared" si="1"/>
        <v>1.3194303153611393</v>
      </c>
      <c r="H57" s="30">
        <f t="shared" si="4"/>
        <v>248.46743295019155</v>
      </c>
      <c r="I57" s="38">
        <v>1597</v>
      </c>
      <c r="J57" s="15">
        <f t="shared" si="2"/>
        <v>1.624618514750763</v>
      </c>
      <c r="K57" s="30">
        <f t="shared" si="5"/>
        <v>256.75241157556269</v>
      </c>
    </row>
    <row r="58" spans="1:11">
      <c r="A58" s="362"/>
      <c r="B58" s="93" t="s">
        <v>19</v>
      </c>
      <c r="C58" s="38">
        <v>1210</v>
      </c>
      <c r="D58" s="15">
        <f t="shared" si="0"/>
        <v>1.2309257375381486</v>
      </c>
      <c r="E58" s="30">
        <f t="shared" si="3"/>
        <v>256.90021231422503</v>
      </c>
      <c r="F58" s="38">
        <v>1297</v>
      </c>
      <c r="G58" s="15">
        <f t="shared" si="1"/>
        <v>1.3194303153611393</v>
      </c>
      <c r="H58" s="30">
        <f t="shared" si="4"/>
        <v>248.46743295019155</v>
      </c>
      <c r="I58" s="38">
        <v>1597</v>
      </c>
      <c r="J58" s="15">
        <f t="shared" si="2"/>
        <v>1.624618514750763</v>
      </c>
      <c r="K58" s="30">
        <f t="shared" si="5"/>
        <v>256.75241157556269</v>
      </c>
    </row>
    <row r="59" spans="1:11">
      <c r="A59" s="362"/>
      <c r="B59" s="93" t="s">
        <v>20</v>
      </c>
      <c r="C59" s="38">
        <v>1210</v>
      </c>
      <c r="D59" s="15">
        <f t="shared" si="0"/>
        <v>1.2309257375381486</v>
      </c>
      <c r="E59" s="30">
        <f t="shared" si="3"/>
        <v>256.90021231422503</v>
      </c>
      <c r="F59" s="38">
        <v>1297</v>
      </c>
      <c r="G59" s="15">
        <f t="shared" si="1"/>
        <v>1.3194303153611393</v>
      </c>
      <c r="H59" s="30">
        <f t="shared" si="4"/>
        <v>248.46743295019155</v>
      </c>
      <c r="I59" s="38">
        <v>1597</v>
      </c>
      <c r="J59" s="15">
        <f t="shared" si="2"/>
        <v>1.624618514750763</v>
      </c>
      <c r="K59" s="30">
        <f t="shared" si="5"/>
        <v>256.75241157556269</v>
      </c>
    </row>
    <row r="60" spans="1:11">
      <c r="A60" s="362"/>
      <c r="B60" s="93" t="s">
        <v>146</v>
      </c>
      <c r="C60" s="38">
        <v>1210</v>
      </c>
      <c r="D60" s="15">
        <f t="shared" si="0"/>
        <v>1.2309257375381486</v>
      </c>
      <c r="E60" s="30">
        <f t="shared" si="3"/>
        <v>256.90021231422503</v>
      </c>
      <c r="F60" s="38">
        <v>1297</v>
      </c>
      <c r="G60" s="15">
        <f t="shared" si="1"/>
        <v>1.3194303153611393</v>
      </c>
      <c r="H60" s="30">
        <f t="shared" si="4"/>
        <v>248.46743295019155</v>
      </c>
      <c r="I60" s="38">
        <v>1597</v>
      </c>
      <c r="J60" s="15">
        <f t="shared" si="2"/>
        <v>1.624618514750763</v>
      </c>
      <c r="K60" s="30">
        <f t="shared" si="5"/>
        <v>256.75241157556269</v>
      </c>
    </row>
    <row r="61" spans="1:11" ht="15" thickBot="1">
      <c r="A61" s="362"/>
      <c r="B61" s="100" t="s">
        <v>147</v>
      </c>
      <c r="C61" s="41">
        <v>1210</v>
      </c>
      <c r="D61" s="17">
        <f t="shared" si="0"/>
        <v>1.2309257375381486</v>
      </c>
      <c r="E61" s="42">
        <f t="shared" si="3"/>
        <v>256.90021231422503</v>
      </c>
      <c r="F61" s="41">
        <v>1297</v>
      </c>
      <c r="G61" s="17">
        <f t="shared" si="1"/>
        <v>1.3194303153611393</v>
      </c>
      <c r="H61" s="42">
        <f t="shared" si="4"/>
        <v>248.46743295019155</v>
      </c>
      <c r="I61" s="41">
        <v>1597</v>
      </c>
      <c r="J61" s="17">
        <f t="shared" si="2"/>
        <v>1.624618514750763</v>
      </c>
      <c r="K61" s="42">
        <f t="shared" si="5"/>
        <v>256.75241157556269</v>
      </c>
    </row>
    <row r="62" spans="1:11">
      <c r="A62" s="364">
        <v>2017</v>
      </c>
      <c r="B62" s="134" t="s">
        <v>148</v>
      </c>
      <c r="C62" s="135">
        <v>1210</v>
      </c>
      <c r="D62" s="76">
        <f t="shared" si="0"/>
        <v>1.2309257375381486</v>
      </c>
      <c r="E62" s="126">
        <f t="shared" si="3"/>
        <v>256.90021231422503</v>
      </c>
      <c r="F62" s="135">
        <v>1297</v>
      </c>
      <c r="G62" s="76">
        <f t="shared" si="1"/>
        <v>1.3194303153611393</v>
      </c>
      <c r="H62" s="126">
        <f t="shared" si="4"/>
        <v>248.46743295019155</v>
      </c>
      <c r="I62" s="135">
        <v>1597</v>
      </c>
      <c r="J62" s="76">
        <f t="shared" si="2"/>
        <v>1.624618514750763</v>
      </c>
      <c r="K62" s="126">
        <f t="shared" si="5"/>
        <v>256.75241157556269</v>
      </c>
    </row>
    <row r="63" spans="1:11">
      <c r="A63" s="365"/>
      <c r="B63" s="134" t="s">
        <v>12</v>
      </c>
      <c r="C63" s="135">
        <v>1210</v>
      </c>
      <c r="D63" s="76">
        <f t="shared" si="0"/>
        <v>1.2309257375381486</v>
      </c>
      <c r="E63" s="126">
        <f t="shared" si="3"/>
        <v>256.90021231422503</v>
      </c>
      <c r="F63" s="135">
        <v>1297</v>
      </c>
      <c r="G63" s="76">
        <f t="shared" si="1"/>
        <v>1.3194303153611393</v>
      </c>
      <c r="H63" s="126">
        <f t="shared" si="4"/>
        <v>248.46743295019155</v>
      </c>
      <c r="I63" s="135">
        <v>1597</v>
      </c>
      <c r="J63" s="76">
        <f t="shared" si="2"/>
        <v>1.624618514750763</v>
      </c>
      <c r="K63" s="126">
        <f t="shared" si="5"/>
        <v>256.75241157556269</v>
      </c>
    </row>
    <row r="64" spans="1:11">
      <c r="A64" s="365"/>
      <c r="B64" s="134" t="s">
        <v>13</v>
      </c>
      <c r="C64" s="135">
        <v>1210</v>
      </c>
      <c r="D64" s="76">
        <f t="shared" si="0"/>
        <v>1.2309257375381486</v>
      </c>
      <c r="E64" s="126">
        <f t="shared" si="3"/>
        <v>256.90021231422503</v>
      </c>
      <c r="F64" s="135">
        <v>1297</v>
      </c>
      <c r="G64" s="76">
        <f t="shared" si="1"/>
        <v>1.3194303153611393</v>
      </c>
      <c r="H64" s="126">
        <f t="shared" si="4"/>
        <v>248.46743295019155</v>
      </c>
      <c r="I64" s="135">
        <v>1597</v>
      </c>
      <c r="J64" s="76">
        <f t="shared" si="2"/>
        <v>1.624618514750763</v>
      </c>
      <c r="K64" s="126">
        <f t="shared" si="5"/>
        <v>256.75241157556269</v>
      </c>
    </row>
    <row r="65" spans="1:11">
      <c r="A65" s="365"/>
      <c r="B65" s="134" t="s">
        <v>14</v>
      </c>
      <c r="C65" s="135">
        <v>1210</v>
      </c>
      <c r="D65" s="76">
        <f t="shared" si="0"/>
        <v>1.2309257375381486</v>
      </c>
      <c r="E65" s="126">
        <f t="shared" si="3"/>
        <v>256.90021231422503</v>
      </c>
      <c r="F65" s="135">
        <v>1297</v>
      </c>
      <c r="G65" s="76">
        <f t="shared" si="1"/>
        <v>1.3194303153611393</v>
      </c>
      <c r="H65" s="126">
        <f t="shared" si="4"/>
        <v>248.46743295019155</v>
      </c>
      <c r="I65" s="135">
        <v>1597</v>
      </c>
      <c r="J65" s="76">
        <f t="shared" si="2"/>
        <v>1.624618514750763</v>
      </c>
      <c r="K65" s="126">
        <f t="shared" si="5"/>
        <v>256.75241157556269</v>
      </c>
    </row>
    <row r="66" spans="1:11">
      <c r="A66" s="365"/>
      <c r="B66" s="134" t="s">
        <v>15</v>
      </c>
      <c r="C66" s="135">
        <v>1210</v>
      </c>
      <c r="D66" s="76">
        <f t="shared" si="0"/>
        <v>1.2309257375381486</v>
      </c>
      <c r="E66" s="126">
        <f t="shared" si="3"/>
        <v>256.90021231422503</v>
      </c>
      <c r="F66" s="135">
        <v>1297</v>
      </c>
      <c r="G66" s="76">
        <f t="shared" si="1"/>
        <v>1.3194303153611393</v>
      </c>
      <c r="H66" s="126">
        <f t="shared" si="4"/>
        <v>248.46743295019155</v>
      </c>
      <c r="I66" s="135">
        <v>1597</v>
      </c>
      <c r="J66" s="76">
        <f t="shared" si="2"/>
        <v>1.624618514750763</v>
      </c>
      <c r="K66" s="126">
        <f t="shared" si="5"/>
        <v>256.75241157556269</v>
      </c>
    </row>
    <row r="67" spans="1:11">
      <c r="A67" s="365"/>
      <c r="B67" s="134" t="s">
        <v>16</v>
      </c>
      <c r="C67" s="135">
        <v>1210</v>
      </c>
      <c r="D67" s="76">
        <f t="shared" si="0"/>
        <v>1.2309257375381486</v>
      </c>
      <c r="E67" s="126">
        <f t="shared" si="3"/>
        <v>256.90021231422503</v>
      </c>
      <c r="F67" s="135">
        <v>1297</v>
      </c>
      <c r="G67" s="76">
        <f t="shared" si="1"/>
        <v>1.3194303153611393</v>
      </c>
      <c r="H67" s="126">
        <f t="shared" si="4"/>
        <v>248.46743295019155</v>
      </c>
      <c r="I67" s="135">
        <v>1597</v>
      </c>
      <c r="J67" s="76">
        <f t="shared" si="2"/>
        <v>1.624618514750763</v>
      </c>
      <c r="K67" s="126">
        <f t="shared" si="5"/>
        <v>256.75241157556269</v>
      </c>
    </row>
    <row r="68" spans="1:11">
      <c r="A68" s="365"/>
      <c r="B68" s="134" t="s">
        <v>17</v>
      </c>
      <c r="C68" s="135">
        <v>1210</v>
      </c>
      <c r="D68" s="76">
        <f t="shared" si="0"/>
        <v>1.2309257375381486</v>
      </c>
      <c r="E68" s="126">
        <f t="shared" si="3"/>
        <v>256.90021231422503</v>
      </c>
      <c r="F68" s="135">
        <v>1297</v>
      </c>
      <c r="G68" s="76">
        <f t="shared" si="1"/>
        <v>1.3194303153611393</v>
      </c>
      <c r="H68" s="126">
        <f t="shared" si="4"/>
        <v>248.46743295019155</v>
      </c>
      <c r="I68" s="135">
        <v>1597</v>
      </c>
      <c r="J68" s="76">
        <f t="shared" si="2"/>
        <v>1.624618514750763</v>
      </c>
      <c r="K68" s="126">
        <f t="shared" si="5"/>
        <v>256.75241157556269</v>
      </c>
    </row>
    <row r="69" spans="1:11">
      <c r="A69" s="365"/>
      <c r="B69" s="134" t="s">
        <v>18</v>
      </c>
      <c r="C69" s="135">
        <v>1210</v>
      </c>
      <c r="D69" s="76">
        <f t="shared" si="0"/>
        <v>1.2309257375381486</v>
      </c>
      <c r="E69" s="126">
        <f t="shared" si="3"/>
        <v>256.90021231422503</v>
      </c>
      <c r="F69" s="135">
        <v>1297</v>
      </c>
      <c r="G69" s="76">
        <f t="shared" si="1"/>
        <v>1.3194303153611393</v>
      </c>
      <c r="H69" s="126">
        <f t="shared" si="4"/>
        <v>248.46743295019155</v>
      </c>
      <c r="I69" s="135">
        <v>1597</v>
      </c>
      <c r="J69" s="76">
        <f t="shared" si="2"/>
        <v>1.624618514750763</v>
      </c>
      <c r="K69" s="126">
        <f t="shared" si="5"/>
        <v>256.75241157556269</v>
      </c>
    </row>
    <row r="70" spans="1:11">
      <c r="A70" s="365"/>
      <c r="B70" s="134" t="s">
        <v>19</v>
      </c>
      <c r="C70" s="135">
        <v>1210</v>
      </c>
      <c r="D70" s="76">
        <f t="shared" si="0"/>
        <v>1.2309257375381486</v>
      </c>
      <c r="E70" s="126">
        <f t="shared" si="3"/>
        <v>256.90021231422503</v>
      </c>
      <c r="F70" s="135">
        <v>1331</v>
      </c>
      <c r="G70" s="76">
        <f t="shared" si="1"/>
        <v>1.3540183112919635</v>
      </c>
      <c r="H70" s="126">
        <f t="shared" si="4"/>
        <v>254.9808429118774</v>
      </c>
      <c r="I70" s="135">
        <v>1576</v>
      </c>
      <c r="J70" s="76">
        <f t="shared" si="2"/>
        <v>1.6032553407934893</v>
      </c>
      <c r="K70" s="126">
        <f t="shared" si="5"/>
        <v>253.37620578778134</v>
      </c>
    </row>
    <row r="71" spans="1:11">
      <c r="A71" s="365"/>
      <c r="B71" s="134" t="s">
        <v>20</v>
      </c>
      <c r="C71" s="135">
        <v>1456</v>
      </c>
      <c r="D71" s="76">
        <f t="shared" si="0"/>
        <v>1.4811800610376398</v>
      </c>
      <c r="E71" s="126">
        <f t="shared" si="3"/>
        <v>309.12951167728238</v>
      </c>
      <c r="F71" s="135">
        <v>1558</v>
      </c>
      <c r="G71" s="76">
        <f t="shared" si="1"/>
        <v>1.5849440488301119</v>
      </c>
      <c r="H71" s="126">
        <f t="shared" si="4"/>
        <v>298.46743295019155</v>
      </c>
      <c r="I71" s="135">
        <v>1910</v>
      </c>
      <c r="J71" s="76">
        <f t="shared" si="2"/>
        <v>1.943031536113937</v>
      </c>
      <c r="K71" s="126">
        <f t="shared" si="5"/>
        <v>307.07395498392287</v>
      </c>
    </row>
    <row r="72" spans="1:11">
      <c r="A72" s="365"/>
      <c r="B72" s="134" t="s">
        <v>146</v>
      </c>
      <c r="C72" s="135">
        <v>1456</v>
      </c>
      <c r="D72" s="76">
        <f t="shared" si="0"/>
        <v>1.4811800610376398</v>
      </c>
      <c r="E72" s="126">
        <f t="shared" si="3"/>
        <v>309.12951167728238</v>
      </c>
      <c r="F72" s="135">
        <v>1558</v>
      </c>
      <c r="G72" s="76">
        <f t="shared" si="1"/>
        <v>1.5849440488301119</v>
      </c>
      <c r="H72" s="126">
        <f t="shared" si="4"/>
        <v>298.46743295019155</v>
      </c>
      <c r="I72" s="135">
        <v>1910</v>
      </c>
      <c r="J72" s="76">
        <f t="shared" si="2"/>
        <v>1.943031536113937</v>
      </c>
      <c r="K72" s="126">
        <f t="shared" si="5"/>
        <v>307.07395498392287</v>
      </c>
    </row>
    <row r="73" spans="1:11" ht="15" thickBot="1">
      <c r="A73" s="365"/>
      <c r="B73" s="31" t="s">
        <v>147</v>
      </c>
      <c r="C73" s="41">
        <v>1552</v>
      </c>
      <c r="D73" s="17">
        <f t="shared" si="0"/>
        <v>1.5788402848423195</v>
      </c>
      <c r="E73" s="42">
        <f t="shared" si="3"/>
        <v>329.51167728237795</v>
      </c>
      <c r="F73" s="41">
        <v>1677</v>
      </c>
      <c r="G73" s="17">
        <f t="shared" si="1"/>
        <v>1.706002034587996</v>
      </c>
      <c r="H73" s="42">
        <f t="shared" si="4"/>
        <v>321.26436781609192</v>
      </c>
      <c r="I73" s="41">
        <v>1974</v>
      </c>
      <c r="J73" s="17">
        <f t="shared" si="2"/>
        <v>2.0081383519837233</v>
      </c>
      <c r="K73" s="42">
        <f t="shared" si="5"/>
        <v>317.36334405144697</v>
      </c>
    </row>
    <row r="74" spans="1:11">
      <c r="A74" s="364">
        <v>2018</v>
      </c>
      <c r="B74" s="83" t="s">
        <v>148</v>
      </c>
      <c r="C74" s="35">
        <v>1527</v>
      </c>
      <c r="D74" s="13">
        <f t="shared" si="0"/>
        <v>1.5534079348931842</v>
      </c>
      <c r="E74" s="27">
        <f t="shared" si="3"/>
        <v>324.20382165605093</v>
      </c>
      <c r="F74" s="35">
        <v>1654</v>
      </c>
      <c r="G74" s="13">
        <f t="shared" si="1"/>
        <v>1.6826042726347914</v>
      </c>
      <c r="H74" s="27">
        <f t="shared" si="4"/>
        <v>316.85823754789271</v>
      </c>
      <c r="I74" s="35">
        <v>1977</v>
      </c>
      <c r="J74" s="13">
        <f t="shared" si="2"/>
        <v>2.0111902339776195</v>
      </c>
      <c r="K74" s="27">
        <f t="shared" si="5"/>
        <v>317.84565916398714</v>
      </c>
    </row>
    <row r="75" spans="1:11">
      <c r="A75" s="365"/>
      <c r="B75" s="134" t="s">
        <v>12</v>
      </c>
      <c r="C75" s="135">
        <v>1527</v>
      </c>
      <c r="D75" s="76">
        <f t="shared" si="0"/>
        <v>1.5534079348931842</v>
      </c>
      <c r="E75" s="126">
        <f t="shared" si="3"/>
        <v>324.20382165605093</v>
      </c>
      <c r="F75" s="135">
        <v>1670</v>
      </c>
      <c r="G75" s="76">
        <f t="shared" si="1"/>
        <v>1.6988809766022381</v>
      </c>
      <c r="H75" s="126">
        <f t="shared" si="4"/>
        <v>319.92337164750955</v>
      </c>
      <c r="I75" s="135">
        <v>2005</v>
      </c>
      <c r="J75" s="76">
        <f t="shared" si="2"/>
        <v>2.0396744659206512</v>
      </c>
      <c r="K75" s="126">
        <f t="shared" si="5"/>
        <v>322.34726688102893</v>
      </c>
    </row>
    <row r="76" spans="1:11">
      <c r="A76" s="365"/>
      <c r="B76" s="134" t="s">
        <v>13</v>
      </c>
      <c r="C76" s="135">
        <v>1527</v>
      </c>
      <c r="D76" s="76">
        <f t="shared" si="0"/>
        <v>1.5534079348931842</v>
      </c>
      <c r="E76" s="126">
        <f t="shared" si="3"/>
        <v>324.20382165605093</v>
      </c>
      <c r="F76" s="135">
        <v>1638</v>
      </c>
      <c r="G76" s="76">
        <f t="shared" si="1"/>
        <v>1.6663275686673449</v>
      </c>
      <c r="H76" s="126">
        <f t="shared" si="4"/>
        <v>313.79310344827587</v>
      </c>
      <c r="I76" s="135">
        <v>2005</v>
      </c>
      <c r="J76" s="76">
        <f t="shared" si="2"/>
        <v>2.0396744659206512</v>
      </c>
      <c r="K76" s="126">
        <f t="shared" si="5"/>
        <v>322.34726688102893</v>
      </c>
    </row>
    <row r="77" spans="1:11">
      <c r="A77" s="365"/>
      <c r="B77" s="134" t="s">
        <v>14</v>
      </c>
      <c r="C77" s="135">
        <v>1527</v>
      </c>
      <c r="D77" s="76">
        <f t="shared" si="0"/>
        <v>1.5534079348931842</v>
      </c>
      <c r="E77" s="126">
        <f t="shared" si="3"/>
        <v>324.20382165605093</v>
      </c>
      <c r="F77" s="135">
        <v>1654</v>
      </c>
      <c r="G77" s="76">
        <f t="shared" si="1"/>
        <v>1.6826042726347914</v>
      </c>
      <c r="H77" s="126">
        <f t="shared" si="4"/>
        <v>316.85823754789271</v>
      </c>
      <c r="I77" s="135">
        <v>1977</v>
      </c>
      <c r="J77" s="76">
        <f t="shared" si="2"/>
        <v>2.0111902339776195</v>
      </c>
      <c r="K77" s="126">
        <f t="shared" si="5"/>
        <v>317.84565916398714</v>
      </c>
    </row>
    <row r="78" spans="1:11">
      <c r="A78" s="365"/>
      <c r="B78" s="134" t="s">
        <v>15</v>
      </c>
      <c r="C78" s="135">
        <v>1986</v>
      </c>
      <c r="D78" s="76">
        <f t="shared" si="0"/>
        <v>2.0203458799593084</v>
      </c>
      <c r="E78" s="126">
        <f t="shared" si="3"/>
        <v>421.65605095541406</v>
      </c>
      <c r="F78" s="135">
        <v>1644</v>
      </c>
      <c r="G78" s="76">
        <f t="shared" si="1"/>
        <v>1.6724313326551374</v>
      </c>
      <c r="H78" s="126">
        <f t="shared" si="4"/>
        <v>314.94252873563215</v>
      </c>
      <c r="I78" s="135">
        <v>2005</v>
      </c>
      <c r="J78" s="76">
        <f t="shared" si="2"/>
        <v>2.0396744659206512</v>
      </c>
      <c r="K78" s="126">
        <f t="shared" si="5"/>
        <v>322.34726688102893</v>
      </c>
    </row>
    <row r="79" spans="1:11">
      <c r="A79" s="365"/>
      <c r="B79" s="134" t="s">
        <v>16</v>
      </c>
      <c r="C79" s="135">
        <v>1486</v>
      </c>
      <c r="D79" s="76">
        <f t="shared" ref="D79:D100" si="6">C79/$B$119</f>
        <v>1.5116988809766023</v>
      </c>
      <c r="E79" s="126">
        <f t="shared" si="3"/>
        <v>315.49893842887474</v>
      </c>
      <c r="F79" s="135">
        <v>1644</v>
      </c>
      <c r="G79" s="76">
        <f t="shared" ref="G79:G100" si="7">F79/$B$119</f>
        <v>1.6724313326551374</v>
      </c>
      <c r="H79" s="126">
        <f t="shared" si="4"/>
        <v>314.94252873563215</v>
      </c>
      <c r="I79" s="135">
        <v>1902</v>
      </c>
      <c r="J79" s="76">
        <f t="shared" ref="J79:J100" si="8">I79/$B$119</f>
        <v>1.9348931841302137</v>
      </c>
      <c r="K79" s="126">
        <f t="shared" si="5"/>
        <v>305.78778135048231</v>
      </c>
    </row>
    <row r="80" spans="1:11">
      <c r="A80" s="365"/>
      <c r="B80" s="134" t="s">
        <v>17</v>
      </c>
      <c r="C80" s="135">
        <v>1436</v>
      </c>
      <c r="D80" s="76">
        <f t="shared" si="6"/>
        <v>1.4608341810783316</v>
      </c>
      <c r="E80" s="126">
        <f t="shared" ref="E80:E100" si="9">C80/$C$23*100</f>
        <v>304.88322717622083</v>
      </c>
      <c r="F80" s="135">
        <v>1414</v>
      </c>
      <c r="G80" s="76">
        <f t="shared" si="7"/>
        <v>1.4384537131230926</v>
      </c>
      <c r="H80" s="126">
        <f t="shared" ref="H80:H100" si="10">F80/$F$23*100</f>
        <v>270.88122605363986</v>
      </c>
      <c r="I80" s="135">
        <v>2005</v>
      </c>
      <c r="J80" s="76">
        <f t="shared" si="8"/>
        <v>2.0396744659206512</v>
      </c>
      <c r="K80" s="126">
        <f t="shared" ref="K80:K100" si="11">I80/$I$23*100</f>
        <v>322.34726688102893</v>
      </c>
    </row>
    <row r="81" spans="1:11">
      <c r="A81" s="365"/>
      <c r="B81" s="134" t="s">
        <v>18</v>
      </c>
      <c r="C81" s="135">
        <v>1980</v>
      </c>
      <c r="D81" s="76">
        <f t="shared" si="6"/>
        <v>2.0142421159715158</v>
      </c>
      <c r="E81" s="126">
        <f t="shared" si="9"/>
        <v>420.38216560509557</v>
      </c>
      <c r="F81" s="135">
        <v>2084</v>
      </c>
      <c r="G81" s="76">
        <f t="shared" si="7"/>
        <v>2.1200406917599186</v>
      </c>
      <c r="H81" s="126">
        <f t="shared" si="10"/>
        <v>399.23371647509578</v>
      </c>
      <c r="I81" s="135">
        <v>2365</v>
      </c>
      <c r="J81" s="76">
        <f t="shared" si="8"/>
        <v>2.4059003051881995</v>
      </c>
      <c r="K81" s="126">
        <f t="shared" si="11"/>
        <v>380.2250803858521</v>
      </c>
    </row>
    <row r="82" spans="1:11">
      <c r="A82" s="365"/>
      <c r="B82" s="134" t="s">
        <v>19</v>
      </c>
      <c r="C82" s="135">
        <v>1980</v>
      </c>
      <c r="D82" s="76">
        <f t="shared" si="6"/>
        <v>2.0142421159715158</v>
      </c>
      <c r="E82" s="126">
        <f t="shared" si="9"/>
        <v>420.38216560509557</v>
      </c>
      <c r="F82" s="135">
        <v>2084</v>
      </c>
      <c r="G82" s="76">
        <f t="shared" si="7"/>
        <v>2.1200406917599186</v>
      </c>
      <c r="H82" s="126">
        <f t="shared" si="10"/>
        <v>399.23371647509578</v>
      </c>
      <c r="I82" s="135">
        <v>2365</v>
      </c>
      <c r="J82" s="76">
        <f t="shared" si="8"/>
        <v>2.4059003051881995</v>
      </c>
      <c r="K82" s="126">
        <f t="shared" si="11"/>
        <v>380.2250803858521</v>
      </c>
    </row>
    <row r="83" spans="1:11">
      <c r="A83" s="365"/>
      <c r="B83" s="134" t="s">
        <v>20</v>
      </c>
      <c r="C83" s="135">
        <v>1980</v>
      </c>
      <c r="D83" s="76">
        <f t="shared" si="6"/>
        <v>2.0142421159715158</v>
      </c>
      <c r="E83" s="126">
        <f t="shared" si="9"/>
        <v>420.38216560509557</v>
      </c>
      <c r="F83" s="135">
        <v>2125</v>
      </c>
      <c r="G83" s="76">
        <f t="shared" si="7"/>
        <v>2.1617497456765005</v>
      </c>
      <c r="H83" s="126">
        <f t="shared" si="10"/>
        <v>407.08812260536399</v>
      </c>
      <c r="I83" s="135">
        <v>2620</v>
      </c>
      <c r="J83" s="76">
        <f t="shared" si="8"/>
        <v>2.6653102746693795</v>
      </c>
      <c r="K83" s="126">
        <f t="shared" si="11"/>
        <v>421.22186495176851</v>
      </c>
    </row>
    <row r="84" spans="1:11">
      <c r="A84" s="365"/>
      <c r="B84" s="134" t="s">
        <v>146</v>
      </c>
      <c r="C84" s="135">
        <v>1980</v>
      </c>
      <c r="D84" s="76">
        <f t="shared" si="6"/>
        <v>2.0142421159715158</v>
      </c>
      <c r="E84" s="126">
        <f t="shared" si="9"/>
        <v>420.38216560509557</v>
      </c>
      <c r="F84" s="135">
        <v>2125</v>
      </c>
      <c r="G84" s="76">
        <f t="shared" si="7"/>
        <v>2.1617497456765005</v>
      </c>
      <c r="H84" s="126">
        <f t="shared" si="10"/>
        <v>407.08812260536399</v>
      </c>
      <c r="I84" s="135">
        <v>2620</v>
      </c>
      <c r="J84" s="76">
        <f t="shared" si="8"/>
        <v>2.6653102746693795</v>
      </c>
      <c r="K84" s="126">
        <f t="shared" si="11"/>
        <v>421.22186495176851</v>
      </c>
    </row>
    <row r="85" spans="1:11" ht="15" thickBot="1">
      <c r="A85" s="365"/>
      <c r="B85" s="112" t="s">
        <v>147</v>
      </c>
      <c r="C85" s="320">
        <v>1980</v>
      </c>
      <c r="D85" s="165">
        <f t="shared" si="6"/>
        <v>2.0142421159715158</v>
      </c>
      <c r="E85" s="168">
        <f t="shared" si="9"/>
        <v>420.38216560509557</v>
      </c>
      <c r="F85" s="320">
        <v>2125</v>
      </c>
      <c r="G85" s="165">
        <f t="shared" si="7"/>
        <v>2.1617497456765005</v>
      </c>
      <c r="H85" s="168">
        <f t="shared" si="10"/>
        <v>407.08812260536399</v>
      </c>
      <c r="I85" s="320">
        <v>2620</v>
      </c>
      <c r="J85" s="165">
        <f t="shared" si="8"/>
        <v>2.6653102746693795</v>
      </c>
      <c r="K85" s="168">
        <f t="shared" si="11"/>
        <v>421.22186495176851</v>
      </c>
    </row>
    <row r="86" spans="1:11">
      <c r="A86" s="364">
        <v>2019</v>
      </c>
      <c r="B86" s="83" t="s">
        <v>148</v>
      </c>
      <c r="C86" s="35">
        <v>2191</v>
      </c>
      <c r="D86" s="13">
        <f t="shared" si="6"/>
        <v>2.2288911495422177</v>
      </c>
      <c r="E86" s="27">
        <f t="shared" si="9"/>
        <v>465.1804670912951</v>
      </c>
      <c r="F86" s="35">
        <v>2379</v>
      </c>
      <c r="G86" s="13">
        <f t="shared" si="7"/>
        <v>2.4201424211597153</v>
      </c>
      <c r="H86" s="27">
        <f t="shared" si="10"/>
        <v>455.74712643678163</v>
      </c>
      <c r="I86" s="35">
        <v>2883</v>
      </c>
      <c r="J86" s="13">
        <f t="shared" si="8"/>
        <v>2.9328585961342828</v>
      </c>
      <c r="K86" s="27">
        <f t="shared" si="11"/>
        <v>463.50482315112538</v>
      </c>
    </row>
    <row r="87" spans="1:11">
      <c r="A87" s="365"/>
      <c r="B87" s="134" t="s">
        <v>12</v>
      </c>
      <c r="C87" s="135">
        <v>2076</v>
      </c>
      <c r="D87" s="76">
        <f t="shared" si="6"/>
        <v>2.1119023397761953</v>
      </c>
      <c r="E87" s="126">
        <f t="shared" si="9"/>
        <v>440.76433121019107</v>
      </c>
      <c r="F87" s="135">
        <v>2362</v>
      </c>
      <c r="G87" s="76">
        <f t="shared" si="7"/>
        <v>2.4028484231943033</v>
      </c>
      <c r="H87" s="126">
        <f t="shared" si="10"/>
        <v>452.49042145593876</v>
      </c>
      <c r="I87" s="135">
        <v>2675</v>
      </c>
      <c r="J87" s="76">
        <f t="shared" si="8"/>
        <v>2.7212614445574772</v>
      </c>
      <c r="K87" s="126">
        <f t="shared" si="11"/>
        <v>430.064308681672</v>
      </c>
    </row>
    <row r="88" spans="1:11">
      <c r="A88" s="365"/>
      <c r="B88" s="134" t="s">
        <v>13</v>
      </c>
      <c r="C88" s="135">
        <v>2115</v>
      </c>
      <c r="D88" s="76">
        <f t="shared" si="6"/>
        <v>2.1515768056968465</v>
      </c>
      <c r="E88" s="126">
        <f t="shared" si="9"/>
        <v>449.04458598726114</v>
      </c>
      <c r="F88" s="135">
        <v>2458</v>
      </c>
      <c r="G88" s="76">
        <f t="shared" si="7"/>
        <v>2.5005086469989828</v>
      </c>
      <c r="H88" s="126">
        <f t="shared" si="10"/>
        <v>470.88122605363986</v>
      </c>
      <c r="I88" s="135">
        <v>2883</v>
      </c>
      <c r="J88" s="76">
        <f t="shared" si="8"/>
        <v>2.9328585961342828</v>
      </c>
      <c r="K88" s="126">
        <f t="shared" si="11"/>
        <v>463.50482315112538</v>
      </c>
    </row>
    <row r="89" spans="1:11">
      <c r="A89" s="365"/>
      <c r="B89" s="134" t="s">
        <v>14</v>
      </c>
      <c r="C89" s="135">
        <v>2115</v>
      </c>
      <c r="D89" s="76">
        <f t="shared" si="6"/>
        <v>2.1515768056968465</v>
      </c>
      <c r="E89" s="126">
        <f t="shared" si="9"/>
        <v>449.04458598726114</v>
      </c>
      <c r="F89" s="135">
        <v>2458</v>
      </c>
      <c r="G89" s="76">
        <f t="shared" si="7"/>
        <v>2.5005086469989828</v>
      </c>
      <c r="H89" s="126">
        <f t="shared" si="10"/>
        <v>470.88122605363986</v>
      </c>
      <c r="I89" s="135">
        <v>2883</v>
      </c>
      <c r="J89" s="76">
        <f t="shared" si="8"/>
        <v>2.9328585961342828</v>
      </c>
      <c r="K89" s="126">
        <f t="shared" si="11"/>
        <v>463.50482315112538</v>
      </c>
    </row>
    <row r="90" spans="1:11">
      <c r="A90" s="365"/>
      <c r="B90" s="134" t="s">
        <v>15</v>
      </c>
      <c r="C90" s="135">
        <v>2115</v>
      </c>
      <c r="D90" s="76">
        <f t="shared" si="6"/>
        <v>2.1515768056968465</v>
      </c>
      <c r="E90" s="126">
        <f t="shared" si="9"/>
        <v>449.04458598726114</v>
      </c>
      <c r="F90" s="135">
        <v>2458</v>
      </c>
      <c r="G90" s="76">
        <f t="shared" si="7"/>
        <v>2.5005086469989828</v>
      </c>
      <c r="H90" s="126">
        <f t="shared" si="10"/>
        <v>470.88122605363986</v>
      </c>
      <c r="I90" s="135">
        <v>2883</v>
      </c>
      <c r="J90" s="76">
        <f t="shared" si="8"/>
        <v>2.9328585961342828</v>
      </c>
      <c r="K90" s="126">
        <f t="shared" si="11"/>
        <v>463.50482315112538</v>
      </c>
    </row>
    <row r="91" spans="1:11">
      <c r="A91" s="365"/>
      <c r="B91" s="134" t="s">
        <v>16</v>
      </c>
      <c r="C91" s="135">
        <v>2115</v>
      </c>
      <c r="D91" s="76">
        <f t="shared" si="6"/>
        <v>2.1515768056968465</v>
      </c>
      <c r="E91" s="126">
        <f t="shared" si="9"/>
        <v>449.04458598726114</v>
      </c>
      <c r="F91" s="135">
        <v>2458</v>
      </c>
      <c r="G91" s="76">
        <f t="shared" si="7"/>
        <v>2.5005086469989828</v>
      </c>
      <c r="H91" s="126">
        <f t="shared" si="10"/>
        <v>470.88122605363986</v>
      </c>
      <c r="I91" s="135">
        <v>2883</v>
      </c>
      <c r="J91" s="76">
        <f t="shared" si="8"/>
        <v>2.9328585961342828</v>
      </c>
      <c r="K91" s="126">
        <f t="shared" si="11"/>
        <v>463.50482315112538</v>
      </c>
    </row>
    <row r="92" spans="1:11">
      <c r="A92" s="365"/>
      <c r="B92" s="134" t="s">
        <v>17</v>
      </c>
      <c r="C92" s="135">
        <v>2115</v>
      </c>
      <c r="D92" s="76">
        <f t="shared" si="6"/>
        <v>2.1515768056968465</v>
      </c>
      <c r="E92" s="126">
        <f t="shared" si="9"/>
        <v>449.04458598726114</v>
      </c>
      <c r="F92" s="135">
        <v>2458</v>
      </c>
      <c r="G92" s="76">
        <f t="shared" si="7"/>
        <v>2.5005086469989828</v>
      </c>
      <c r="H92" s="126">
        <f t="shared" si="10"/>
        <v>470.88122605363986</v>
      </c>
      <c r="I92" s="135">
        <v>2883</v>
      </c>
      <c r="J92" s="76">
        <f t="shared" si="8"/>
        <v>2.9328585961342828</v>
      </c>
      <c r="K92" s="126">
        <f t="shared" si="11"/>
        <v>463.50482315112538</v>
      </c>
    </row>
    <row r="93" spans="1:11">
      <c r="A93" s="365"/>
      <c r="B93" s="134" t="s">
        <v>18</v>
      </c>
      <c r="C93" s="135">
        <v>2750</v>
      </c>
      <c r="D93" s="76">
        <f t="shared" si="6"/>
        <v>2.7975584944048828</v>
      </c>
      <c r="E93" s="126">
        <f t="shared" si="9"/>
        <v>583.86411889596604</v>
      </c>
      <c r="F93" s="135">
        <v>3025</v>
      </c>
      <c r="G93" s="76">
        <f t="shared" si="7"/>
        <v>3.0773143438453712</v>
      </c>
      <c r="H93" s="126">
        <f t="shared" si="10"/>
        <v>579.50191570881225</v>
      </c>
      <c r="I93" s="135">
        <v>3631</v>
      </c>
      <c r="J93" s="76">
        <f t="shared" si="8"/>
        <v>3.6937945066124112</v>
      </c>
      <c r="K93" s="126">
        <f t="shared" si="11"/>
        <v>583.7620578778135</v>
      </c>
    </row>
    <row r="94" spans="1:11">
      <c r="A94" s="365"/>
      <c r="B94" s="134" t="s">
        <v>19</v>
      </c>
      <c r="C94" s="135">
        <v>2630</v>
      </c>
      <c r="D94" s="76">
        <f t="shared" si="6"/>
        <v>2.6754832146490335</v>
      </c>
      <c r="E94" s="126">
        <f t="shared" si="9"/>
        <v>558.38641188959662</v>
      </c>
      <c r="F94" s="135">
        <v>2943</v>
      </c>
      <c r="G94" s="76">
        <f t="shared" si="7"/>
        <v>2.9938962360122074</v>
      </c>
      <c r="H94" s="126">
        <f t="shared" si="10"/>
        <v>563.79310344827593</v>
      </c>
      <c r="I94" s="135">
        <v>3628</v>
      </c>
      <c r="J94" s="76">
        <f t="shared" si="8"/>
        <v>3.6907426246185149</v>
      </c>
      <c r="K94" s="126">
        <f t="shared" si="11"/>
        <v>583.27974276527334</v>
      </c>
    </row>
    <row r="95" spans="1:11">
      <c r="A95" s="365"/>
      <c r="B95" s="134" t="s">
        <v>20</v>
      </c>
      <c r="C95" s="135">
        <v>2630</v>
      </c>
      <c r="D95" s="76">
        <f t="shared" si="6"/>
        <v>2.6754832146490335</v>
      </c>
      <c r="E95" s="126">
        <f t="shared" si="9"/>
        <v>558.38641188959662</v>
      </c>
      <c r="F95" s="135">
        <v>2943</v>
      </c>
      <c r="G95" s="76">
        <f t="shared" si="7"/>
        <v>2.9938962360122074</v>
      </c>
      <c r="H95" s="126">
        <f t="shared" si="10"/>
        <v>563.79310344827593</v>
      </c>
      <c r="I95" s="135">
        <v>3628</v>
      </c>
      <c r="J95" s="76">
        <f t="shared" si="8"/>
        <v>3.6907426246185149</v>
      </c>
      <c r="K95" s="126">
        <f t="shared" si="11"/>
        <v>583.27974276527334</v>
      </c>
    </row>
    <row r="96" spans="1:11">
      <c r="A96" s="365"/>
      <c r="B96" s="134" t="s">
        <v>146</v>
      </c>
      <c r="C96" s="135">
        <v>3078</v>
      </c>
      <c r="D96" s="76">
        <f t="shared" si="6"/>
        <v>3.1312309257375381</v>
      </c>
      <c r="E96" s="126">
        <f t="shared" si="9"/>
        <v>653.50318471337573</v>
      </c>
      <c r="F96" s="135">
        <v>3494</v>
      </c>
      <c r="G96" s="76">
        <f t="shared" si="7"/>
        <v>3.5544252288911498</v>
      </c>
      <c r="H96" s="126">
        <f t="shared" si="10"/>
        <v>669.34865900383147</v>
      </c>
      <c r="I96" s="135">
        <v>4082</v>
      </c>
      <c r="J96" s="76">
        <f t="shared" si="8"/>
        <v>4.1525940996948121</v>
      </c>
      <c r="K96" s="126">
        <f t="shared" si="11"/>
        <v>656.27009646302247</v>
      </c>
    </row>
    <row r="97" spans="1:11" ht="15" thickBot="1">
      <c r="A97" s="365"/>
      <c r="B97" s="112" t="s">
        <v>147</v>
      </c>
      <c r="C97" s="320">
        <v>3326</v>
      </c>
      <c r="D97" s="165">
        <f t="shared" si="6"/>
        <v>3.3835198372329605</v>
      </c>
      <c r="E97" s="168">
        <f t="shared" si="9"/>
        <v>706.15711252653921</v>
      </c>
      <c r="F97" s="320">
        <v>3757</v>
      </c>
      <c r="G97" s="165">
        <f t="shared" si="7"/>
        <v>3.821973550356053</v>
      </c>
      <c r="H97" s="168">
        <f t="shared" si="10"/>
        <v>719.73180076628353</v>
      </c>
      <c r="I97" s="320">
        <v>4535</v>
      </c>
      <c r="J97" s="165">
        <f t="shared" si="8"/>
        <v>4.6134282807731433</v>
      </c>
      <c r="K97" s="168">
        <f t="shared" si="11"/>
        <v>729.09967845659162</v>
      </c>
    </row>
    <row r="98" spans="1:11">
      <c r="A98" s="364">
        <v>2020</v>
      </c>
      <c r="B98" s="83" t="s">
        <v>148</v>
      </c>
      <c r="C98" s="35">
        <v>3247</v>
      </c>
      <c r="D98" s="13">
        <f t="shared" si="6"/>
        <v>3.3031536113936926</v>
      </c>
      <c r="E98" s="27">
        <f t="shared" si="9"/>
        <v>689.38428874734598</v>
      </c>
      <c r="F98" s="35">
        <v>3520</v>
      </c>
      <c r="G98" s="13">
        <f t="shared" si="7"/>
        <v>3.5808748728382502</v>
      </c>
      <c r="H98" s="27">
        <f t="shared" si="10"/>
        <v>674.32950191570876</v>
      </c>
      <c r="I98" s="35">
        <v>4418</v>
      </c>
      <c r="J98" s="13">
        <f t="shared" si="8"/>
        <v>4.4944048830111907</v>
      </c>
      <c r="K98" s="27">
        <f t="shared" si="11"/>
        <v>710.2893890675241</v>
      </c>
    </row>
    <row r="99" spans="1:11">
      <c r="A99" s="365"/>
      <c r="B99" s="134" t="s">
        <v>12</v>
      </c>
      <c r="C99" s="135">
        <v>2930</v>
      </c>
      <c r="D99" s="76">
        <f t="shared" si="6"/>
        <v>2.9806714140386572</v>
      </c>
      <c r="E99" s="126">
        <f t="shared" si="9"/>
        <v>622.08067940552019</v>
      </c>
      <c r="F99" s="135">
        <v>3499</v>
      </c>
      <c r="G99" s="76">
        <f t="shared" si="7"/>
        <v>3.5595116988809767</v>
      </c>
      <c r="H99" s="126">
        <f t="shared" si="10"/>
        <v>670.30651340996178</v>
      </c>
      <c r="I99" s="135">
        <v>4418</v>
      </c>
      <c r="J99" s="76">
        <f t="shared" si="8"/>
        <v>4.4944048830111907</v>
      </c>
      <c r="K99" s="126">
        <f t="shared" si="11"/>
        <v>710.2893890675241</v>
      </c>
    </row>
    <row r="100" spans="1:11">
      <c r="A100" s="365"/>
      <c r="B100" s="134" t="s">
        <v>13</v>
      </c>
      <c r="C100" s="135">
        <v>2930</v>
      </c>
      <c r="D100" s="76">
        <f t="shared" si="6"/>
        <v>2.9806714140386572</v>
      </c>
      <c r="E100" s="126">
        <f t="shared" si="9"/>
        <v>622.08067940552019</v>
      </c>
      <c r="F100" s="135">
        <v>3499</v>
      </c>
      <c r="G100" s="76">
        <f t="shared" si="7"/>
        <v>3.5595116988809767</v>
      </c>
      <c r="H100" s="126">
        <f t="shared" si="10"/>
        <v>670.30651340996178</v>
      </c>
      <c r="I100" s="135">
        <v>4418</v>
      </c>
      <c r="J100" s="76">
        <f t="shared" si="8"/>
        <v>4.4944048830111907</v>
      </c>
      <c r="K100" s="126">
        <f t="shared" si="11"/>
        <v>710.2893890675241</v>
      </c>
    </row>
    <row r="101" spans="1:11">
      <c r="A101" s="365"/>
      <c r="B101" s="134" t="s">
        <v>14</v>
      </c>
      <c r="C101" s="8" t="s">
        <v>150</v>
      </c>
      <c r="D101" s="76" t="s">
        <v>150</v>
      </c>
      <c r="E101" s="126" t="s">
        <v>150</v>
      </c>
      <c r="F101" s="135" t="s">
        <v>150</v>
      </c>
      <c r="G101" s="76" t="s">
        <v>150</v>
      </c>
      <c r="H101" s="126" t="s">
        <v>150</v>
      </c>
      <c r="I101" s="135" t="s">
        <v>150</v>
      </c>
      <c r="J101" s="76" t="s">
        <v>150</v>
      </c>
      <c r="K101" s="126" t="s">
        <v>150</v>
      </c>
    </row>
    <row r="102" spans="1:11">
      <c r="A102" s="365"/>
      <c r="B102" s="134" t="s">
        <v>15</v>
      </c>
      <c r="C102" s="135" t="s">
        <v>150</v>
      </c>
      <c r="D102" s="76" t="s">
        <v>150</v>
      </c>
      <c r="E102" s="126" t="s">
        <v>150</v>
      </c>
      <c r="F102" s="135" t="s">
        <v>150</v>
      </c>
      <c r="G102" s="76" t="s">
        <v>150</v>
      </c>
      <c r="H102" s="126" t="s">
        <v>150</v>
      </c>
      <c r="I102" s="135" t="s">
        <v>150</v>
      </c>
      <c r="J102" s="76" t="s">
        <v>150</v>
      </c>
      <c r="K102" s="126" t="s">
        <v>150</v>
      </c>
    </row>
    <row r="103" spans="1:11">
      <c r="A103" s="365"/>
      <c r="B103" s="134" t="s">
        <v>16</v>
      </c>
      <c r="C103" s="135" t="s">
        <v>150</v>
      </c>
      <c r="D103" s="76" t="s">
        <v>150</v>
      </c>
      <c r="E103" s="126" t="s">
        <v>150</v>
      </c>
      <c r="F103" s="135" t="s">
        <v>150</v>
      </c>
      <c r="G103" s="76" t="s">
        <v>150</v>
      </c>
      <c r="H103" s="126" t="s">
        <v>150</v>
      </c>
      <c r="I103" s="135" t="s">
        <v>150</v>
      </c>
      <c r="J103" s="76" t="s">
        <v>150</v>
      </c>
      <c r="K103" s="126" t="s">
        <v>150</v>
      </c>
    </row>
    <row r="104" spans="1:11">
      <c r="A104" s="365"/>
      <c r="B104" s="134" t="s">
        <v>17</v>
      </c>
      <c r="C104" s="135" t="s">
        <v>150</v>
      </c>
      <c r="D104" s="76" t="s">
        <v>150</v>
      </c>
      <c r="E104" s="126" t="s">
        <v>150</v>
      </c>
      <c r="F104" s="135" t="s">
        <v>150</v>
      </c>
      <c r="G104" s="76" t="s">
        <v>150</v>
      </c>
      <c r="H104" s="126" t="s">
        <v>150</v>
      </c>
      <c r="I104" s="135" t="s">
        <v>150</v>
      </c>
      <c r="J104" s="76" t="s">
        <v>150</v>
      </c>
      <c r="K104" s="126" t="s">
        <v>150</v>
      </c>
    </row>
    <row r="105" spans="1:11">
      <c r="A105" s="365"/>
      <c r="B105" s="134" t="s">
        <v>18</v>
      </c>
      <c r="C105" s="135" t="s">
        <v>150</v>
      </c>
      <c r="D105" s="76" t="s">
        <v>150</v>
      </c>
      <c r="E105" s="126" t="s">
        <v>150</v>
      </c>
      <c r="F105" s="135" t="s">
        <v>150</v>
      </c>
      <c r="G105" s="76" t="s">
        <v>150</v>
      </c>
      <c r="H105" s="126" t="s">
        <v>150</v>
      </c>
      <c r="I105" s="135" t="s">
        <v>150</v>
      </c>
      <c r="J105" s="76" t="s">
        <v>150</v>
      </c>
      <c r="K105" s="126" t="s">
        <v>150</v>
      </c>
    </row>
    <row r="106" spans="1:11">
      <c r="A106" s="365"/>
      <c r="B106" s="134" t="s">
        <v>19</v>
      </c>
      <c r="C106" s="135" t="s">
        <v>150</v>
      </c>
      <c r="D106" s="76" t="s">
        <v>150</v>
      </c>
      <c r="E106" s="126" t="s">
        <v>150</v>
      </c>
      <c r="F106" s="135" t="s">
        <v>150</v>
      </c>
      <c r="G106" s="76" t="s">
        <v>150</v>
      </c>
      <c r="H106" s="126" t="s">
        <v>150</v>
      </c>
      <c r="I106" s="135" t="s">
        <v>150</v>
      </c>
      <c r="J106" s="76" t="s">
        <v>150</v>
      </c>
      <c r="K106" s="126" t="s">
        <v>150</v>
      </c>
    </row>
    <row r="107" spans="1:11">
      <c r="A107" s="365"/>
      <c r="B107" s="134" t="s">
        <v>20</v>
      </c>
      <c r="C107" s="135" t="s">
        <v>150</v>
      </c>
      <c r="D107" s="76" t="s">
        <v>150</v>
      </c>
      <c r="E107" s="126" t="s">
        <v>150</v>
      </c>
      <c r="F107" s="135" t="s">
        <v>150</v>
      </c>
      <c r="G107" s="76" t="s">
        <v>150</v>
      </c>
      <c r="H107" s="126" t="s">
        <v>150</v>
      </c>
      <c r="I107" s="135" t="s">
        <v>150</v>
      </c>
      <c r="J107" s="76" t="s">
        <v>150</v>
      </c>
      <c r="K107" s="126" t="s">
        <v>150</v>
      </c>
    </row>
    <row r="108" spans="1:11">
      <c r="A108" s="365"/>
      <c r="B108" s="134" t="s">
        <v>146</v>
      </c>
      <c r="C108" s="135" t="s">
        <v>150</v>
      </c>
      <c r="D108" s="76" t="s">
        <v>150</v>
      </c>
      <c r="E108" s="126" t="s">
        <v>150</v>
      </c>
      <c r="F108" s="135" t="s">
        <v>150</v>
      </c>
      <c r="G108" s="76" t="s">
        <v>150</v>
      </c>
      <c r="H108" s="126" t="s">
        <v>150</v>
      </c>
      <c r="I108" s="135" t="s">
        <v>150</v>
      </c>
      <c r="J108" s="76" t="s">
        <v>150</v>
      </c>
      <c r="K108" s="126" t="s">
        <v>150</v>
      </c>
    </row>
    <row r="109" spans="1:11" ht="15" thickBot="1">
      <c r="A109" s="365"/>
      <c r="B109" s="112" t="s">
        <v>147</v>
      </c>
      <c r="C109" s="320" t="s">
        <v>150</v>
      </c>
      <c r="D109" s="165" t="s">
        <v>150</v>
      </c>
      <c r="E109" s="168" t="s">
        <v>150</v>
      </c>
      <c r="F109" s="320" t="s">
        <v>150</v>
      </c>
      <c r="G109" s="165" t="s">
        <v>150</v>
      </c>
      <c r="H109" s="168" t="s">
        <v>150</v>
      </c>
      <c r="I109" s="320" t="s">
        <v>150</v>
      </c>
      <c r="J109" s="165" t="s">
        <v>150</v>
      </c>
      <c r="K109" s="168" t="s">
        <v>150</v>
      </c>
    </row>
    <row r="110" spans="1:11">
      <c r="A110" s="364">
        <v>2021</v>
      </c>
      <c r="B110" s="134" t="s">
        <v>148</v>
      </c>
      <c r="C110" s="135" t="s">
        <v>150</v>
      </c>
      <c r="D110" s="76" t="s">
        <v>150</v>
      </c>
      <c r="E110" s="126" t="s">
        <v>150</v>
      </c>
      <c r="F110" s="135" t="s">
        <v>150</v>
      </c>
      <c r="G110" s="76" t="s">
        <v>150</v>
      </c>
      <c r="H110" s="126" t="s">
        <v>150</v>
      </c>
      <c r="I110" s="135" t="s">
        <v>150</v>
      </c>
      <c r="J110" s="76" t="s">
        <v>150</v>
      </c>
      <c r="K110" s="126" t="s">
        <v>150</v>
      </c>
    </row>
    <row r="111" spans="1:11">
      <c r="A111" s="365"/>
      <c r="B111" s="134" t="s">
        <v>12</v>
      </c>
      <c r="C111" s="135" t="s">
        <v>150</v>
      </c>
      <c r="D111" s="76" t="s">
        <v>150</v>
      </c>
      <c r="E111" s="126" t="s">
        <v>150</v>
      </c>
      <c r="F111" s="135" t="s">
        <v>150</v>
      </c>
      <c r="G111" s="76" t="s">
        <v>150</v>
      </c>
      <c r="H111" s="126" t="s">
        <v>150</v>
      </c>
      <c r="I111" s="135" t="s">
        <v>150</v>
      </c>
      <c r="J111" s="76" t="s">
        <v>150</v>
      </c>
      <c r="K111" s="126" t="s">
        <v>150</v>
      </c>
    </row>
    <row r="112" spans="1:11">
      <c r="A112" s="365"/>
      <c r="B112" s="134" t="s">
        <v>13</v>
      </c>
      <c r="C112" s="135" t="s">
        <v>150</v>
      </c>
      <c r="D112" s="76" t="s">
        <v>150</v>
      </c>
      <c r="E112" s="126" t="s">
        <v>150</v>
      </c>
      <c r="F112" s="135" t="s">
        <v>150</v>
      </c>
      <c r="G112" s="76" t="s">
        <v>150</v>
      </c>
      <c r="H112" s="126" t="s">
        <v>150</v>
      </c>
      <c r="I112" s="135" t="s">
        <v>150</v>
      </c>
      <c r="J112" s="76" t="s">
        <v>150</v>
      </c>
      <c r="K112" s="126" t="s">
        <v>150</v>
      </c>
    </row>
    <row r="113" spans="1:11">
      <c r="A113" s="365"/>
      <c r="B113" s="134" t="s">
        <v>14</v>
      </c>
      <c r="C113" s="135" t="s">
        <v>150</v>
      </c>
      <c r="D113" s="76" t="s">
        <v>150</v>
      </c>
      <c r="E113" s="126" t="s">
        <v>150</v>
      </c>
      <c r="F113" s="135" t="s">
        <v>150</v>
      </c>
      <c r="G113" s="76" t="s">
        <v>150</v>
      </c>
      <c r="H113" s="126" t="s">
        <v>150</v>
      </c>
      <c r="I113" s="135" t="s">
        <v>150</v>
      </c>
      <c r="J113" s="76" t="s">
        <v>150</v>
      </c>
      <c r="K113" s="126" t="s">
        <v>150</v>
      </c>
    </row>
    <row r="114" spans="1:11">
      <c r="A114" s="365"/>
      <c r="B114" s="134" t="s">
        <v>15</v>
      </c>
      <c r="C114" s="135" t="s">
        <v>150</v>
      </c>
      <c r="D114" s="76" t="s">
        <v>150</v>
      </c>
      <c r="E114" s="126" t="s">
        <v>150</v>
      </c>
      <c r="F114" s="135" t="s">
        <v>150</v>
      </c>
      <c r="G114" s="76" t="s">
        <v>150</v>
      </c>
      <c r="H114" s="126" t="s">
        <v>150</v>
      </c>
      <c r="I114" s="135" t="s">
        <v>150</v>
      </c>
      <c r="J114" s="76" t="s">
        <v>150</v>
      </c>
      <c r="K114" s="126" t="s">
        <v>150</v>
      </c>
    </row>
    <row r="115" spans="1:11">
      <c r="A115" s="365"/>
      <c r="B115" s="134" t="s">
        <v>16</v>
      </c>
      <c r="C115" s="135">
        <v>4900</v>
      </c>
      <c r="D115" s="76">
        <f t="shared" ref="D115:D118" si="12">C115/$B$119</f>
        <v>4.9847405900305191</v>
      </c>
      <c r="E115" s="126">
        <f t="shared" ref="E115:E118" si="13">C115/$C$23*100</f>
        <v>1040.3397027600849</v>
      </c>
      <c r="F115" s="135">
        <v>5568</v>
      </c>
      <c r="G115" s="76">
        <f t="shared" ref="G115:G118" si="14">F115/$B$119</f>
        <v>5.664292980671414</v>
      </c>
      <c r="H115" s="126">
        <f t="shared" ref="H115:H118" si="15">F115/$F$23*100</f>
        <v>1066.6666666666665</v>
      </c>
      <c r="I115" s="135" t="s">
        <v>150</v>
      </c>
      <c r="J115" s="76" t="s">
        <v>150</v>
      </c>
      <c r="K115" s="126" t="s">
        <v>150</v>
      </c>
    </row>
    <row r="116" spans="1:11">
      <c r="A116" s="365"/>
      <c r="B116" s="134" t="s">
        <v>17</v>
      </c>
      <c r="C116" s="135">
        <v>4900</v>
      </c>
      <c r="D116" s="76">
        <f t="shared" si="12"/>
        <v>4.9847405900305191</v>
      </c>
      <c r="E116" s="126">
        <f t="shared" si="13"/>
        <v>1040.3397027600849</v>
      </c>
      <c r="F116" s="135">
        <v>5568</v>
      </c>
      <c r="G116" s="76">
        <f t="shared" si="14"/>
        <v>5.664292980671414</v>
      </c>
      <c r="H116" s="126">
        <f t="shared" si="15"/>
        <v>1066.6666666666665</v>
      </c>
      <c r="I116" s="135" t="s">
        <v>150</v>
      </c>
      <c r="J116" s="76" t="s">
        <v>150</v>
      </c>
      <c r="K116" s="126" t="s">
        <v>150</v>
      </c>
    </row>
    <row r="117" spans="1:11">
      <c r="A117" s="365"/>
      <c r="B117" s="134" t="s">
        <v>18</v>
      </c>
      <c r="C117" s="135">
        <v>4900</v>
      </c>
      <c r="D117" s="76">
        <f t="shared" si="12"/>
        <v>4.9847405900305191</v>
      </c>
      <c r="E117" s="126">
        <f t="shared" si="13"/>
        <v>1040.3397027600849</v>
      </c>
      <c r="F117" s="135">
        <v>5568</v>
      </c>
      <c r="G117" s="76">
        <f t="shared" si="14"/>
        <v>5.664292980671414</v>
      </c>
      <c r="H117" s="126">
        <f t="shared" si="15"/>
        <v>1066.6666666666665</v>
      </c>
      <c r="I117" s="135" t="s">
        <v>150</v>
      </c>
      <c r="J117" s="76" t="s">
        <v>150</v>
      </c>
      <c r="K117" s="126" t="s">
        <v>150</v>
      </c>
    </row>
    <row r="118" spans="1:11" ht="15" thickBot="1">
      <c r="A118" s="372"/>
      <c r="B118" s="100" t="s">
        <v>19</v>
      </c>
      <c r="C118" s="41">
        <v>5861</v>
      </c>
      <c r="D118" s="17">
        <f t="shared" si="12"/>
        <v>5.96236012207528</v>
      </c>
      <c r="E118" s="42">
        <f t="shared" si="13"/>
        <v>1244.3736730360934</v>
      </c>
      <c r="F118" s="41">
        <v>6700</v>
      </c>
      <c r="G118" s="17">
        <f t="shared" si="14"/>
        <v>6.8158697863682605</v>
      </c>
      <c r="H118" s="42">
        <f t="shared" si="15"/>
        <v>1283.5249042145595</v>
      </c>
      <c r="I118" s="41">
        <v>7775</v>
      </c>
      <c r="J118" s="17">
        <f t="shared" ref="J118" si="16">I118/$B$119</f>
        <v>7.9094608341810781</v>
      </c>
      <c r="K118" s="42">
        <f t="shared" ref="K118" si="17">I118/$I$23*100</f>
        <v>1250</v>
      </c>
    </row>
    <row r="119" spans="1:11">
      <c r="A119" s="71" t="s">
        <v>36</v>
      </c>
      <c r="B119" s="19">
        <v>983</v>
      </c>
    </row>
    <row r="120" spans="1:11">
      <c r="A120" s="9"/>
      <c r="B120" s="74"/>
      <c r="I120" s="101"/>
    </row>
    <row r="121" spans="1:11">
      <c r="A121" t="s">
        <v>93</v>
      </c>
      <c r="I121" s="101"/>
    </row>
    <row r="122" spans="1:11">
      <c r="A122" s="6" t="s">
        <v>74</v>
      </c>
      <c r="I122" s="101"/>
    </row>
    <row r="123" spans="1:11">
      <c r="A123" s="6" t="s">
        <v>75</v>
      </c>
    </row>
    <row r="125" spans="1:11">
      <c r="A125" s="118" t="s">
        <v>21</v>
      </c>
    </row>
    <row r="127" spans="1:11">
      <c r="A127" s="452" t="s">
        <v>259</v>
      </c>
    </row>
    <row r="128" spans="1:11">
      <c r="A128" s="453" t="s">
        <v>260</v>
      </c>
    </row>
  </sheetData>
  <mergeCells count="15">
    <mergeCell ref="A98:A109"/>
    <mergeCell ref="A86:A97"/>
    <mergeCell ref="A74:A85"/>
    <mergeCell ref="A62:A73"/>
    <mergeCell ref="A110:A118"/>
    <mergeCell ref="A50:A61"/>
    <mergeCell ref="C12:K12"/>
    <mergeCell ref="C13:E13"/>
    <mergeCell ref="F13:H13"/>
    <mergeCell ref="I13:K13"/>
    <mergeCell ref="A38:A49"/>
    <mergeCell ref="A26:A37"/>
    <mergeCell ref="A15:A25"/>
    <mergeCell ref="A12:A14"/>
    <mergeCell ref="B12:B14"/>
  </mergeCells>
  <hyperlinks>
    <hyperlink ref="A125" location="Índice!A1" display="Volver al Índice" xr:uid="{00000000-0004-0000-1F00-000000000000}"/>
    <hyperlink ref="A128" r:id="rId1" xr:uid="{337AC4F5-722E-4E32-97ED-F507C0C5F43F}"/>
  </hyperlinks>
  <pageMargins left="0.7" right="0.7" top="0.75" bottom="0.75" header="0.3" footer="0.3"/>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E120"/>
  <sheetViews>
    <sheetView showGridLines="0" zoomScale="80" zoomScaleNormal="80" workbookViewId="0"/>
  </sheetViews>
  <sheetFormatPr baseColWidth="10" defaultColWidth="22.6640625" defaultRowHeight="14.4"/>
  <cols>
    <col min="1" max="1" width="23.5546875" customWidth="1"/>
    <col min="3" max="5" width="35.6640625" customWidth="1"/>
  </cols>
  <sheetData>
    <row r="1" spans="1:5">
      <c r="A1" s="3" t="s">
        <v>0</v>
      </c>
      <c r="B1" s="2"/>
    </row>
    <row r="2" spans="1:5">
      <c r="A2" s="3" t="s">
        <v>1</v>
      </c>
      <c r="B2" s="2"/>
    </row>
    <row r="3" spans="1:5">
      <c r="A3" s="3" t="s">
        <v>2</v>
      </c>
      <c r="B3" s="2"/>
    </row>
    <row r="4" spans="1:5">
      <c r="A4" s="3" t="s">
        <v>3</v>
      </c>
      <c r="B4" s="2" t="s">
        <v>4</v>
      </c>
    </row>
    <row r="5" spans="1:5">
      <c r="A5" s="3" t="s">
        <v>6</v>
      </c>
      <c r="B5" s="2" t="s">
        <v>31</v>
      </c>
    </row>
    <row r="6" spans="1:5">
      <c r="A6" s="3" t="s">
        <v>5</v>
      </c>
      <c r="B6" s="2" t="s">
        <v>155</v>
      </c>
    </row>
    <row r="7" spans="1:5">
      <c r="A7" s="3" t="s">
        <v>7</v>
      </c>
      <c r="B7" s="2" t="s">
        <v>22</v>
      </c>
    </row>
    <row r="8" spans="1:5">
      <c r="A8" s="3" t="s">
        <v>8</v>
      </c>
      <c r="B8" s="174" t="str">
        <f>'BA-BAHIA BLANCA (O)'!B8</f>
        <v>septiembre 2021</v>
      </c>
    </row>
    <row r="9" spans="1:5">
      <c r="A9" s="3" t="s">
        <v>9</v>
      </c>
      <c r="B9" s="174" t="str">
        <f>'BA-BAHIA BLANCA (O)'!B9</f>
        <v>septiembre 2021</v>
      </c>
    </row>
    <row r="11" spans="1:5" ht="15" thickBot="1"/>
    <row r="12" spans="1:5">
      <c r="A12" s="398" t="s">
        <v>10</v>
      </c>
      <c r="B12" s="399" t="s">
        <v>11</v>
      </c>
      <c r="C12" s="422" t="s">
        <v>37</v>
      </c>
      <c r="D12" s="414"/>
      <c r="E12" s="409"/>
    </row>
    <row r="13" spans="1:5" ht="15" thickBot="1">
      <c r="A13" s="367"/>
      <c r="B13" s="400"/>
      <c r="C13" s="10" t="s">
        <v>38</v>
      </c>
      <c r="D13" s="11" t="s">
        <v>39</v>
      </c>
      <c r="E13" s="12" t="s">
        <v>40</v>
      </c>
    </row>
    <row r="14" spans="1:5">
      <c r="A14" s="401">
        <v>2013</v>
      </c>
      <c r="B14" s="50" t="s">
        <v>12</v>
      </c>
      <c r="C14" s="47">
        <f>'BA-RESISTENCIA (A)'!C15/'BA-RESISTENCIA (O)'!C15</f>
        <v>2.464818763326226</v>
      </c>
      <c r="D14" s="13">
        <f>'BA-RESISTENCIA (A)'!C15/'BA-RESISTENCIA (O)'!F15</f>
        <v>2.1647940074906367</v>
      </c>
      <c r="E14" s="22">
        <f>'BA-RESISTENCIA (A)'!C15/'BA-RESISTENCIA (O)'!I15</f>
        <v>1.8262243285939967</v>
      </c>
    </row>
    <row r="15" spans="1:5">
      <c r="A15" s="402"/>
      <c r="B15" s="51" t="s">
        <v>13</v>
      </c>
      <c r="C15" s="48">
        <f>'BA-RESISTENCIA (A)'!C16/'BA-RESISTENCIA (O)'!C16</f>
        <v>1.6602972399150744</v>
      </c>
      <c r="D15" s="15">
        <f>'BA-RESISTENCIA (A)'!C16/'BA-RESISTENCIA (O)'!F16</f>
        <v>1.5067437379576107</v>
      </c>
      <c r="E15" s="20">
        <f>'BA-RESISTENCIA (A)'!C16/'BA-RESISTENCIA (O)'!I16</f>
        <v>1.235387045813586</v>
      </c>
    </row>
    <row r="16" spans="1:5">
      <c r="A16" s="402"/>
      <c r="B16" s="51" t="s">
        <v>14</v>
      </c>
      <c r="C16" s="48">
        <f>'BA-RESISTENCIA (A)'!C17/'BA-RESISTENCIA (O)'!C17</f>
        <v>1.9171974522292994</v>
      </c>
      <c r="D16" s="15">
        <f>'BA-RESISTENCIA (A)'!C17/'BA-RESISTENCIA (O)'!F17</f>
        <v>1.7398843930635839</v>
      </c>
      <c r="E16" s="20">
        <f>'BA-RESISTENCIA (A)'!C17/'BA-RESISTENCIA (O)'!I17</f>
        <v>1.4265402843601895</v>
      </c>
    </row>
    <row r="17" spans="1:5">
      <c r="A17" s="402"/>
      <c r="B17" s="51" t="s">
        <v>15</v>
      </c>
      <c r="C17" s="48">
        <f>'BA-RESISTENCIA (A)'!C18/'BA-RESISTENCIA (O)'!C18</f>
        <v>2.484076433121019</v>
      </c>
      <c r="D17" s="15">
        <f>'BA-RESISTENCIA (A)'!C18/'BA-RESISTENCIA (O)'!F18</f>
        <v>2.2413793103448274</v>
      </c>
      <c r="E17" s="20">
        <f>'BA-RESISTENCIA (A)'!C18/'BA-RESISTENCIA (O)'!I18</f>
        <v>1.8810289389067525</v>
      </c>
    </row>
    <row r="18" spans="1:5">
      <c r="A18" s="402"/>
      <c r="B18" s="51" t="s">
        <v>16</v>
      </c>
      <c r="C18" s="48">
        <f>'BA-RESISTENCIA (A)'!C19/'BA-RESISTENCIA (O)'!C19</f>
        <v>2.6539278131634818</v>
      </c>
      <c r="D18" s="15">
        <f>'BA-RESISTENCIA (A)'!C19/'BA-RESISTENCIA (O)'!F19</f>
        <v>2.3946360153256707</v>
      </c>
      <c r="E18" s="20">
        <f>'BA-RESISTENCIA (A)'!C19/'BA-RESISTENCIA (O)'!I19</f>
        <v>2.009646302250804</v>
      </c>
    </row>
    <row r="19" spans="1:5">
      <c r="A19" s="402"/>
      <c r="B19" s="51" t="s">
        <v>17</v>
      </c>
      <c r="C19" s="48">
        <f>'BA-RESISTENCIA (A)'!C20/'BA-RESISTENCIA (O)'!C20</f>
        <v>2.8365180467091293</v>
      </c>
      <c r="D19" s="15">
        <f>'BA-RESISTENCIA (A)'!C20/'BA-RESISTENCIA (O)'!F20</f>
        <v>2.5593869731800765</v>
      </c>
      <c r="E19" s="20">
        <f>'BA-RESISTENCIA (A)'!C20/'BA-RESISTENCIA (O)'!I20</f>
        <v>2.147909967845659</v>
      </c>
    </row>
    <row r="20" spans="1:5">
      <c r="A20" s="402"/>
      <c r="B20" s="51" t="s">
        <v>18</v>
      </c>
      <c r="C20" s="48">
        <f>'BA-RESISTENCIA (A)'!C21/'BA-RESISTENCIA (O)'!C21</f>
        <v>2.8365180467091293</v>
      </c>
      <c r="D20" s="15">
        <f>'BA-RESISTENCIA (A)'!C21/'BA-RESISTENCIA (O)'!F21</f>
        <v>2.5593869731800765</v>
      </c>
      <c r="E20" s="20">
        <f>'BA-RESISTENCIA (A)'!C21/'BA-RESISTENCIA (O)'!I21</f>
        <v>2.147909967845659</v>
      </c>
    </row>
    <row r="21" spans="1:5">
      <c r="A21" s="402"/>
      <c r="B21" s="51" t="s">
        <v>19</v>
      </c>
      <c r="C21" s="48">
        <f>'BA-RESISTENCIA (A)'!C22/'BA-RESISTENCIA (O)'!C22</f>
        <v>2.8365180467091293</v>
      </c>
      <c r="D21" s="15">
        <f>'BA-RESISTENCIA (A)'!C22/'BA-RESISTENCIA (O)'!F22</f>
        <v>2.5593869731800765</v>
      </c>
      <c r="E21" s="20">
        <f>'BA-RESISTENCIA (A)'!C22/'BA-RESISTENCIA (O)'!I22</f>
        <v>2.147909967845659</v>
      </c>
    </row>
    <row r="22" spans="1:5">
      <c r="A22" s="402"/>
      <c r="B22" s="51" t="s">
        <v>20</v>
      </c>
      <c r="C22" s="48">
        <f>'BA-RESISTENCIA (A)'!C23/'BA-RESISTENCIA (O)'!C23</f>
        <v>2.8365180467091293</v>
      </c>
      <c r="D22" s="15">
        <f>'BA-RESISTENCIA (A)'!C23/'BA-RESISTENCIA (O)'!F23</f>
        <v>2.5593869731800765</v>
      </c>
      <c r="E22" s="20">
        <f>'BA-RESISTENCIA (A)'!C23/'BA-RESISTENCIA (O)'!I23</f>
        <v>2.147909967845659</v>
      </c>
    </row>
    <row r="23" spans="1:5">
      <c r="A23" s="402"/>
      <c r="B23" s="51" t="s">
        <v>146</v>
      </c>
      <c r="C23" s="48">
        <f>'BA-RESISTENCIA (A)'!C24/'BA-RESISTENCIA (O)'!C24</f>
        <v>2.8365180467091293</v>
      </c>
      <c r="D23" s="15">
        <f>'BA-RESISTENCIA (A)'!C24/'BA-RESISTENCIA (O)'!F24</f>
        <v>2.5593869731800765</v>
      </c>
      <c r="E23" s="20">
        <f>'BA-RESISTENCIA (A)'!C24/'BA-RESISTENCIA (O)'!I24</f>
        <v>2.147909967845659</v>
      </c>
    </row>
    <row r="24" spans="1:5" ht="15" thickBot="1">
      <c r="A24" s="412"/>
      <c r="B24" s="52" t="s">
        <v>147</v>
      </c>
      <c r="C24" s="49">
        <f>'BA-RESISTENCIA (A)'!C25/'BA-RESISTENCIA (O)'!C25</f>
        <v>2.8365180467091293</v>
      </c>
      <c r="D24" s="32">
        <f>'BA-RESISTENCIA (A)'!C25/'BA-RESISTENCIA (O)'!F25</f>
        <v>2.5593869731800765</v>
      </c>
      <c r="E24" s="95">
        <f>'BA-RESISTENCIA (A)'!C25/'BA-RESISTENCIA (O)'!I25</f>
        <v>2.147909967845659</v>
      </c>
    </row>
    <row r="25" spans="1:5">
      <c r="A25" s="413">
        <v>2014</v>
      </c>
      <c r="B25" s="115" t="s">
        <v>148</v>
      </c>
      <c r="C25" s="84">
        <f>'BA-RESISTENCIA (A)'!C26/'BA-RESISTENCIA (O)'!C26</f>
        <v>3.3978102189781021</v>
      </c>
      <c r="D25" s="13">
        <f>'BA-RESISTENCIA (A)'!C26/'BA-RESISTENCIA (O)'!F26</f>
        <v>3.1774744027303754</v>
      </c>
      <c r="E25" s="22">
        <f>'BA-RESISTENCIA (A)'!C26/'BA-RESISTENCIA (O)'!I26</f>
        <v>2.5753803596127249</v>
      </c>
    </row>
    <row r="26" spans="1:5">
      <c r="A26" s="393"/>
      <c r="B26" s="78" t="s">
        <v>12</v>
      </c>
      <c r="C26" s="92">
        <f>'BA-RESISTENCIA (A)'!C27/'BA-RESISTENCIA (O)'!C27</f>
        <v>2.5182481751824817</v>
      </c>
      <c r="D26" s="15">
        <f>'BA-RESISTENCIA (A)'!C27/'BA-RESISTENCIA (O)'!F27</f>
        <v>2.3549488054607508</v>
      </c>
      <c r="E26" s="20">
        <f>'BA-RESISTENCIA (A)'!C27/'BA-RESISTENCIA (O)'!I27</f>
        <v>1.8086500655307995</v>
      </c>
    </row>
    <row r="27" spans="1:5">
      <c r="A27" s="393"/>
      <c r="B27" s="78" t="s">
        <v>13</v>
      </c>
      <c r="C27" s="92">
        <f>'BA-RESISTENCIA (A)'!C28/'BA-RESISTENCIA (O)'!C28</f>
        <v>2.5042579075425788</v>
      </c>
      <c r="D27" s="15">
        <f>'BA-RESISTENCIA (A)'!C28/'BA-RESISTENCIA (O)'!F28</f>
        <v>2.3418657565415244</v>
      </c>
      <c r="E27" s="20">
        <f>'BA-RESISTENCIA (A)'!C28/'BA-RESISTENCIA (O)'!I28</f>
        <v>1.8981097279852466</v>
      </c>
    </row>
    <row r="28" spans="1:5">
      <c r="A28" s="393"/>
      <c r="B28" s="94" t="s">
        <v>14</v>
      </c>
      <c r="C28" s="92">
        <f>'BA-RESISTENCIA (A)'!C29/'BA-RESISTENCIA (O)'!C29</f>
        <v>2.3645072992700729</v>
      </c>
      <c r="D28" s="15">
        <f>'BA-RESISTENCIA (A)'!C29/'BA-RESISTENCIA (O)'!F29</f>
        <v>2.1999151103565366</v>
      </c>
      <c r="E28" s="20">
        <f>'BA-RESISTENCIA (A)'!C29/'BA-RESISTENCIA (O)'!I29</f>
        <v>1.7872413793103448</v>
      </c>
    </row>
    <row r="29" spans="1:5" ht="15.75" customHeight="1">
      <c r="A29" s="393"/>
      <c r="B29" s="94" t="s">
        <v>15</v>
      </c>
      <c r="C29" s="92">
        <f>'BA-RESISTENCIA (A)'!C30/'BA-RESISTENCIA (O)'!C30</f>
        <v>2.585766423357664</v>
      </c>
      <c r="D29" s="15">
        <f>'BA-RESISTENCIA (A)'!C30/'BA-RESISTENCIA (O)'!F30</f>
        <v>2.4180887372013653</v>
      </c>
      <c r="E29" s="20">
        <f>'BA-RESISTENCIA (A)'!C30/'BA-RESISTENCIA (O)'!I30</f>
        <v>1.9598893499308436</v>
      </c>
    </row>
    <row r="30" spans="1:5">
      <c r="A30" s="393"/>
      <c r="B30" s="94" t="s">
        <v>16</v>
      </c>
      <c r="C30" s="92">
        <f>'BA-RESISTENCIA (A)'!C31/'BA-RESISTENCIA (O)'!C31</f>
        <v>2.8679245283018866</v>
      </c>
      <c r="D30" s="15">
        <f>'BA-RESISTENCIA (A)'!C31/'BA-RESISTENCIA (O)'!F31</f>
        <v>2.6794871794871793</v>
      </c>
      <c r="E30" s="20">
        <f>'BA-RESISTENCIA (A)'!C31/'BA-RESISTENCIA (O)'!I31</f>
        <v>2.2184873949579833</v>
      </c>
    </row>
    <row r="31" spans="1:5">
      <c r="A31" s="393"/>
      <c r="B31" s="94" t="s">
        <v>17</v>
      </c>
      <c r="C31" s="92">
        <f>'BA-RESISTENCIA (A)'!C32/'BA-RESISTENCIA (O)'!C32</f>
        <v>2.2098283931357252</v>
      </c>
      <c r="D31" s="15">
        <f>'BA-RESISTENCIA (A)'!C32/'BA-RESISTENCIA (O)'!F32</f>
        <v>2.064868804664723</v>
      </c>
      <c r="E31" s="20">
        <f>'BA-RESISTENCIA (A)'!C32/'BA-RESISTENCIA (O)'!I32</f>
        <v>1.6763313609467456</v>
      </c>
    </row>
    <row r="32" spans="1:5">
      <c r="A32" s="393"/>
      <c r="B32" s="94" t="s">
        <v>18</v>
      </c>
      <c r="C32" s="92">
        <f>'BA-RESISTENCIA (A)'!C33/'BA-RESISTENCIA (O)'!C33</f>
        <v>2.560490045941807</v>
      </c>
      <c r="D32" s="15">
        <f>'BA-RESISTENCIA (A)'!C33/'BA-RESISTENCIA (O)'!F33</f>
        <v>2.3885714285714288</v>
      </c>
      <c r="E32" s="20">
        <f>'BA-RESISTENCIA (A)'!C33/'BA-RESISTENCIA (O)'!I33</f>
        <v>1.9396751740139211</v>
      </c>
    </row>
    <row r="33" spans="1:5">
      <c r="A33" s="393"/>
      <c r="B33" s="94" t="s">
        <v>19</v>
      </c>
      <c r="C33" s="92">
        <f>'BA-RESISTENCIA (A)'!C34/'BA-RESISTENCIA (O)'!C34</f>
        <v>2.3093415007656968</v>
      </c>
      <c r="D33" s="15">
        <f>'BA-RESISTENCIA (A)'!C34/'BA-RESISTENCIA (O)'!F34</f>
        <v>2.08719723183391</v>
      </c>
      <c r="E33" s="20">
        <f>'BA-RESISTENCIA (A)'!C34/'BA-RESISTENCIA (O)'!I34</f>
        <v>1.7494199535962878</v>
      </c>
    </row>
    <row r="34" spans="1:5">
      <c r="A34" s="393"/>
      <c r="B34" s="94" t="s">
        <v>20</v>
      </c>
      <c r="C34" s="92">
        <f>'BA-RESISTENCIA (A)'!C35/'BA-RESISTENCIA (O)'!C35</f>
        <v>2.6217457886676878</v>
      </c>
      <c r="D34" s="15">
        <f>'BA-RESISTENCIA (A)'!C35/'BA-RESISTENCIA (O)'!F35</f>
        <v>2.297986577181208</v>
      </c>
      <c r="E34" s="20">
        <f>'BA-RESISTENCIA (A)'!C35/'BA-RESISTENCIA (O)'!I35</f>
        <v>1.9860788863109049</v>
      </c>
    </row>
    <row r="35" spans="1:5">
      <c r="A35" s="393"/>
      <c r="B35" s="94" t="s">
        <v>146</v>
      </c>
      <c r="C35" s="92">
        <f>'BA-RESISTENCIA (A)'!C36/'BA-RESISTENCIA (O)'!C36</f>
        <v>2.6018376722817762</v>
      </c>
      <c r="D35" s="15">
        <f>'BA-RESISTENCIA (A)'!C36/'BA-RESISTENCIA (O)'!F36</f>
        <v>2.427142857142857</v>
      </c>
      <c r="E35" s="20">
        <f>'BA-RESISTENCIA (A)'!C36/'BA-RESISTENCIA (O)'!I36</f>
        <v>1.9709976798143851</v>
      </c>
    </row>
    <row r="36" spans="1:5" ht="15" thickBot="1">
      <c r="A36" s="394"/>
      <c r="B36" s="116" t="s">
        <v>147</v>
      </c>
      <c r="C36" s="85">
        <f>'BA-RESISTENCIA (A)'!C37/'BA-RESISTENCIA (O)'!C37</f>
        <v>2.28494623655914</v>
      </c>
      <c r="D36" s="17">
        <f>'BA-RESISTENCIA (A)'!C37/'BA-RESISTENCIA (O)'!F37</f>
        <v>2.0858895705521472</v>
      </c>
      <c r="E36" s="21">
        <f>'BA-RESISTENCIA (A)'!C37/'BA-RESISTENCIA (O)'!I37</f>
        <v>1.7311608961303462</v>
      </c>
    </row>
    <row r="37" spans="1:5">
      <c r="A37" s="406">
        <v>2015</v>
      </c>
      <c r="B37" s="127" t="s">
        <v>148</v>
      </c>
      <c r="C37" s="84">
        <f>'BA-RESISTENCIA (A)'!C38/'BA-RESISTENCIA (O)'!C38</f>
        <v>2.4448924731182795</v>
      </c>
      <c r="D37" s="13">
        <f>'BA-RESISTENCIA (A)'!C38/'BA-RESISTENCIA (O)'!F38</f>
        <v>2.2737500000000002</v>
      </c>
      <c r="E37" s="22">
        <f>'BA-RESISTENCIA (A)'!C38/'BA-RESISTENCIA (O)'!I38</f>
        <v>1.8523421588594704</v>
      </c>
    </row>
    <row r="38" spans="1:5">
      <c r="A38" s="407"/>
      <c r="B38" s="94" t="s">
        <v>12</v>
      </c>
      <c r="C38" s="92">
        <f>'BA-RESISTENCIA (A)'!C39/'BA-RESISTENCIA (O)'!C39</f>
        <v>2.163978494623656</v>
      </c>
      <c r="D38" s="15">
        <f>'BA-RESISTENCIA (A)'!C39/'BA-RESISTENCIA (O)'!F39</f>
        <v>1.953883495145631</v>
      </c>
      <c r="E38" s="20">
        <f>'BA-RESISTENCIA (A)'!C39/'BA-RESISTENCIA (O)'!I39</f>
        <v>1.6395112016293278</v>
      </c>
    </row>
    <row r="39" spans="1:5">
      <c r="A39" s="407"/>
      <c r="B39" s="78" t="s">
        <v>13</v>
      </c>
      <c r="C39" s="92">
        <f>'BA-RESISTENCIA (A)'!C40/'BA-RESISTENCIA (O)'!C40</f>
        <v>2.3024193548387095</v>
      </c>
      <c r="D39" s="15">
        <f>'BA-RESISTENCIA (A)'!C40/'BA-RESISTENCIA (O)'!F40</f>
        <v>2.078883495145631</v>
      </c>
      <c r="E39" s="20">
        <f>'BA-RESISTENCIA (A)'!C40/'BA-RESISTENCIA (O)'!I40</f>
        <v>1.744399185336049</v>
      </c>
    </row>
    <row r="40" spans="1:5">
      <c r="A40" s="407"/>
      <c r="B40" s="78" t="s">
        <v>14</v>
      </c>
      <c r="C40" s="92">
        <f>'BA-RESISTENCIA (A)'!C41/'BA-RESISTENCIA (O)'!C41</f>
        <v>1.9986559139784945</v>
      </c>
      <c r="D40" s="15">
        <f>'BA-RESISTENCIA (A)'!C41/'BA-RESISTENCIA (O)'!F41</f>
        <v>1.8751576292559899</v>
      </c>
      <c r="E40" s="20">
        <f>'BA-RESISTENCIA (A)'!C41/'BA-RESISTENCIA (O)'!I41</f>
        <v>1.5142566191446027</v>
      </c>
    </row>
    <row r="41" spans="1:5">
      <c r="A41" s="407"/>
      <c r="B41" s="78" t="s">
        <v>15</v>
      </c>
      <c r="C41" s="92">
        <f>'BA-RESISTENCIA (A)'!C42/'BA-RESISTENCIA (O)'!C42</f>
        <v>2.0394366197183098</v>
      </c>
      <c r="D41" s="15">
        <f>'BA-RESISTENCIA (A)'!C42/'BA-RESISTENCIA (O)'!F42</f>
        <v>1.8683870967741936</v>
      </c>
      <c r="E41" s="20">
        <f>'BA-RESISTENCIA (A)'!C42/'BA-RESISTENCIA (O)'!I42</f>
        <v>1.5437100213219617</v>
      </c>
    </row>
    <row r="42" spans="1:5">
      <c r="A42" s="407"/>
      <c r="B42" s="78" t="s">
        <v>16</v>
      </c>
      <c r="C42" s="92">
        <f>'BA-RESISTENCIA (A)'!C43/'BA-RESISTENCIA (O)'!C43</f>
        <v>2.1943661971830988</v>
      </c>
      <c r="D42" s="15">
        <f>'BA-RESISTENCIA (A)'!C43/'BA-RESISTENCIA (O)'!F43</f>
        <v>2.0103225806451612</v>
      </c>
      <c r="E42" s="20">
        <f>'BA-RESISTENCIA (A)'!C43/'BA-RESISTENCIA (O)'!I43</f>
        <v>1.6609808102345416</v>
      </c>
    </row>
    <row r="43" spans="1:5">
      <c r="A43" s="407"/>
      <c r="B43" s="78" t="s">
        <v>17</v>
      </c>
      <c r="C43" s="92">
        <f>'BA-RESISTENCIA (A)'!C44/'BA-RESISTENCIA (O)'!C44</f>
        <v>1.7810578105781059</v>
      </c>
      <c r="D43" s="15">
        <f>'BA-RESISTENCIA (A)'!C44/'BA-RESISTENCIA (O)'!F44</f>
        <v>1.6215005599104144</v>
      </c>
      <c r="E43" s="20">
        <f>'BA-RESISTENCIA (A)'!C44/'BA-RESISTENCIA (O)'!I44</f>
        <v>1.3532710280373832</v>
      </c>
    </row>
    <row r="44" spans="1:5">
      <c r="A44" s="407"/>
      <c r="B44" s="51" t="s">
        <v>18</v>
      </c>
      <c r="C44" s="92">
        <f>'BA-RESISTENCIA (A)'!C45/'BA-RESISTENCIA (O)'!C45</f>
        <v>2.1094710947109472</v>
      </c>
      <c r="D44" s="15">
        <f>'BA-RESISTENCIA (A)'!C45/'BA-RESISTENCIA (O)'!F45</f>
        <v>1.9204927211646137</v>
      </c>
      <c r="E44" s="20">
        <f>'BA-RESISTENCIA (A)'!C45/'BA-RESISTENCIA (O)'!I45</f>
        <v>1.6028037383177569</v>
      </c>
    </row>
    <row r="45" spans="1:5">
      <c r="A45" s="407"/>
      <c r="B45" s="133" t="s">
        <v>19</v>
      </c>
      <c r="C45" s="92">
        <f>'BA-RESISTENCIA (A)'!C46/'BA-RESISTENCIA (O)'!C46</f>
        <v>2.1660516605166054</v>
      </c>
      <c r="D45" s="15">
        <f>'BA-RESISTENCIA (A)'!C46/'BA-RESISTENCIA (O)'!F46</f>
        <v>1.9720044792833147</v>
      </c>
      <c r="E45" s="20">
        <f>'BA-RESISTENCIA (A)'!C46/'BA-RESISTENCIA (O)'!I46</f>
        <v>1.6457943925233645</v>
      </c>
    </row>
    <row r="46" spans="1:5">
      <c r="A46" s="407"/>
      <c r="B46" s="51" t="s">
        <v>20</v>
      </c>
      <c r="C46" s="92">
        <f>'BA-RESISTENCIA (A)'!C47/'BA-RESISTENCIA (O)'!C47</f>
        <v>2.0381944444444446</v>
      </c>
      <c r="D46" s="15">
        <f>'BA-RESISTENCIA (A)'!C47/'BA-RESISTENCIA (O)'!F47</f>
        <v>1.9017278617710582</v>
      </c>
      <c r="E46" s="20">
        <f>'BA-RESISTENCIA (A)'!C47/'BA-RESISTENCIA (O)'!I47</f>
        <v>1.5447368421052632</v>
      </c>
    </row>
    <row r="47" spans="1:5">
      <c r="A47" s="407"/>
      <c r="B47" s="51" t="s">
        <v>146</v>
      </c>
      <c r="C47" s="92">
        <f>'BA-RESISTENCIA (A)'!C48/'BA-RESISTENCIA (O)'!C48</f>
        <v>2.2754629629629628</v>
      </c>
      <c r="D47" s="15">
        <f>'BA-RESISTENCIA (A)'!C48/'BA-RESISTENCIA (O)'!F48</f>
        <v>2.1231101511879049</v>
      </c>
      <c r="E47" s="20">
        <f>'BA-RESISTENCIA (A)'!C48/'BA-RESISTENCIA (O)'!I48</f>
        <v>1.724561403508772</v>
      </c>
    </row>
    <row r="48" spans="1:5" ht="15" thickBot="1">
      <c r="A48" s="407"/>
      <c r="B48" s="147" t="s">
        <v>147</v>
      </c>
      <c r="C48" s="150">
        <f>'BA-RESISTENCIA (A)'!C49/'BA-RESISTENCIA (O)'!C49</f>
        <v>1.8369678089304258</v>
      </c>
      <c r="D48" s="32">
        <f>'BA-RESISTENCIA (A)'!C49/'BA-RESISTENCIA (O)'!F49</f>
        <v>1.67360454115421</v>
      </c>
      <c r="E48" s="95">
        <f>'BA-RESISTENCIA (A)'!C49/'BA-RESISTENCIA (O)'!I49</f>
        <v>1.5517543859649123</v>
      </c>
    </row>
    <row r="49" spans="1:5">
      <c r="A49" s="386">
        <v>2016</v>
      </c>
      <c r="B49" s="115" t="s">
        <v>148</v>
      </c>
      <c r="C49" s="119">
        <f>'BA-RESISTENCIA (A)'!C50/'BA-RESISTENCIA (O)'!C50</f>
        <v>2.4620976116303219</v>
      </c>
      <c r="D49" s="13">
        <f>'BA-RESISTENCIA (A)'!C50/'BA-RESISTENCIA (O)'!F50</f>
        <v>2.3019417475728154</v>
      </c>
      <c r="E49" s="120">
        <f>'BA-RESISTENCIA (A)'!C50/'BA-RESISTENCIA (O)'!I50</f>
        <v>1.8654602675059009</v>
      </c>
    </row>
    <row r="50" spans="1:5">
      <c r="A50" s="387"/>
      <c r="B50" s="79" t="s">
        <v>12</v>
      </c>
      <c r="C50" s="122">
        <f>'BA-RESISTENCIA (A)'!C51/'BA-RESISTENCIA (O)'!C51</f>
        <v>2.2731048805815162</v>
      </c>
      <c r="D50" s="15">
        <f>'BA-RESISTENCIA (A)'!C51/'BA-RESISTENCIA (O)'!F51</f>
        <v>2.1252427184466018</v>
      </c>
      <c r="E50" s="20">
        <f>'BA-RESISTENCIA (A)'!C51/'BA-RESISTENCIA (O)'!I51</f>
        <v>1.6558245083207261</v>
      </c>
    </row>
    <row r="51" spans="1:5">
      <c r="A51" s="387"/>
      <c r="B51" s="79" t="s">
        <v>13</v>
      </c>
      <c r="C51" s="122">
        <f>'BA-RESISTENCIA (A)'!C52/'BA-RESISTENCIA (O)'!C52</f>
        <v>2.2731048805815162</v>
      </c>
      <c r="D51" s="15">
        <f>'BA-RESISTENCIA (A)'!C52/'BA-RESISTENCIA (O)'!F52</f>
        <v>2.1252427184466018</v>
      </c>
      <c r="E51" s="20">
        <f>'BA-RESISTENCIA (A)'!C52/'BA-RESISTENCIA (O)'!I52</f>
        <v>1.7222659323367426</v>
      </c>
    </row>
    <row r="52" spans="1:5">
      <c r="A52" s="387"/>
      <c r="B52" s="79" t="s">
        <v>14</v>
      </c>
      <c r="C52" s="122">
        <f>'BA-RESISTENCIA (A)'!C53/'BA-RESISTENCIA (O)'!C53</f>
        <v>2.7829698857736243</v>
      </c>
      <c r="D52" s="15">
        <f>'BA-RESISTENCIA (A)'!C53/'BA-RESISTENCIA (O)'!F53</f>
        <v>2.6019417475728157</v>
      </c>
      <c r="E52" s="20">
        <f>'BA-RESISTENCIA (A)'!C53/'BA-RESISTENCIA (O)'!I53</f>
        <v>2.0272314674735248</v>
      </c>
    </row>
    <row r="53" spans="1:5">
      <c r="A53" s="387"/>
      <c r="B53" s="79" t="s">
        <v>15</v>
      </c>
      <c r="C53" s="122">
        <f>'BA-RESISTENCIA (A)'!C54/'BA-RESISTENCIA (O)'!C54</f>
        <v>2.4165872259294567</v>
      </c>
      <c r="D53" s="15">
        <f>'BA-RESISTENCIA (A)'!C54/'BA-RESISTENCIA (O)'!F54</f>
        <v>2.1853448275862069</v>
      </c>
      <c r="E53" s="20">
        <f>'BA-RESISTENCIA (A)'!C54/'BA-RESISTENCIA (O)'!I54</f>
        <v>1.8303249097472925</v>
      </c>
    </row>
    <row r="54" spans="1:5">
      <c r="A54" s="387"/>
      <c r="B54" s="78" t="s">
        <v>16</v>
      </c>
      <c r="C54" s="122">
        <f>'BA-RESISTENCIA (A)'!C55/'BA-RESISTENCIA (O)'!C55</f>
        <v>2.4161105815061963</v>
      </c>
      <c r="D54" s="15">
        <f>'BA-RESISTENCIA (A)'!C55/'BA-RESISTENCIA (O)'!F55</f>
        <v>2.1905790838375108</v>
      </c>
      <c r="E54" s="123">
        <f>'BA-RESISTENCIA (A)'!C55/'BA-RESISTENCIA (O)'!I55</f>
        <v>1.8299638989169675</v>
      </c>
    </row>
    <row r="55" spans="1:5">
      <c r="A55" s="387"/>
      <c r="B55" s="78" t="s">
        <v>17</v>
      </c>
      <c r="C55" s="122">
        <f>'BA-RESISTENCIA (A)'!C56/'BA-RESISTENCIA (O)'!C56</f>
        <v>2.8808388941849379</v>
      </c>
      <c r="D55" s="15">
        <f>'BA-RESISTENCIA (A)'!C56/'BA-RESISTENCIA (O)'!F56</f>
        <v>2.6862222222222223</v>
      </c>
      <c r="E55" s="123">
        <f>'BA-RESISTENCIA (A)'!C56/'BA-RESISTENCIA (O)'!I56</f>
        <v>2.1819494584837544</v>
      </c>
    </row>
    <row r="56" spans="1:5">
      <c r="A56" s="387"/>
      <c r="B56" s="78" t="s">
        <v>18</v>
      </c>
      <c r="C56" s="122">
        <f>'BA-RESISTENCIA (A)'!C57/'BA-RESISTENCIA (O)'!C57</f>
        <v>2.3041322314049588</v>
      </c>
      <c r="D56" s="15">
        <f>'BA-RESISTENCIA (A)'!C57/'BA-RESISTENCIA (O)'!F57</f>
        <v>2.1495759444872782</v>
      </c>
      <c r="E56" s="123">
        <f>'BA-RESISTENCIA (A)'!C57/'BA-RESISTENCIA (O)'!I57</f>
        <v>1.7457733249843457</v>
      </c>
    </row>
    <row r="57" spans="1:5">
      <c r="A57" s="387"/>
      <c r="B57" s="78" t="s">
        <v>19</v>
      </c>
      <c r="C57" s="122">
        <f>'BA-RESISTENCIA (A)'!C58/'BA-RESISTENCIA (O)'!C58</f>
        <v>2.4231404958677687</v>
      </c>
      <c r="D57" s="15">
        <f>'BA-RESISTENCIA (A)'!C58/'BA-RESISTENCIA (O)'!F58</f>
        <v>2.2606013878180415</v>
      </c>
      <c r="E57" s="123">
        <f>'BA-RESISTENCIA (A)'!C58/'BA-RESISTENCIA (O)'!I58</f>
        <v>1.8359423919849718</v>
      </c>
    </row>
    <row r="58" spans="1:5">
      <c r="A58" s="387"/>
      <c r="B58" s="78" t="s">
        <v>20</v>
      </c>
      <c r="C58" s="122">
        <f>'BA-RESISTENCIA (A)'!C59/'BA-RESISTENCIA (O)'!C59</f>
        <v>2.5743801652892562</v>
      </c>
      <c r="D58" s="15">
        <f>'BA-RESISTENCIA (A)'!C59/'BA-RESISTENCIA (O)'!F59</f>
        <v>2.4016962220508868</v>
      </c>
      <c r="E58" s="123">
        <f>'BA-RESISTENCIA (A)'!C59/'BA-RESISTENCIA (O)'!I59</f>
        <v>1.9505322479649343</v>
      </c>
    </row>
    <row r="59" spans="1:5">
      <c r="A59" s="387"/>
      <c r="B59" s="78" t="s">
        <v>146</v>
      </c>
      <c r="C59" s="122">
        <f>'BA-RESISTENCIA (A)'!C60/'BA-RESISTENCIA (O)'!C60</f>
        <v>2.5396694214876034</v>
      </c>
      <c r="D59" s="15">
        <f>'BA-RESISTENCIA (A)'!C60/'BA-RESISTENCIA (O)'!F60</f>
        <v>2.3693138010794139</v>
      </c>
      <c r="E59" s="123">
        <f>'BA-RESISTENCIA (A)'!C60/'BA-RESISTENCIA (O)'!I60</f>
        <v>1.9242329367564184</v>
      </c>
    </row>
    <row r="60" spans="1:5" ht="15" thickBot="1">
      <c r="A60" s="387"/>
      <c r="B60" s="116" t="s">
        <v>147</v>
      </c>
      <c r="C60" s="104">
        <f>'BA-RESISTENCIA (A)'!C61/'BA-RESISTENCIA (O)'!C61</f>
        <v>3.2859504132231403</v>
      </c>
      <c r="D60" s="17">
        <f>'BA-RESISTENCIA (A)'!C61/'BA-RESISTENCIA (O)'!F61</f>
        <v>3.0655358519660756</v>
      </c>
      <c r="E60" s="117">
        <f>'BA-RESISTENCIA (A)'!C61/'BA-RESISTENCIA (O)'!I61</f>
        <v>2.4896681277395114</v>
      </c>
    </row>
    <row r="61" spans="1:5">
      <c r="A61" s="364">
        <v>2017</v>
      </c>
      <c r="B61" s="115" t="s">
        <v>148</v>
      </c>
      <c r="C61" s="227">
        <f>'BA-RESISTENCIA (A)'!C62/'BA-RESISTENCIA (O)'!C62</f>
        <v>2.456198347107438</v>
      </c>
      <c r="D61" s="76">
        <f>'BA-RESISTENCIA (A)'!C62/'BA-RESISTENCIA (O)'!F62</f>
        <v>2.2914417887432537</v>
      </c>
      <c r="E61" s="274">
        <f>'BA-RESISTENCIA (A)'!C62/'BA-RESISTENCIA (O)'!I62</f>
        <v>1.8609893550407013</v>
      </c>
    </row>
    <row r="62" spans="1:5">
      <c r="A62" s="365"/>
      <c r="B62" s="79" t="s">
        <v>12</v>
      </c>
      <c r="C62" s="227">
        <f>'BA-RESISTENCIA (A)'!C63/'BA-RESISTENCIA (O)'!C63</f>
        <v>3.293801652892562</v>
      </c>
      <c r="D62" s="76">
        <f>'BA-RESISTENCIA (A)'!C63/'BA-RESISTENCIA (O)'!F63</f>
        <v>3.0728604471858136</v>
      </c>
      <c r="E62" s="274">
        <f>'BA-RESISTENCIA (A)'!C63/'BA-RESISTENCIA (O)'!I63</f>
        <v>2.4956167814652472</v>
      </c>
    </row>
    <row r="63" spans="1:5">
      <c r="A63" s="365"/>
      <c r="B63" s="79" t="s">
        <v>13</v>
      </c>
      <c r="C63" s="227">
        <f>'BA-RESISTENCIA (A)'!C64/'BA-RESISTENCIA (O)'!C64</f>
        <v>2.6446280991735538</v>
      </c>
      <c r="D63" s="76">
        <f>'BA-RESISTENCIA (A)'!C64/'BA-RESISTENCIA (O)'!F64</f>
        <v>2.4672320740169624</v>
      </c>
      <c r="E63" s="274">
        <f>'BA-RESISTENCIA (A)'!C64/'BA-RESISTENCIA (O)'!I64</f>
        <v>2.0037570444583594</v>
      </c>
    </row>
    <row r="64" spans="1:5">
      <c r="A64" s="365"/>
      <c r="B64" s="79" t="s">
        <v>14</v>
      </c>
      <c r="C64" s="227">
        <f>'BA-RESISTENCIA (A)'!C65/'BA-RESISTENCIA (O)'!C65</f>
        <v>3.4487603305785126</v>
      </c>
      <c r="D64" s="76">
        <f>'BA-RESISTENCIA (A)'!C65/'BA-RESISTENCIA (O)'!F65</f>
        <v>3.2174248265227448</v>
      </c>
      <c r="E64" s="274">
        <f>'BA-RESISTENCIA (A)'!C65/'BA-RESISTENCIA (O)'!I65</f>
        <v>2.6130244207889795</v>
      </c>
    </row>
    <row r="65" spans="1:5">
      <c r="A65" s="365"/>
      <c r="B65" s="79" t="s">
        <v>15</v>
      </c>
      <c r="C65" s="227">
        <f>'BA-RESISTENCIA (A)'!C66/'BA-RESISTENCIA (O)'!C66</f>
        <v>2.1776859504132231</v>
      </c>
      <c r="D65" s="76">
        <f>'BA-RESISTENCIA (A)'!C66/'BA-RESISTENCIA (O)'!F66</f>
        <v>2.0316114109483423</v>
      </c>
      <c r="E65" s="274">
        <f>'BA-RESISTENCIA (A)'!C66/'BA-RESISTENCIA (O)'!I66</f>
        <v>1.6499686912961804</v>
      </c>
    </row>
    <row r="66" spans="1:5">
      <c r="A66" s="365"/>
      <c r="B66" s="79" t="s">
        <v>16</v>
      </c>
      <c r="C66" s="227">
        <f>'BA-RESISTENCIA (A)'!C67/'BA-RESISTENCIA (O)'!C67</f>
        <v>2.1776859504132231</v>
      </c>
      <c r="D66" s="76">
        <f>'BA-RESISTENCIA (A)'!C67/'BA-RESISTENCIA (O)'!F67</f>
        <v>2.0316114109483423</v>
      </c>
      <c r="E66" s="274">
        <f>'BA-RESISTENCIA (A)'!C67/'BA-RESISTENCIA (O)'!I67</f>
        <v>1.6499686912961804</v>
      </c>
    </row>
    <row r="67" spans="1:5">
      <c r="A67" s="365"/>
      <c r="B67" s="79" t="s">
        <v>17</v>
      </c>
      <c r="C67" s="227">
        <f>'BA-RESISTENCIA (A)'!C68/'BA-RESISTENCIA (O)'!C68</f>
        <v>2.2454545454545456</v>
      </c>
      <c r="D67" s="76">
        <f>'BA-RESISTENCIA (A)'!C68/'BA-RESISTENCIA (O)'!F68</f>
        <v>2.0948342328450269</v>
      </c>
      <c r="E67" s="274">
        <f>'BA-RESISTENCIA (A)'!C68/'BA-RESISTENCIA (O)'!I68</f>
        <v>1.7013149655604258</v>
      </c>
    </row>
    <row r="68" spans="1:5">
      <c r="A68" s="365"/>
      <c r="B68" s="78" t="s">
        <v>18</v>
      </c>
      <c r="C68" s="227">
        <f>'BA-RESISTENCIA (A)'!C69/'BA-RESISTENCIA (O)'!C69</f>
        <v>2.466115702479339</v>
      </c>
      <c r="D68" s="76">
        <f>'BA-RESISTENCIA (A)'!C69/'BA-RESISTENCIA (O)'!F69</f>
        <v>2.3006939090208172</v>
      </c>
      <c r="E68" s="274">
        <f>'BA-RESISTENCIA (A)'!C69/'BA-RESISTENCIA (O)'!I69</f>
        <v>1.8685034439574202</v>
      </c>
    </row>
    <row r="69" spans="1:5">
      <c r="A69" s="365"/>
      <c r="B69" s="78" t="s">
        <v>19</v>
      </c>
      <c r="C69" s="227">
        <f>'BA-RESISTENCIA (A)'!C70/'BA-RESISTENCIA (O)'!C70</f>
        <v>2.6867768595041324</v>
      </c>
      <c r="D69" s="76">
        <f>'BA-RESISTENCIA (A)'!C70/'BA-RESISTENCIA (O)'!F70</f>
        <v>2.4425244177310295</v>
      </c>
      <c r="E69" s="274">
        <f>'BA-RESISTENCIA (A)'!C70/'BA-RESISTENCIA (O)'!I70</f>
        <v>2.0628172588832485</v>
      </c>
    </row>
    <row r="70" spans="1:5">
      <c r="A70" s="365"/>
      <c r="B70" s="78" t="s">
        <v>20</v>
      </c>
      <c r="C70" s="227">
        <f>'BA-RESISTENCIA (A)'!C71/'BA-RESISTENCIA (O)'!C71</f>
        <v>2.2328296703296702</v>
      </c>
      <c r="D70" s="76">
        <f>'BA-RESISTENCIA (A)'!C71/'BA-RESISTENCIA (O)'!F71</f>
        <v>2.0866495507060332</v>
      </c>
      <c r="E70" s="274">
        <f>'BA-RESISTENCIA (A)'!C71/'BA-RESISTENCIA (O)'!I71</f>
        <v>1.7020942408376962</v>
      </c>
    </row>
    <row r="71" spans="1:5">
      <c r="A71" s="365"/>
      <c r="B71" s="78" t="s">
        <v>146</v>
      </c>
      <c r="C71" s="227">
        <f>'BA-RESISTENCIA (A)'!C72/'BA-RESISTENCIA (O)'!C72</f>
        <v>1.8241758241758241</v>
      </c>
      <c r="D71" s="76">
        <f>'BA-RESISTENCIA (A)'!C72/'BA-RESISTENCIA (O)'!F72</f>
        <v>1.7047496790757382</v>
      </c>
      <c r="E71" s="274">
        <f>'BA-RESISTENCIA (A)'!C72/'BA-RESISTENCIA (O)'!I72</f>
        <v>1.3905759162303666</v>
      </c>
    </row>
    <row r="72" spans="1:5" ht="15" thickBot="1">
      <c r="A72" s="365"/>
      <c r="B72" s="116" t="s">
        <v>147</v>
      </c>
      <c r="C72" s="104">
        <f>'BA-RESISTENCIA (A)'!C73/'BA-RESISTENCIA (O)'!C73</f>
        <v>3.5182538659793816</v>
      </c>
      <c r="D72" s="17">
        <f>'BA-RESISTENCIA (A)'!C73/'BA-RESISTENCIA (O)'!F73</f>
        <v>3.2560107334525941</v>
      </c>
      <c r="E72" s="117">
        <f>'BA-RESISTENCIA (A)'!C73/'BA-RESISTENCIA (O)'!I73</f>
        <v>2.7661246200607903</v>
      </c>
    </row>
    <row r="73" spans="1:5">
      <c r="A73" s="364">
        <v>2018</v>
      </c>
      <c r="B73" s="115" t="s">
        <v>148</v>
      </c>
      <c r="C73" s="119">
        <f>'BA-RESISTENCIA (A)'!C74/'BA-RESISTENCIA (O)'!C74</f>
        <v>2.4387688277668631</v>
      </c>
      <c r="D73" s="13">
        <f>'BA-RESISTENCIA (A)'!C74/'BA-RESISTENCIA (O)'!F74</f>
        <v>2.2515114873035067</v>
      </c>
      <c r="E73" s="120">
        <f>'BA-RESISTENCIA (A)'!C74/'BA-RESISTENCIA (O)'!I74</f>
        <v>1.8836621143146182</v>
      </c>
    </row>
    <row r="74" spans="1:5">
      <c r="A74" s="365"/>
      <c r="B74" s="78" t="s">
        <v>12</v>
      </c>
      <c r="C74" s="227">
        <f>'BA-RESISTENCIA (A)'!C75/'BA-RESISTENCIA (O)'!C75</f>
        <v>2.7557301899148658</v>
      </c>
      <c r="D74" s="76">
        <f>'BA-RESISTENCIA (A)'!C75/'BA-RESISTENCIA (O)'!F75</f>
        <v>2.5197604790419161</v>
      </c>
      <c r="E74" s="274">
        <f>'BA-RESISTENCIA (A)'!C75/'BA-RESISTENCIA (O)'!I75</f>
        <v>2.0987531172069827</v>
      </c>
    </row>
    <row r="75" spans="1:5">
      <c r="A75" s="365"/>
      <c r="B75" s="78" t="s">
        <v>13</v>
      </c>
      <c r="C75" s="227">
        <f>'BA-RESISTENCIA (A)'!C76/'BA-RESISTENCIA (O)'!C76</f>
        <v>2.7557301899148658</v>
      </c>
      <c r="D75" s="76">
        <f>'BA-RESISTENCIA (A)'!C76/'BA-RESISTENCIA (O)'!F76</f>
        <v>2.5689865689865692</v>
      </c>
      <c r="E75" s="274">
        <f>'BA-RESISTENCIA (A)'!C76/'BA-RESISTENCIA (O)'!I76</f>
        <v>2.0987531172069827</v>
      </c>
    </row>
    <row r="76" spans="1:5">
      <c r="A76" s="365"/>
      <c r="B76" s="78" t="s">
        <v>14</v>
      </c>
      <c r="C76" s="227">
        <f>'BA-RESISTENCIA (A)'!C77/'BA-RESISTENCIA (O)'!C77</f>
        <v>3.1021611001964637</v>
      </c>
      <c r="D76" s="76">
        <f>'BA-RESISTENCIA (A)'!C77/'BA-RESISTENCIA (O)'!F77</f>
        <v>2.8639661426844016</v>
      </c>
      <c r="E76" s="274">
        <f>'BA-RESISTENCIA (A)'!C77/'BA-RESISTENCIA (O)'!I77</f>
        <v>2.3960546282245825</v>
      </c>
    </row>
    <row r="77" spans="1:5">
      <c r="A77" s="365"/>
      <c r="B77" s="78" t="s">
        <v>15</v>
      </c>
      <c r="C77" s="227">
        <f>'BA-RESISTENCIA (A)'!C78/'BA-RESISTENCIA (O)'!C78</f>
        <v>1.6384692849949647</v>
      </c>
      <c r="D77" s="76">
        <f>'BA-RESISTENCIA (A)'!C78/'BA-RESISTENCIA (O)'!F78</f>
        <v>1.9793187347931873</v>
      </c>
      <c r="E77" s="274">
        <f>'BA-RESISTENCIA (A)'!C78/'BA-RESISTENCIA (O)'!I78</f>
        <v>1.6229426433915213</v>
      </c>
    </row>
    <row r="78" spans="1:5">
      <c r="A78" s="365"/>
      <c r="B78" s="78" t="s">
        <v>16</v>
      </c>
      <c r="C78" s="227">
        <f>'BA-RESISTENCIA (A)'!C79/'BA-RESISTENCIA (O)'!C79</f>
        <v>2.2200538358008077</v>
      </c>
      <c r="D78" s="76">
        <f>'BA-RESISTENCIA (A)'!C79/'BA-RESISTENCIA (O)'!F79</f>
        <v>2.0066909975669098</v>
      </c>
      <c r="E78" s="274">
        <f>'BA-RESISTENCIA (A)'!C79/'BA-RESISTENCIA (O)'!I79</f>
        <v>1.7344900105152472</v>
      </c>
    </row>
    <row r="79" spans="1:5">
      <c r="A79" s="365"/>
      <c r="B79" s="78" t="s">
        <v>17</v>
      </c>
      <c r="C79" s="227">
        <f>'BA-RESISTENCIA (A)'!C80/'BA-RESISTENCIA (O)'!C80</f>
        <v>2.5898328690807801</v>
      </c>
      <c r="D79" s="76">
        <f>'BA-RESISTENCIA (A)'!C80/'BA-RESISTENCIA (O)'!F80</f>
        <v>2.6301272984441302</v>
      </c>
      <c r="E79" s="274">
        <f>'BA-RESISTENCIA (A)'!C80/'BA-RESISTENCIA (O)'!I80</f>
        <v>1.854862842892768</v>
      </c>
    </row>
    <row r="80" spans="1:5">
      <c r="A80" s="365"/>
      <c r="B80" s="78" t="s">
        <v>18</v>
      </c>
      <c r="C80" s="227">
        <f>'BA-RESISTENCIA (A)'!C81/'BA-RESISTENCIA (O)'!C81</f>
        <v>2.3919191919191918</v>
      </c>
      <c r="D80" s="76">
        <f>'BA-RESISTENCIA (A)'!C81/'BA-RESISTENCIA (O)'!F81</f>
        <v>2.272552783109405</v>
      </c>
      <c r="E80" s="274">
        <f>'BA-RESISTENCIA (A)'!C81/'BA-RESISTENCIA (O)'!I81</f>
        <v>2.0025369978858349</v>
      </c>
    </row>
    <row r="81" spans="1:5">
      <c r="A81" s="365"/>
      <c r="B81" s="78" t="s">
        <v>19</v>
      </c>
      <c r="C81" s="227">
        <f>'BA-RESISTENCIA (A)'!C82/'BA-RESISTENCIA (O)'!C82</f>
        <v>2.9747474747474749</v>
      </c>
      <c r="D81" s="76">
        <f>'BA-RESISTENCIA (A)'!C82/'BA-RESISTENCIA (O)'!F82</f>
        <v>2.8262955854126681</v>
      </c>
      <c r="E81" s="274">
        <f>'BA-RESISTENCIA (A)'!C82/'BA-RESISTENCIA (O)'!I82</f>
        <v>2.4904862579281182</v>
      </c>
    </row>
    <row r="82" spans="1:5">
      <c r="A82" s="365"/>
      <c r="B82" s="78" t="s">
        <v>20</v>
      </c>
      <c r="C82" s="227">
        <f>'BA-RESISTENCIA (A)'!C83/'BA-RESISTENCIA (O)'!C83</f>
        <v>2.4196969696969699</v>
      </c>
      <c r="D82" s="76">
        <f>'BA-RESISTENCIA (A)'!C83/'BA-RESISTENCIA (O)'!F83</f>
        <v>2.2545882352941176</v>
      </c>
      <c r="E82" s="274">
        <f>'BA-RESISTENCIA (A)'!C83/'BA-RESISTENCIA (O)'!I83</f>
        <v>1.8286259541984733</v>
      </c>
    </row>
    <row r="83" spans="1:5">
      <c r="A83" s="365"/>
      <c r="B83" s="78" t="s">
        <v>146</v>
      </c>
      <c r="C83" s="227">
        <f>'BA-RESISTENCIA (A)'!C84/'BA-RESISTENCIA (O)'!C84</f>
        <v>3.0151515151515151</v>
      </c>
      <c r="D83" s="76">
        <f>'BA-RESISTENCIA (A)'!C84/'BA-RESISTENCIA (O)'!F84</f>
        <v>2.8094117647058825</v>
      </c>
      <c r="E83" s="274">
        <f>'BA-RESISTENCIA (A)'!C84/'BA-RESISTENCIA (O)'!I84</f>
        <v>2.2786259541984735</v>
      </c>
    </row>
    <row r="84" spans="1:5" ht="15" thickBot="1">
      <c r="A84" s="365"/>
      <c r="B84" s="116" t="s">
        <v>147</v>
      </c>
      <c r="C84" s="164">
        <f>'BA-RESISTENCIA (A)'!C85/'BA-RESISTENCIA (O)'!C85</f>
        <v>3.8343434343434342</v>
      </c>
      <c r="D84" s="165">
        <f>'BA-RESISTENCIA (A)'!C85/'BA-RESISTENCIA (O)'!F85</f>
        <v>3.5727058823529414</v>
      </c>
      <c r="E84" s="166">
        <f>'BA-RESISTENCIA (A)'!C85/'BA-RESISTENCIA (O)'!I85</f>
        <v>2.8977099236641219</v>
      </c>
    </row>
    <row r="85" spans="1:5">
      <c r="A85" s="364">
        <v>2019</v>
      </c>
      <c r="B85" s="115" t="s">
        <v>148</v>
      </c>
      <c r="C85" s="119">
        <f>'BA-RESISTENCIA (A)'!C86/'BA-RESISTENCIA (O)'!C86</f>
        <v>3.0429027841168415</v>
      </c>
      <c r="D85" s="13">
        <f>'BA-RESISTENCIA (A)'!C86/'BA-RESISTENCIA (O)'!F86</f>
        <v>2.8024379991593107</v>
      </c>
      <c r="E85" s="120">
        <f>'BA-RESISTENCIA (A)'!C86/'BA-RESISTENCIA (O)'!I86</f>
        <v>2.3125216788067986</v>
      </c>
    </row>
    <row r="86" spans="1:5">
      <c r="A86" s="365"/>
      <c r="B86" s="78" t="s">
        <v>12</v>
      </c>
      <c r="C86" s="227">
        <f>'BA-RESISTENCIA (A)'!C87/'BA-RESISTENCIA (O)'!C87</f>
        <v>4.0963391136801546</v>
      </c>
      <c r="D86" s="76">
        <f>'BA-RESISTENCIA (A)'!C87/'BA-RESISTENCIA (O)'!F87</f>
        <v>3.6003386960203216</v>
      </c>
      <c r="E86" s="274">
        <f>'BA-RESISTENCIA (A)'!C87/'BA-RESISTENCIA (O)'!I87</f>
        <v>3.1790654205607476</v>
      </c>
    </row>
    <row r="87" spans="1:5">
      <c r="A87" s="365"/>
      <c r="B87" s="78" t="s">
        <v>13</v>
      </c>
      <c r="C87" s="227">
        <f>'BA-RESISTENCIA (A)'!C88/'BA-RESISTENCIA (O)'!C88</f>
        <v>3.0576832151300235</v>
      </c>
      <c r="D87" s="76">
        <f>'BA-RESISTENCIA (A)'!C88/'BA-RESISTENCIA (O)'!F88</f>
        <v>2.6310008136696501</v>
      </c>
      <c r="E87" s="274">
        <f>'BA-RESISTENCIA (A)'!C88/'BA-RESISTENCIA (O)'!I88</f>
        <v>2.2431494970516823</v>
      </c>
    </row>
    <row r="88" spans="1:5">
      <c r="A88" s="365"/>
      <c r="B88" s="78" t="s">
        <v>14</v>
      </c>
      <c r="C88" s="227">
        <f>'BA-RESISTENCIA (A)'!C89/'BA-RESISTENCIA (O)'!C89</f>
        <v>3.3101654846335697</v>
      </c>
      <c r="D88" s="76">
        <f>'BA-RESISTENCIA (A)'!C89/'BA-RESISTENCIA (O)'!F89</f>
        <v>2.8482506102522378</v>
      </c>
      <c r="E88" s="274">
        <f>'BA-RESISTENCIA (A)'!C89/'BA-RESISTENCIA (O)'!I89</f>
        <v>2.4283732223378425</v>
      </c>
    </row>
    <row r="89" spans="1:5">
      <c r="A89" s="365"/>
      <c r="B89" s="78" t="s">
        <v>15</v>
      </c>
      <c r="C89" s="227">
        <f>'BA-RESISTENCIA (A)'!C90/'BA-RESISTENCIA (O)'!C90</f>
        <v>1.9295508274231679</v>
      </c>
      <c r="D89" s="76">
        <f>'BA-RESISTENCIA (A)'!C90/'BA-RESISTENCIA (O)'!F90</f>
        <v>1.660292921074044</v>
      </c>
      <c r="E89" s="274">
        <f>'BA-RESISTENCIA (A)'!C90/'BA-RESISTENCIA (O)'!I90</f>
        <v>1.4155393687131461</v>
      </c>
    </row>
    <row r="90" spans="1:5">
      <c r="A90" s="365"/>
      <c r="B90" s="78" t="s">
        <v>16</v>
      </c>
      <c r="C90" s="227">
        <f>'BA-RESISTENCIA (A)'!C91/'BA-RESISTENCIA (O)'!C91</f>
        <v>1.875177304964539</v>
      </c>
      <c r="D90" s="76">
        <f>'BA-RESISTENCIA (A)'!C91/'BA-RESISTENCIA (O)'!F91</f>
        <v>1.6135069161920261</v>
      </c>
      <c r="E90" s="274">
        <f>'BA-RESISTENCIA (A)'!C91/'BA-RESISTENCIA (O)'!I91</f>
        <v>1.3756503642039541</v>
      </c>
    </row>
    <row r="91" spans="1:5">
      <c r="A91" s="365"/>
      <c r="B91" s="78" t="s">
        <v>17</v>
      </c>
      <c r="C91" s="227">
        <f>'BA-RESISTENCIA (A)'!C92/'BA-RESISTENCIA (O)'!C92</f>
        <v>3.5692671394799054</v>
      </c>
      <c r="D91" s="76">
        <f>'BA-RESISTENCIA (A)'!C92/'BA-RESISTENCIA (O)'!F92</f>
        <v>3.0711960943856793</v>
      </c>
      <c r="E91" s="274">
        <f>'BA-RESISTENCIA (A)'!C92/'BA-RESISTENCIA (O)'!I92</f>
        <v>2.6184530003468609</v>
      </c>
    </row>
    <row r="92" spans="1:5">
      <c r="A92" s="365"/>
      <c r="B92" s="78" t="s">
        <v>18</v>
      </c>
      <c r="C92" s="227">
        <f>'BA-RESISTENCIA (A)'!C93/'BA-RESISTENCIA (O)'!C93</f>
        <v>2.3047272727272725</v>
      </c>
      <c r="D92" s="76">
        <f>'BA-RESISTENCIA (A)'!C93/'BA-RESISTENCIA (O)'!F93</f>
        <v>2.0952066115702479</v>
      </c>
      <c r="E92" s="274">
        <f>'BA-RESISTENCIA (A)'!C93/'BA-RESISTENCIA (O)'!I93</f>
        <v>1.7455246488570642</v>
      </c>
    </row>
    <row r="93" spans="1:5">
      <c r="A93" s="365"/>
      <c r="B93" s="78" t="s">
        <v>19</v>
      </c>
      <c r="C93" s="227">
        <f>'BA-RESISTENCIA (A)'!C94/'BA-RESISTENCIA (O)'!C94</f>
        <v>2.4536121673003803</v>
      </c>
      <c r="D93" s="76">
        <f>'BA-RESISTENCIA (A)'!C94/'BA-RESISTENCIA (O)'!F94</f>
        <v>2.1926605504587156</v>
      </c>
      <c r="E93" s="274">
        <f>'BA-RESISTENCIA (A)'!C94/'BA-RESISTENCIA (O)'!I94</f>
        <v>1.7786659316427784</v>
      </c>
    </row>
    <row r="94" spans="1:5">
      <c r="A94" s="365"/>
      <c r="B94" s="78" t="s">
        <v>20</v>
      </c>
      <c r="C94" s="227">
        <f>'BA-RESISTENCIA (A)'!C95/'BA-RESISTENCIA (O)'!C95</f>
        <v>2.4536121673003803</v>
      </c>
      <c r="D94" s="76">
        <f>'BA-RESISTENCIA (A)'!C95/'BA-RESISTENCIA (O)'!F95</f>
        <v>2.1926605504587156</v>
      </c>
      <c r="E94" s="274">
        <f>'BA-RESISTENCIA (A)'!C95/'BA-RESISTENCIA (O)'!I95</f>
        <v>1.7786659316427784</v>
      </c>
    </row>
    <row r="95" spans="1:5">
      <c r="A95" s="365"/>
      <c r="B95" s="78" t="s">
        <v>146</v>
      </c>
      <c r="C95" s="227">
        <f>'BA-RESISTENCIA (A)'!C96/'BA-RESISTENCIA (O)'!C96</f>
        <v>4</v>
      </c>
      <c r="D95" s="76">
        <f>'BA-RESISTENCIA (A)'!C96/'BA-RESISTENCIA (O)'!F96</f>
        <v>3.5237550085861478</v>
      </c>
      <c r="E95" s="274">
        <f>'BA-RESISTENCIA (A)'!C96/'BA-RESISTENCIA (O)'!I96</f>
        <v>3.0161685448309652</v>
      </c>
    </row>
    <row r="96" spans="1:5" ht="15" thickBot="1">
      <c r="A96" s="372"/>
      <c r="B96" s="116" t="s">
        <v>147</v>
      </c>
      <c r="C96" s="164">
        <f>'BA-RESISTENCIA (A)'!C97/'BA-RESISTENCIA (O)'!C97</f>
        <v>2.8971737823211066</v>
      </c>
      <c r="D96" s="165">
        <f>'BA-RESISTENCIA (A)'!C97/'BA-RESISTENCIA (O)'!F97</f>
        <v>2.5648123502794782</v>
      </c>
      <c r="E96" s="166">
        <f>'BA-RESISTENCIA (A)'!C97/'BA-RESISTENCIA (O)'!I97</f>
        <v>2.1248070562293275</v>
      </c>
    </row>
    <row r="97" spans="1:5">
      <c r="A97" s="364">
        <v>2020</v>
      </c>
      <c r="B97" s="115" t="s">
        <v>148</v>
      </c>
      <c r="C97" s="119">
        <f>'BA-RESISTENCIA (A)'!C98/'BA-RESISTENCIA (O)'!C98</f>
        <v>2.3304588851247305</v>
      </c>
      <c r="D97" s="13">
        <f>'BA-RESISTENCIA (A)'!C98/'BA-RESISTENCIA (O)'!F98</f>
        <v>2.1497159090909093</v>
      </c>
      <c r="E97" s="120">
        <f>'BA-RESISTENCIA (A)'!C98/'BA-RESISTENCIA (O)'!I98</f>
        <v>1.7127659574468086</v>
      </c>
    </row>
    <row r="98" spans="1:5">
      <c r="A98" s="365"/>
      <c r="B98" s="78" t="s">
        <v>12</v>
      </c>
      <c r="C98" s="8" t="s">
        <v>150</v>
      </c>
      <c r="D98" s="76" t="s">
        <v>150</v>
      </c>
      <c r="E98" s="274" t="s">
        <v>150</v>
      </c>
    </row>
    <row r="99" spans="1:5">
      <c r="A99" s="365"/>
      <c r="B99" s="78" t="s">
        <v>13</v>
      </c>
      <c r="C99" s="227" t="s">
        <v>150</v>
      </c>
      <c r="D99" s="76" t="s">
        <v>150</v>
      </c>
      <c r="E99" s="274" t="s">
        <v>150</v>
      </c>
    </row>
    <row r="100" spans="1:5">
      <c r="A100" s="365"/>
      <c r="B100" s="78" t="s">
        <v>14</v>
      </c>
      <c r="C100" s="227" t="s">
        <v>150</v>
      </c>
      <c r="D100" s="76" t="s">
        <v>150</v>
      </c>
      <c r="E100" s="274" t="s">
        <v>150</v>
      </c>
    </row>
    <row r="101" spans="1:5">
      <c r="A101" s="365"/>
      <c r="B101" s="78" t="s">
        <v>15</v>
      </c>
      <c r="C101" s="227" t="s">
        <v>150</v>
      </c>
      <c r="D101" s="76" t="s">
        <v>150</v>
      </c>
      <c r="E101" s="274" t="s">
        <v>150</v>
      </c>
    </row>
    <row r="102" spans="1:5">
      <c r="A102" s="365"/>
      <c r="B102" s="78" t="s">
        <v>16</v>
      </c>
      <c r="C102" s="227" t="s">
        <v>150</v>
      </c>
      <c r="D102" s="76" t="s">
        <v>150</v>
      </c>
      <c r="E102" s="274" t="s">
        <v>150</v>
      </c>
    </row>
    <row r="103" spans="1:5">
      <c r="A103" s="365"/>
      <c r="B103" s="78" t="s">
        <v>17</v>
      </c>
      <c r="C103" s="227" t="s">
        <v>150</v>
      </c>
      <c r="D103" s="76" t="s">
        <v>150</v>
      </c>
      <c r="E103" s="274" t="s">
        <v>150</v>
      </c>
    </row>
    <row r="104" spans="1:5">
      <c r="A104" s="365"/>
      <c r="B104" s="78" t="s">
        <v>18</v>
      </c>
      <c r="C104" s="227" t="s">
        <v>150</v>
      </c>
      <c r="D104" s="76" t="s">
        <v>150</v>
      </c>
      <c r="E104" s="274" t="s">
        <v>150</v>
      </c>
    </row>
    <row r="105" spans="1:5">
      <c r="A105" s="365"/>
      <c r="B105" s="78" t="s">
        <v>19</v>
      </c>
      <c r="C105" s="227" t="s">
        <v>150</v>
      </c>
      <c r="D105" s="76" t="s">
        <v>150</v>
      </c>
      <c r="E105" s="274" t="s">
        <v>150</v>
      </c>
    </row>
    <row r="106" spans="1:5">
      <c r="A106" s="365"/>
      <c r="B106" s="78" t="s">
        <v>20</v>
      </c>
      <c r="C106" s="227" t="s">
        <v>150</v>
      </c>
      <c r="D106" s="76" t="s">
        <v>150</v>
      </c>
      <c r="E106" s="274" t="s">
        <v>150</v>
      </c>
    </row>
    <row r="107" spans="1:5">
      <c r="A107" s="365"/>
      <c r="B107" s="78" t="s">
        <v>146</v>
      </c>
      <c r="C107" s="227" t="s">
        <v>150</v>
      </c>
      <c r="D107" s="76" t="s">
        <v>150</v>
      </c>
      <c r="E107" s="274" t="s">
        <v>150</v>
      </c>
    </row>
    <row r="108" spans="1:5" ht="15" thickBot="1">
      <c r="A108" s="365"/>
      <c r="B108" s="116" t="s">
        <v>147</v>
      </c>
      <c r="C108" s="164" t="s">
        <v>150</v>
      </c>
      <c r="D108" s="165" t="s">
        <v>150</v>
      </c>
      <c r="E108" s="166" t="s">
        <v>150</v>
      </c>
    </row>
    <row r="109" spans="1:5">
      <c r="A109" s="364">
        <v>2021</v>
      </c>
      <c r="B109" s="79" t="s">
        <v>148</v>
      </c>
      <c r="C109" s="227" t="s">
        <v>150</v>
      </c>
      <c r="D109" s="76" t="s">
        <v>150</v>
      </c>
      <c r="E109" s="274" t="s">
        <v>150</v>
      </c>
    </row>
    <row r="110" spans="1:5">
      <c r="A110" s="365"/>
      <c r="B110" s="78" t="s">
        <v>12</v>
      </c>
      <c r="C110" s="227" t="s">
        <v>150</v>
      </c>
      <c r="D110" s="76" t="s">
        <v>150</v>
      </c>
      <c r="E110" s="274" t="s">
        <v>150</v>
      </c>
    </row>
    <row r="111" spans="1:5">
      <c r="A111" s="365"/>
      <c r="B111" s="78" t="s">
        <v>13</v>
      </c>
      <c r="C111" s="227" t="s">
        <v>150</v>
      </c>
      <c r="D111" s="76" t="s">
        <v>150</v>
      </c>
      <c r="E111" s="274" t="s">
        <v>150</v>
      </c>
    </row>
    <row r="112" spans="1:5">
      <c r="A112" s="365"/>
      <c r="B112" s="78" t="s">
        <v>14</v>
      </c>
      <c r="C112" s="227" t="s">
        <v>150</v>
      </c>
      <c r="D112" s="76" t="s">
        <v>150</v>
      </c>
      <c r="E112" s="274" t="s">
        <v>150</v>
      </c>
    </row>
    <row r="113" spans="1:5">
      <c r="A113" s="365"/>
      <c r="B113" s="78" t="s">
        <v>15</v>
      </c>
      <c r="C113" s="227" t="s">
        <v>150</v>
      </c>
      <c r="D113" s="76" t="s">
        <v>150</v>
      </c>
      <c r="E113" s="274" t="s">
        <v>150</v>
      </c>
    </row>
    <row r="114" spans="1:5">
      <c r="A114" s="365"/>
      <c r="B114" s="78" t="s">
        <v>16</v>
      </c>
      <c r="C114" s="227" t="s">
        <v>150</v>
      </c>
      <c r="D114" s="76" t="s">
        <v>150</v>
      </c>
      <c r="E114" s="274" t="s">
        <v>150</v>
      </c>
    </row>
    <row r="115" spans="1:5">
      <c r="A115" s="365"/>
      <c r="B115" s="78" t="s">
        <v>17</v>
      </c>
      <c r="C115" s="227" t="s">
        <v>150</v>
      </c>
      <c r="D115" s="76" t="s">
        <v>150</v>
      </c>
      <c r="E115" s="274" t="s">
        <v>150</v>
      </c>
    </row>
    <row r="116" spans="1:5">
      <c r="A116" s="365"/>
      <c r="B116" s="78" t="s">
        <v>18</v>
      </c>
      <c r="C116" s="227" t="s">
        <v>150</v>
      </c>
      <c r="D116" s="76" t="s">
        <v>150</v>
      </c>
      <c r="E116" s="274" t="s">
        <v>150</v>
      </c>
    </row>
    <row r="117" spans="1:5" ht="15" thickBot="1">
      <c r="A117" s="372"/>
      <c r="B117" s="291" t="s">
        <v>19</v>
      </c>
      <c r="C117" s="104">
        <f>'BA-RESISTENCIA (A)'!C118/'BA-RESISTENCIA (O)'!C118</f>
        <v>3.6906671216515954</v>
      </c>
      <c r="D117" s="17">
        <f>'BA-RESISTENCIA (A)'!C118/'BA-RESISTENCIA (O)'!F118</f>
        <v>3.2285074626865673</v>
      </c>
      <c r="E117" s="166">
        <f>'BA-RESISTENCIA (A)'!C118/'BA-RESISTENCIA (O)'!I118</f>
        <v>2.7821221864951768</v>
      </c>
    </row>
    <row r="118" spans="1:5">
      <c r="A118" s="2"/>
      <c r="B118" s="74"/>
    </row>
    <row r="120" spans="1:5">
      <c r="A120" s="4" t="s">
        <v>21</v>
      </c>
    </row>
  </sheetData>
  <mergeCells count="12">
    <mergeCell ref="A85:A96"/>
    <mergeCell ref="A97:A108"/>
    <mergeCell ref="A109:A117"/>
    <mergeCell ref="A73:A84"/>
    <mergeCell ref="C12:E12"/>
    <mergeCell ref="A12:A13"/>
    <mergeCell ref="A14:A24"/>
    <mergeCell ref="A25:A36"/>
    <mergeCell ref="A61:A72"/>
    <mergeCell ref="A49:A60"/>
    <mergeCell ref="A37:A48"/>
    <mergeCell ref="B12:B13"/>
  </mergeCells>
  <hyperlinks>
    <hyperlink ref="A120" location="ÍNDICE!A1" display="Volver al Índice" xr:uid="{00000000-0004-0000-2000-000000000000}"/>
  </hyperlink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I134"/>
  <sheetViews>
    <sheetView showGridLines="0" zoomScale="80" zoomScaleNormal="80" workbookViewId="0"/>
  </sheetViews>
  <sheetFormatPr baseColWidth="10" defaultColWidth="22.6640625" defaultRowHeight="14.4"/>
  <cols>
    <col min="1" max="1" width="27.6640625" customWidth="1"/>
    <col min="3" max="5" width="30.6640625" customWidth="1"/>
  </cols>
  <sheetData>
    <row r="1" spans="1:5">
      <c r="A1" s="3" t="s">
        <v>0</v>
      </c>
      <c r="B1" s="2"/>
      <c r="C1" s="2"/>
    </row>
    <row r="2" spans="1:5">
      <c r="A2" s="3" t="s">
        <v>1</v>
      </c>
      <c r="B2" s="2"/>
      <c r="C2" s="2"/>
    </row>
    <row r="3" spans="1:5">
      <c r="A3" s="3" t="s">
        <v>2</v>
      </c>
      <c r="B3" s="2"/>
      <c r="C3" s="2"/>
    </row>
    <row r="4" spans="1:5">
      <c r="A4" s="3" t="s">
        <v>3</v>
      </c>
      <c r="B4" s="2" t="s">
        <v>4</v>
      </c>
      <c r="C4" s="2"/>
    </row>
    <row r="5" spans="1:5">
      <c r="A5" s="3" t="s">
        <v>6</v>
      </c>
      <c r="B5" s="2" t="s">
        <v>62</v>
      </c>
      <c r="C5" s="2"/>
    </row>
    <row r="6" spans="1:5">
      <c r="A6" s="3" t="s">
        <v>5</v>
      </c>
      <c r="B6" s="2" t="s">
        <v>84</v>
      </c>
      <c r="C6" s="2"/>
    </row>
    <row r="7" spans="1:5">
      <c r="A7" s="3" t="s">
        <v>7</v>
      </c>
      <c r="B7" s="2" t="s">
        <v>67</v>
      </c>
      <c r="C7" s="2"/>
    </row>
    <row r="8" spans="1:5">
      <c r="A8" s="3" t="s">
        <v>8</v>
      </c>
      <c r="B8" s="314" t="str">
        <f>+'[2]BA-BAHIA BLANCA'!B8</f>
        <v>septiembre 2021</v>
      </c>
      <c r="C8" s="2"/>
    </row>
    <row r="9" spans="1:5">
      <c r="A9" s="3" t="s">
        <v>9</v>
      </c>
      <c r="B9" s="315" t="str">
        <f>+'[2]BA-BAHIA BLANCA'!B9</f>
        <v>septiembre 2021</v>
      </c>
      <c r="C9" s="2"/>
    </row>
    <row r="10" spans="1:5">
      <c r="A10" s="2"/>
      <c r="B10" s="2"/>
      <c r="C10" s="2"/>
    </row>
    <row r="11" spans="1:5" ht="15" thickBot="1">
      <c r="A11" s="2"/>
      <c r="B11" s="2"/>
      <c r="C11" s="2"/>
    </row>
    <row r="12" spans="1:5" ht="15" thickBot="1">
      <c r="A12" s="366" t="s">
        <v>10</v>
      </c>
      <c r="B12" s="435" t="s">
        <v>11</v>
      </c>
      <c r="C12" s="355" t="s">
        <v>77</v>
      </c>
      <c r="D12" s="356"/>
      <c r="E12" s="357"/>
    </row>
    <row r="13" spans="1:5">
      <c r="A13" s="367"/>
      <c r="B13" s="436"/>
      <c r="C13" s="432" t="s">
        <v>69</v>
      </c>
      <c r="D13" s="433"/>
      <c r="E13" s="434"/>
    </row>
    <row r="14" spans="1:5" ht="15" thickBot="1">
      <c r="A14" s="368"/>
      <c r="B14" s="437"/>
      <c r="C14" s="10" t="s">
        <v>70</v>
      </c>
      <c r="D14" s="72" t="s">
        <v>71</v>
      </c>
      <c r="E14" s="12" t="s">
        <v>72</v>
      </c>
    </row>
    <row r="15" spans="1:5" ht="15" customHeight="1">
      <c r="A15" s="361">
        <v>2013</v>
      </c>
      <c r="B15" s="25" t="s">
        <v>12</v>
      </c>
      <c r="C15" s="26">
        <v>405</v>
      </c>
      <c r="D15" s="13">
        <f t="shared" ref="D15:D78" si="0">+C15/$B$119</f>
        <v>1.3410596026490067</v>
      </c>
      <c r="E15" s="27">
        <f>+C15/$C$23*100</f>
        <v>84.551148225469731</v>
      </c>
    </row>
    <row r="16" spans="1:5" ht="15" customHeight="1">
      <c r="A16" s="362"/>
      <c r="B16" s="28" t="s">
        <v>13</v>
      </c>
      <c r="C16" s="29">
        <v>405</v>
      </c>
      <c r="D16" s="15">
        <f t="shared" si="0"/>
        <v>1.3410596026490067</v>
      </c>
      <c r="E16" s="30">
        <f t="shared" ref="E16:E79" si="1">+C16/$C$23*100</f>
        <v>84.551148225469731</v>
      </c>
    </row>
    <row r="17" spans="1:7" ht="15" customHeight="1">
      <c r="A17" s="362"/>
      <c r="B17" s="28" t="s">
        <v>14</v>
      </c>
      <c r="C17" s="29">
        <v>322</v>
      </c>
      <c r="D17" s="15">
        <f t="shared" si="0"/>
        <v>1.0662251655629138</v>
      </c>
      <c r="E17" s="30">
        <f t="shared" si="1"/>
        <v>67.223382045929014</v>
      </c>
    </row>
    <row r="18" spans="1:7" ht="15" customHeight="1">
      <c r="A18" s="362"/>
      <c r="B18" s="28" t="s">
        <v>15</v>
      </c>
      <c r="C18" s="29">
        <v>439</v>
      </c>
      <c r="D18" s="15">
        <f t="shared" si="0"/>
        <v>1.4536423841059603</v>
      </c>
      <c r="E18" s="30">
        <f t="shared" si="1"/>
        <v>91.649269311064714</v>
      </c>
    </row>
    <row r="19" spans="1:7" ht="15" customHeight="1">
      <c r="A19" s="362"/>
      <c r="B19" s="28" t="s">
        <v>16</v>
      </c>
      <c r="C19" s="29">
        <v>479</v>
      </c>
      <c r="D19" s="15">
        <f t="shared" si="0"/>
        <v>1.5860927152317881</v>
      </c>
      <c r="E19" s="30">
        <f t="shared" si="1"/>
        <v>100</v>
      </c>
    </row>
    <row r="20" spans="1:7" ht="15" customHeight="1">
      <c r="A20" s="362"/>
      <c r="B20" s="28" t="s">
        <v>17</v>
      </c>
      <c r="C20" s="29">
        <v>479</v>
      </c>
      <c r="D20" s="15">
        <f t="shared" si="0"/>
        <v>1.5860927152317881</v>
      </c>
      <c r="E20" s="30">
        <f t="shared" si="1"/>
        <v>100</v>
      </c>
    </row>
    <row r="21" spans="1:7" ht="15" customHeight="1">
      <c r="A21" s="362"/>
      <c r="B21" s="28" t="s">
        <v>18</v>
      </c>
      <c r="C21" s="29">
        <v>479</v>
      </c>
      <c r="D21" s="15">
        <f t="shared" si="0"/>
        <v>1.5860927152317881</v>
      </c>
      <c r="E21" s="30">
        <f t="shared" si="1"/>
        <v>100</v>
      </c>
    </row>
    <row r="22" spans="1:7" ht="15" customHeight="1">
      <c r="A22" s="362"/>
      <c r="B22" s="28" t="s">
        <v>19</v>
      </c>
      <c r="C22" s="29">
        <v>479</v>
      </c>
      <c r="D22" s="15">
        <f t="shared" si="0"/>
        <v>1.5860927152317881</v>
      </c>
      <c r="E22" s="30">
        <f t="shared" si="1"/>
        <v>100</v>
      </c>
    </row>
    <row r="23" spans="1:7" ht="15" customHeight="1">
      <c r="A23" s="362"/>
      <c r="B23" s="28" t="s">
        <v>20</v>
      </c>
      <c r="C23" s="29">
        <v>479</v>
      </c>
      <c r="D23" s="15">
        <f t="shared" si="0"/>
        <v>1.5860927152317881</v>
      </c>
      <c r="E23" s="30">
        <f t="shared" si="1"/>
        <v>100</v>
      </c>
    </row>
    <row r="24" spans="1:7" ht="15" customHeight="1">
      <c r="A24" s="362"/>
      <c r="B24" s="28" t="s">
        <v>146</v>
      </c>
      <c r="C24" s="29">
        <v>479</v>
      </c>
      <c r="D24" s="15">
        <f t="shared" si="0"/>
        <v>1.5860927152317881</v>
      </c>
      <c r="E24" s="30">
        <f t="shared" si="1"/>
        <v>100</v>
      </c>
    </row>
    <row r="25" spans="1:7" ht="15" customHeight="1" thickBot="1">
      <c r="A25" s="363"/>
      <c r="B25" s="31" t="s">
        <v>147</v>
      </c>
      <c r="C25" s="43">
        <v>479</v>
      </c>
      <c r="D25" s="17">
        <f t="shared" si="0"/>
        <v>1.5860927152317881</v>
      </c>
      <c r="E25" s="42">
        <f t="shared" si="1"/>
        <v>100</v>
      </c>
    </row>
    <row r="26" spans="1:7" ht="15" customHeight="1">
      <c r="A26" s="361">
        <v>2014</v>
      </c>
      <c r="B26" s="108" t="s">
        <v>148</v>
      </c>
      <c r="C26" s="35">
        <v>517</v>
      </c>
      <c r="D26" s="13">
        <f t="shared" si="0"/>
        <v>1.7119205298013245</v>
      </c>
      <c r="E26" s="27">
        <f t="shared" si="1"/>
        <v>107.93319415448852</v>
      </c>
    </row>
    <row r="27" spans="1:7" ht="15" customHeight="1">
      <c r="A27" s="362"/>
      <c r="B27" s="109" t="s">
        <v>12</v>
      </c>
      <c r="C27" s="89">
        <v>616</v>
      </c>
      <c r="D27" s="15">
        <f t="shared" si="0"/>
        <v>2.0397350993377485</v>
      </c>
      <c r="E27" s="30">
        <f t="shared" si="1"/>
        <v>128.60125260960334</v>
      </c>
    </row>
    <row r="28" spans="1:7" ht="15" customHeight="1">
      <c r="A28" s="362"/>
      <c r="B28" s="109" t="s">
        <v>13</v>
      </c>
      <c r="C28" s="89">
        <v>616.66666666666663</v>
      </c>
      <c r="D28" s="15">
        <f t="shared" si="0"/>
        <v>2.0419426048565121</v>
      </c>
      <c r="E28" s="30">
        <f t="shared" si="1"/>
        <v>128.74043145441891</v>
      </c>
    </row>
    <row r="29" spans="1:7" ht="15" customHeight="1">
      <c r="A29" s="362"/>
      <c r="B29" s="110" t="s">
        <v>14</v>
      </c>
      <c r="C29" s="98">
        <v>639.75</v>
      </c>
      <c r="D29" s="32">
        <f t="shared" si="0"/>
        <v>2.1183774834437088</v>
      </c>
      <c r="E29" s="33">
        <f t="shared" si="1"/>
        <v>133.55949895615865</v>
      </c>
    </row>
    <row r="30" spans="1:7" ht="15" customHeight="1">
      <c r="A30" s="362"/>
      <c r="B30" s="110" t="s">
        <v>15</v>
      </c>
      <c r="C30" s="98">
        <v>814</v>
      </c>
      <c r="D30" s="32">
        <f t="shared" si="0"/>
        <v>2.6953642384105962</v>
      </c>
      <c r="E30" s="33">
        <f t="shared" si="1"/>
        <v>169.93736951983297</v>
      </c>
      <c r="G30" s="105"/>
    </row>
    <row r="31" spans="1:7" ht="15" customHeight="1">
      <c r="A31" s="362"/>
      <c r="B31" s="110" t="s">
        <v>16</v>
      </c>
      <c r="C31" s="98">
        <v>740.5</v>
      </c>
      <c r="D31" s="32">
        <f t="shared" si="0"/>
        <v>2.4519867549668874</v>
      </c>
      <c r="E31" s="33">
        <f t="shared" si="1"/>
        <v>154.5929018789144</v>
      </c>
      <c r="G31" s="105"/>
    </row>
    <row r="32" spans="1:7" ht="15" customHeight="1">
      <c r="A32" s="362"/>
      <c r="B32" s="110" t="s">
        <v>17</v>
      </c>
      <c r="C32" s="98">
        <f>+(626+728)/2</f>
        <v>677</v>
      </c>
      <c r="D32" s="32">
        <f t="shared" si="0"/>
        <v>2.2417218543046356</v>
      </c>
      <c r="E32" s="33">
        <f t="shared" si="1"/>
        <v>141.33611691022963</v>
      </c>
    </row>
    <row r="33" spans="1:9" ht="15" customHeight="1">
      <c r="A33" s="362"/>
      <c r="B33" s="110" t="s">
        <v>18</v>
      </c>
      <c r="C33" s="98">
        <v>718</v>
      </c>
      <c r="D33" s="32">
        <f t="shared" si="0"/>
        <v>2.3774834437086092</v>
      </c>
      <c r="E33" s="33">
        <f t="shared" si="1"/>
        <v>149.89561586638831</v>
      </c>
    </row>
    <row r="34" spans="1:9" ht="15" customHeight="1">
      <c r="A34" s="362"/>
      <c r="B34" s="110" t="s">
        <v>19</v>
      </c>
      <c r="C34" s="98">
        <v>759</v>
      </c>
      <c r="D34" s="32">
        <f t="shared" si="0"/>
        <v>2.5132450331125828</v>
      </c>
      <c r="E34" s="33">
        <f t="shared" si="1"/>
        <v>158.45511482254696</v>
      </c>
    </row>
    <row r="35" spans="1:9" ht="15" customHeight="1">
      <c r="A35" s="362"/>
      <c r="B35" s="110" t="s">
        <v>20</v>
      </c>
      <c r="C35" s="98">
        <v>763</v>
      </c>
      <c r="D35" s="32">
        <f t="shared" si="0"/>
        <v>2.5264900662251657</v>
      </c>
      <c r="E35" s="33">
        <f t="shared" si="1"/>
        <v>159.2901878914405</v>
      </c>
    </row>
    <row r="36" spans="1:9" ht="15" customHeight="1">
      <c r="A36" s="362"/>
      <c r="B36" s="110" t="s">
        <v>146</v>
      </c>
      <c r="C36" s="98">
        <v>880.5</v>
      </c>
      <c r="D36" s="32">
        <f t="shared" si="0"/>
        <v>2.9155629139072849</v>
      </c>
      <c r="E36" s="33">
        <f t="shared" si="1"/>
        <v>183.8204592901879</v>
      </c>
    </row>
    <row r="37" spans="1:9" ht="15" customHeight="1" thickBot="1">
      <c r="A37" s="363"/>
      <c r="B37" s="111" t="s">
        <v>147</v>
      </c>
      <c r="C37" s="90">
        <v>633</v>
      </c>
      <c r="D37" s="17">
        <f t="shared" si="0"/>
        <v>2.0960264900662251</v>
      </c>
      <c r="E37" s="42">
        <f t="shared" si="1"/>
        <v>132.15031315240086</v>
      </c>
    </row>
    <row r="38" spans="1:9" ht="15" customHeight="1">
      <c r="A38" s="364">
        <v>2015</v>
      </c>
      <c r="B38" s="108" t="s">
        <v>148</v>
      </c>
      <c r="C38" s="35">
        <v>989</v>
      </c>
      <c r="D38" s="13">
        <f t="shared" si="0"/>
        <v>3.2748344370860929</v>
      </c>
      <c r="E38" s="27">
        <f t="shared" si="1"/>
        <v>206.47181628392482</v>
      </c>
    </row>
    <row r="39" spans="1:9" ht="15" customHeight="1">
      <c r="A39" s="365"/>
      <c r="B39" s="110" t="s">
        <v>12</v>
      </c>
      <c r="C39" s="98">
        <v>1063</v>
      </c>
      <c r="D39" s="32">
        <f t="shared" si="0"/>
        <v>3.5198675496688741</v>
      </c>
      <c r="E39" s="33">
        <f t="shared" si="1"/>
        <v>221.92066805845511</v>
      </c>
    </row>
    <row r="40" spans="1:9" ht="15" customHeight="1">
      <c r="A40" s="365"/>
      <c r="B40" s="109" t="s">
        <v>13</v>
      </c>
      <c r="C40" s="89">
        <v>1028</v>
      </c>
      <c r="D40" s="15">
        <f t="shared" si="0"/>
        <v>3.4039735099337749</v>
      </c>
      <c r="E40" s="30">
        <f t="shared" si="1"/>
        <v>214.61377870563675</v>
      </c>
    </row>
    <row r="41" spans="1:9" ht="15" customHeight="1">
      <c r="A41" s="365"/>
      <c r="B41" s="109" t="s">
        <v>14</v>
      </c>
      <c r="C41" s="89">
        <v>1028</v>
      </c>
      <c r="D41" s="15">
        <f t="shared" si="0"/>
        <v>3.4039735099337749</v>
      </c>
      <c r="E41" s="30">
        <f t="shared" si="1"/>
        <v>214.61377870563675</v>
      </c>
      <c r="G41" s="121"/>
    </row>
    <row r="42" spans="1:9" ht="15" customHeight="1">
      <c r="A42" s="365"/>
      <c r="B42" s="109" t="s">
        <v>15</v>
      </c>
      <c r="C42" s="89">
        <v>862</v>
      </c>
      <c r="D42" s="15">
        <f t="shared" si="0"/>
        <v>2.8543046357615895</v>
      </c>
      <c r="E42" s="30">
        <f t="shared" si="1"/>
        <v>179.95824634655534</v>
      </c>
      <c r="G42" s="107"/>
    </row>
    <row r="43" spans="1:9" ht="15" customHeight="1">
      <c r="A43" s="365"/>
      <c r="B43" s="109" t="s">
        <v>16</v>
      </c>
      <c r="C43" s="89">
        <v>965</v>
      </c>
      <c r="D43" s="15">
        <f t="shared" si="0"/>
        <v>3.1953642384105962</v>
      </c>
      <c r="E43" s="30">
        <f t="shared" si="1"/>
        <v>201.46137787056367</v>
      </c>
    </row>
    <row r="44" spans="1:9" ht="15" customHeight="1">
      <c r="A44" s="365"/>
      <c r="B44" s="109" t="s">
        <v>17</v>
      </c>
      <c r="C44" s="89">
        <v>970</v>
      </c>
      <c r="D44" s="15">
        <f t="shared" si="0"/>
        <v>3.2119205298013247</v>
      </c>
      <c r="E44" s="30">
        <f t="shared" si="1"/>
        <v>202.50521920668058</v>
      </c>
    </row>
    <row r="45" spans="1:9" ht="15" customHeight="1">
      <c r="A45" s="365"/>
      <c r="B45" s="109" t="s">
        <v>18</v>
      </c>
      <c r="C45" s="89">
        <v>1098</v>
      </c>
      <c r="D45" s="15">
        <f t="shared" si="0"/>
        <v>3.6357615894039736</v>
      </c>
      <c r="E45" s="30">
        <f t="shared" si="1"/>
        <v>229.22755741127347</v>
      </c>
    </row>
    <row r="46" spans="1:9" ht="15" customHeight="1">
      <c r="A46" s="365"/>
      <c r="B46" s="131" t="s">
        <v>19</v>
      </c>
      <c r="C46" s="125">
        <v>940</v>
      </c>
      <c r="D46" s="76">
        <f t="shared" si="0"/>
        <v>3.1125827814569536</v>
      </c>
      <c r="E46" s="126">
        <f t="shared" si="1"/>
        <v>196.24217118997913</v>
      </c>
      <c r="G46" s="107"/>
      <c r="I46" s="107"/>
    </row>
    <row r="47" spans="1:9" ht="15" customHeight="1">
      <c r="A47" s="365"/>
      <c r="B47" s="109" t="s">
        <v>20</v>
      </c>
      <c r="C47" s="129">
        <v>1020</v>
      </c>
      <c r="D47" s="15">
        <f t="shared" si="0"/>
        <v>3.3774834437086092</v>
      </c>
      <c r="E47" s="30">
        <f t="shared" si="1"/>
        <v>212.94363256784968</v>
      </c>
    </row>
    <row r="48" spans="1:9" ht="15" customHeight="1">
      <c r="A48" s="365"/>
      <c r="B48" s="109" t="s">
        <v>146</v>
      </c>
      <c r="C48" s="129">
        <v>1070</v>
      </c>
      <c r="D48" s="15">
        <f t="shared" si="0"/>
        <v>3.5430463576158941</v>
      </c>
      <c r="E48" s="30">
        <f t="shared" si="1"/>
        <v>223.38204592901877</v>
      </c>
    </row>
    <row r="49" spans="1:9" ht="15" customHeight="1" thickBot="1">
      <c r="A49" s="365"/>
      <c r="B49" s="111" t="s">
        <v>147</v>
      </c>
      <c r="C49" s="143">
        <v>1047</v>
      </c>
      <c r="D49" s="17">
        <f t="shared" si="0"/>
        <v>3.4668874172185431</v>
      </c>
      <c r="E49" s="42">
        <f t="shared" si="1"/>
        <v>218.58037578288099</v>
      </c>
      <c r="I49" s="107"/>
    </row>
    <row r="50" spans="1:9" ht="15" customHeight="1">
      <c r="A50" s="361">
        <v>2016</v>
      </c>
      <c r="B50" s="108" t="s">
        <v>148</v>
      </c>
      <c r="C50" s="156">
        <v>3601</v>
      </c>
      <c r="D50" s="13">
        <f t="shared" si="0"/>
        <v>11.923841059602649</v>
      </c>
      <c r="E50" s="27">
        <f t="shared" si="1"/>
        <v>751.77453027139882</v>
      </c>
    </row>
    <row r="51" spans="1:9" ht="15" customHeight="1">
      <c r="A51" s="362"/>
      <c r="B51" s="109" t="s">
        <v>12</v>
      </c>
      <c r="C51" s="129">
        <v>1197</v>
      </c>
      <c r="D51" s="15">
        <f t="shared" si="0"/>
        <v>3.9635761589403975</v>
      </c>
      <c r="E51" s="30">
        <f t="shared" si="1"/>
        <v>249.89561586638831</v>
      </c>
    </row>
    <row r="52" spans="1:9" ht="15" customHeight="1">
      <c r="A52" s="362"/>
      <c r="B52" s="109" t="s">
        <v>13</v>
      </c>
      <c r="C52" s="129">
        <v>1197</v>
      </c>
      <c r="D52" s="15">
        <f t="shared" si="0"/>
        <v>3.9635761589403975</v>
      </c>
      <c r="E52" s="30">
        <f t="shared" si="1"/>
        <v>249.89561586638831</v>
      </c>
    </row>
    <row r="53" spans="1:9" ht="15" customHeight="1">
      <c r="A53" s="362"/>
      <c r="B53" s="109" t="s">
        <v>14</v>
      </c>
      <c r="C53" s="129">
        <v>1452</v>
      </c>
      <c r="D53" s="15">
        <f t="shared" si="0"/>
        <v>4.8079470198675498</v>
      </c>
      <c r="E53" s="30">
        <f t="shared" si="1"/>
        <v>303.13152400835077</v>
      </c>
    </row>
    <row r="54" spans="1:9" ht="15" customHeight="1">
      <c r="A54" s="362"/>
      <c r="B54" s="109" t="s">
        <v>15</v>
      </c>
      <c r="C54" s="129">
        <v>1311</v>
      </c>
      <c r="D54" s="15">
        <f t="shared" si="0"/>
        <v>4.3410596026490067</v>
      </c>
      <c r="E54" s="30">
        <f t="shared" si="1"/>
        <v>273.69519832985384</v>
      </c>
    </row>
    <row r="55" spans="1:9" ht="15" customHeight="1">
      <c r="A55" s="362"/>
      <c r="B55" s="109" t="s">
        <v>16</v>
      </c>
      <c r="C55" s="129">
        <v>1452</v>
      </c>
      <c r="D55" s="15">
        <f t="shared" si="0"/>
        <v>4.8079470198675498</v>
      </c>
      <c r="E55" s="30">
        <f t="shared" si="1"/>
        <v>303.13152400835077</v>
      </c>
    </row>
    <row r="56" spans="1:9" ht="15" customHeight="1">
      <c r="A56" s="362"/>
      <c r="B56" s="109" t="s">
        <v>17</v>
      </c>
      <c r="C56" s="129">
        <v>1311</v>
      </c>
      <c r="D56" s="15">
        <f t="shared" si="0"/>
        <v>4.3410596026490067</v>
      </c>
      <c r="E56" s="30">
        <f t="shared" si="1"/>
        <v>273.69519832985384</v>
      </c>
    </row>
    <row r="57" spans="1:9" ht="15" customHeight="1">
      <c r="A57" s="362"/>
      <c r="B57" s="109" t="s">
        <v>18</v>
      </c>
      <c r="C57" s="129">
        <v>1640</v>
      </c>
      <c r="D57" s="15">
        <f t="shared" si="0"/>
        <v>5.4304635761589406</v>
      </c>
      <c r="E57" s="30">
        <f t="shared" si="1"/>
        <v>342.37995824634658</v>
      </c>
    </row>
    <row r="58" spans="1:9" ht="15" customHeight="1">
      <c r="A58" s="362"/>
      <c r="B58" s="109" t="s">
        <v>19</v>
      </c>
      <c r="C58" s="129">
        <v>1409</v>
      </c>
      <c r="D58" s="15">
        <f t="shared" si="0"/>
        <v>4.6655629139072845</v>
      </c>
      <c r="E58" s="30">
        <f t="shared" si="1"/>
        <v>294.15448851774528</v>
      </c>
    </row>
    <row r="59" spans="1:9" ht="15" customHeight="1">
      <c r="A59" s="362"/>
      <c r="B59" s="109" t="s">
        <v>20</v>
      </c>
      <c r="C59" s="129">
        <v>1633</v>
      </c>
      <c r="D59" s="15">
        <f t="shared" si="0"/>
        <v>5.4072847682119205</v>
      </c>
      <c r="E59" s="30">
        <f t="shared" si="1"/>
        <v>340.91858037578288</v>
      </c>
    </row>
    <row r="60" spans="1:9" ht="15" customHeight="1">
      <c r="A60" s="362"/>
      <c r="B60" s="109" t="s">
        <v>146</v>
      </c>
      <c r="C60" s="129">
        <v>1555</v>
      </c>
      <c r="D60" s="15">
        <f t="shared" si="0"/>
        <v>5.1490066225165565</v>
      </c>
      <c r="E60" s="30">
        <f t="shared" si="1"/>
        <v>324.63465553235903</v>
      </c>
    </row>
    <row r="61" spans="1:9" ht="15" customHeight="1" thickBot="1">
      <c r="A61" s="362"/>
      <c r="B61" s="111" t="s">
        <v>147</v>
      </c>
      <c r="C61" s="143">
        <v>1476</v>
      </c>
      <c r="D61" s="17">
        <f t="shared" si="0"/>
        <v>4.887417218543046</v>
      </c>
      <c r="E61" s="42">
        <f t="shared" si="1"/>
        <v>308.14196242171187</v>
      </c>
    </row>
    <row r="62" spans="1:9" ht="15" customHeight="1">
      <c r="A62" s="364">
        <v>2017</v>
      </c>
      <c r="B62" s="108" t="s">
        <v>148</v>
      </c>
      <c r="C62" s="272">
        <v>1534</v>
      </c>
      <c r="D62" s="76">
        <f t="shared" si="0"/>
        <v>5.0794701986754971</v>
      </c>
      <c r="E62" s="126">
        <f t="shared" si="1"/>
        <v>320.25052192066806</v>
      </c>
    </row>
    <row r="63" spans="1:9" ht="15" customHeight="1">
      <c r="A63" s="365"/>
      <c r="B63" s="131" t="s">
        <v>12</v>
      </c>
      <c r="C63" s="272">
        <v>2016</v>
      </c>
      <c r="D63" s="76">
        <f t="shared" si="0"/>
        <v>6.6754966887417222</v>
      </c>
      <c r="E63" s="126">
        <f t="shared" si="1"/>
        <v>420.87682672233819</v>
      </c>
    </row>
    <row r="64" spans="1:9" ht="15" customHeight="1">
      <c r="A64" s="365"/>
      <c r="B64" s="131" t="s">
        <v>13</v>
      </c>
      <c r="C64" s="272">
        <v>1682</v>
      </c>
      <c r="D64" s="76">
        <f t="shared" si="0"/>
        <v>5.5695364238410594</v>
      </c>
      <c r="E64" s="126">
        <f t="shared" si="1"/>
        <v>351.14822546972857</v>
      </c>
    </row>
    <row r="65" spans="1:5" ht="15" customHeight="1">
      <c r="A65" s="365"/>
      <c r="B65" s="131" t="s">
        <v>14</v>
      </c>
      <c r="C65" s="272">
        <v>2054</v>
      </c>
      <c r="D65" s="76">
        <f t="shared" si="0"/>
        <v>6.8013245033112586</v>
      </c>
      <c r="E65" s="126">
        <f t="shared" si="1"/>
        <v>428.81002087682674</v>
      </c>
    </row>
    <row r="66" spans="1:5" ht="15" customHeight="1">
      <c r="A66" s="365"/>
      <c r="B66" s="131" t="s">
        <v>15</v>
      </c>
      <c r="C66" s="272">
        <v>1682</v>
      </c>
      <c r="D66" s="76">
        <f t="shared" si="0"/>
        <v>5.5695364238410594</v>
      </c>
      <c r="E66" s="126">
        <f t="shared" si="1"/>
        <v>351.14822546972857</v>
      </c>
    </row>
    <row r="67" spans="1:5" ht="15" customHeight="1">
      <c r="A67" s="365"/>
      <c r="B67" s="131" t="s">
        <v>16</v>
      </c>
      <c r="C67" s="272">
        <v>1682</v>
      </c>
      <c r="D67" s="76">
        <f t="shared" si="0"/>
        <v>5.5695364238410594</v>
      </c>
      <c r="E67" s="126">
        <f t="shared" si="1"/>
        <v>351.14822546972857</v>
      </c>
    </row>
    <row r="68" spans="1:5" ht="15" customHeight="1">
      <c r="A68" s="365"/>
      <c r="B68" s="131" t="s">
        <v>17</v>
      </c>
      <c r="C68" s="272">
        <v>2340</v>
      </c>
      <c r="D68" s="76">
        <f t="shared" si="0"/>
        <v>7.7483443708609272</v>
      </c>
      <c r="E68" s="126">
        <f t="shared" si="1"/>
        <v>488.51774530271399</v>
      </c>
    </row>
    <row r="69" spans="1:5" ht="15" customHeight="1">
      <c r="A69" s="365"/>
      <c r="B69" s="131" t="s">
        <v>18</v>
      </c>
      <c r="C69" s="272">
        <v>2054</v>
      </c>
      <c r="D69" s="76">
        <f t="shared" si="0"/>
        <v>6.8013245033112586</v>
      </c>
      <c r="E69" s="126">
        <f t="shared" si="1"/>
        <v>428.81002087682674</v>
      </c>
    </row>
    <row r="70" spans="1:5" ht="15" customHeight="1">
      <c r="A70" s="365"/>
      <c r="B70" s="131" t="s">
        <v>19</v>
      </c>
      <c r="C70" s="272">
        <v>1690</v>
      </c>
      <c r="D70" s="76">
        <f t="shared" si="0"/>
        <v>5.5960264900662251</v>
      </c>
      <c r="E70" s="126">
        <f t="shared" si="1"/>
        <v>352.8183716075157</v>
      </c>
    </row>
    <row r="71" spans="1:5" ht="15" customHeight="1">
      <c r="A71" s="365"/>
      <c r="B71" s="131" t="s">
        <v>20</v>
      </c>
      <c r="C71" s="272">
        <v>2102</v>
      </c>
      <c r="D71" s="76">
        <f t="shared" si="0"/>
        <v>6.9602649006622519</v>
      </c>
      <c r="E71" s="126">
        <f t="shared" si="1"/>
        <v>438.830897703549</v>
      </c>
    </row>
    <row r="72" spans="1:5" ht="15" customHeight="1">
      <c r="A72" s="365"/>
      <c r="B72" s="131" t="s">
        <v>146</v>
      </c>
      <c r="C72" s="272">
        <v>1088</v>
      </c>
      <c r="D72" s="76">
        <f t="shared" si="0"/>
        <v>3.6026490066225167</v>
      </c>
      <c r="E72" s="126">
        <f t="shared" si="1"/>
        <v>227.13987473903967</v>
      </c>
    </row>
    <row r="73" spans="1:5" ht="15" customHeight="1" thickBot="1">
      <c r="A73" s="365"/>
      <c r="B73" s="169" t="s">
        <v>147</v>
      </c>
      <c r="C73" s="316">
        <v>1584</v>
      </c>
      <c r="D73" s="17">
        <f t="shared" si="0"/>
        <v>5.2450331125827816</v>
      </c>
      <c r="E73" s="42">
        <f t="shared" si="1"/>
        <v>330.68893528183719</v>
      </c>
    </row>
    <row r="74" spans="1:5" ht="15" customHeight="1">
      <c r="A74" s="364">
        <v>2018</v>
      </c>
      <c r="B74" s="108" t="s">
        <v>148</v>
      </c>
      <c r="C74" s="156">
        <v>1048</v>
      </c>
      <c r="D74" s="13">
        <f t="shared" si="0"/>
        <v>3.4701986754966887</v>
      </c>
      <c r="E74" s="27">
        <f t="shared" si="1"/>
        <v>218.78914405010437</v>
      </c>
    </row>
    <row r="75" spans="1:5" ht="15" customHeight="1">
      <c r="A75" s="365"/>
      <c r="B75" s="131" t="s">
        <v>12</v>
      </c>
      <c r="C75" s="272">
        <v>1601</v>
      </c>
      <c r="D75" s="76">
        <f t="shared" si="0"/>
        <v>5.3013245033112586</v>
      </c>
      <c r="E75" s="126">
        <f t="shared" si="1"/>
        <v>334.23799582463465</v>
      </c>
    </row>
    <row r="76" spans="1:5" ht="15" customHeight="1">
      <c r="A76" s="365"/>
      <c r="B76" s="131" t="s">
        <v>13</v>
      </c>
      <c r="C76" s="272">
        <v>1355</v>
      </c>
      <c r="D76" s="76">
        <f t="shared" si="0"/>
        <v>4.4867549668874176</v>
      </c>
      <c r="E76" s="126">
        <f t="shared" si="1"/>
        <v>282.8810020876827</v>
      </c>
    </row>
    <row r="77" spans="1:5" ht="15" customHeight="1">
      <c r="A77" s="365"/>
      <c r="B77" s="131" t="s">
        <v>14</v>
      </c>
      <c r="C77" s="272">
        <v>1865</v>
      </c>
      <c r="D77" s="76">
        <f t="shared" si="0"/>
        <v>6.1754966887417222</v>
      </c>
      <c r="E77" s="126">
        <f t="shared" si="1"/>
        <v>389.3528183716075</v>
      </c>
    </row>
    <row r="78" spans="1:5" ht="15" customHeight="1">
      <c r="A78" s="365"/>
      <c r="B78" s="131" t="s">
        <v>15</v>
      </c>
      <c r="C78" s="272">
        <v>1010</v>
      </c>
      <c r="D78" s="76">
        <f t="shared" si="0"/>
        <v>3.3443708609271523</v>
      </c>
      <c r="E78" s="126">
        <f t="shared" si="1"/>
        <v>210.85594989561588</v>
      </c>
    </row>
    <row r="79" spans="1:5" ht="15" customHeight="1">
      <c r="A79" s="365"/>
      <c r="B79" s="131" t="s">
        <v>16</v>
      </c>
      <c r="C79" s="272">
        <v>1397</v>
      </c>
      <c r="D79" s="76">
        <f t="shared" ref="D79:D98" si="2">+C79/$B$119</f>
        <v>4.6258278145695364</v>
      </c>
      <c r="E79" s="126">
        <f t="shared" si="1"/>
        <v>291.6492693110647</v>
      </c>
    </row>
    <row r="80" spans="1:5" ht="15" customHeight="1">
      <c r="A80" s="365"/>
      <c r="B80" s="131" t="s">
        <v>17</v>
      </c>
      <c r="C80" s="272">
        <v>1315</v>
      </c>
      <c r="D80" s="76">
        <f t="shared" si="2"/>
        <v>4.3543046357615891</v>
      </c>
      <c r="E80" s="126">
        <f t="shared" ref="E80:E98" si="3">+C80/$C$23*100</f>
        <v>274.53027139874735</v>
      </c>
    </row>
    <row r="81" spans="1:5" ht="15" customHeight="1">
      <c r="A81" s="365"/>
      <c r="B81" s="131" t="s">
        <v>18</v>
      </c>
      <c r="C81" s="272">
        <v>1725</v>
      </c>
      <c r="D81" s="76">
        <f t="shared" si="2"/>
        <v>5.7119205298013247</v>
      </c>
      <c r="E81" s="126">
        <f t="shared" si="3"/>
        <v>360.12526096033406</v>
      </c>
    </row>
    <row r="82" spans="1:5" ht="15" customHeight="1">
      <c r="A82" s="365"/>
      <c r="B82" s="131" t="s">
        <v>19</v>
      </c>
      <c r="C82" s="272">
        <v>2523</v>
      </c>
      <c r="D82" s="76">
        <f t="shared" si="2"/>
        <v>8.35430463576159</v>
      </c>
      <c r="E82" s="126">
        <f t="shared" si="3"/>
        <v>526.72233820459292</v>
      </c>
    </row>
    <row r="83" spans="1:5" ht="15" customHeight="1">
      <c r="A83" s="365"/>
      <c r="B83" s="131" t="s">
        <v>20</v>
      </c>
      <c r="C83" s="272">
        <v>2704</v>
      </c>
      <c r="D83" s="76">
        <f t="shared" si="2"/>
        <v>8.9536423841059598</v>
      </c>
      <c r="E83" s="126">
        <f t="shared" si="3"/>
        <v>564.50939457202503</v>
      </c>
    </row>
    <row r="84" spans="1:5" ht="15" customHeight="1">
      <c r="A84" s="365"/>
      <c r="B84" s="131" t="s">
        <v>146</v>
      </c>
      <c r="C84" s="272">
        <v>2402</v>
      </c>
      <c r="D84" s="76">
        <f t="shared" si="2"/>
        <v>7.9536423841059607</v>
      </c>
      <c r="E84" s="126">
        <f t="shared" si="3"/>
        <v>501.46137787056364</v>
      </c>
    </row>
    <row r="85" spans="1:5" ht="15" customHeight="1" thickBot="1">
      <c r="A85" s="365"/>
      <c r="B85" s="169" t="s">
        <v>147</v>
      </c>
      <c r="C85" s="170">
        <v>1714</v>
      </c>
      <c r="D85" s="165">
        <f t="shared" si="2"/>
        <v>5.6754966887417222</v>
      </c>
      <c r="E85" s="168">
        <f t="shared" si="3"/>
        <v>357.8288100208768</v>
      </c>
    </row>
    <row r="86" spans="1:5" ht="15" customHeight="1">
      <c r="A86" s="364">
        <v>2019</v>
      </c>
      <c r="B86" s="108" t="s">
        <v>148</v>
      </c>
      <c r="C86" s="271">
        <v>4582</v>
      </c>
      <c r="D86" s="13">
        <f t="shared" si="2"/>
        <v>15.172185430463577</v>
      </c>
      <c r="E86" s="27">
        <f t="shared" si="3"/>
        <v>956.57620041753648</v>
      </c>
    </row>
    <row r="87" spans="1:5" ht="15" customHeight="1">
      <c r="A87" s="365"/>
      <c r="B87" s="131" t="s">
        <v>12</v>
      </c>
      <c r="C87" s="269">
        <v>4108</v>
      </c>
      <c r="D87" s="76">
        <f t="shared" si="2"/>
        <v>13.602649006622517</v>
      </c>
      <c r="E87" s="126">
        <f t="shared" si="3"/>
        <v>857.62004175365348</v>
      </c>
    </row>
    <row r="88" spans="1:5" ht="15" customHeight="1">
      <c r="A88" s="365"/>
      <c r="B88" s="131" t="s">
        <v>13</v>
      </c>
      <c r="C88" s="269">
        <v>4073</v>
      </c>
      <c r="D88" s="76">
        <f t="shared" si="2"/>
        <v>13.486754966887418</v>
      </c>
      <c r="E88" s="126">
        <f t="shared" si="3"/>
        <v>850.31315240083507</v>
      </c>
    </row>
    <row r="89" spans="1:5" ht="15" customHeight="1">
      <c r="A89" s="365"/>
      <c r="B89" s="131" t="s">
        <v>14</v>
      </c>
      <c r="C89" s="269">
        <v>4267</v>
      </c>
      <c r="D89" s="76">
        <f t="shared" si="2"/>
        <v>14.129139072847682</v>
      </c>
      <c r="E89" s="126">
        <f t="shared" si="3"/>
        <v>890.81419624217131</v>
      </c>
    </row>
    <row r="90" spans="1:5" ht="15" customHeight="1">
      <c r="A90" s="365"/>
      <c r="B90" s="131" t="s">
        <v>15</v>
      </c>
      <c r="C90" s="269">
        <v>3644</v>
      </c>
      <c r="D90" s="76">
        <f t="shared" si="2"/>
        <v>12.066225165562914</v>
      </c>
      <c r="E90" s="126">
        <f t="shared" si="3"/>
        <v>760.75156576200413</v>
      </c>
    </row>
    <row r="91" spans="1:5" ht="15" customHeight="1">
      <c r="A91" s="365"/>
      <c r="B91" s="131" t="s">
        <v>16</v>
      </c>
      <c r="C91" s="269">
        <v>3441</v>
      </c>
      <c r="D91" s="76">
        <f t="shared" si="2"/>
        <v>11.394039735099337</v>
      </c>
      <c r="E91" s="126">
        <f t="shared" si="3"/>
        <v>718.37160751565762</v>
      </c>
    </row>
    <row r="92" spans="1:5" ht="15" customHeight="1">
      <c r="A92" s="365"/>
      <c r="B92" s="131" t="s">
        <v>17</v>
      </c>
      <c r="C92" s="269">
        <v>3351</v>
      </c>
      <c r="D92" s="76">
        <f t="shared" si="2"/>
        <v>11.096026490066226</v>
      </c>
      <c r="E92" s="126">
        <f t="shared" si="3"/>
        <v>699.58246346555325</v>
      </c>
    </row>
    <row r="93" spans="1:5" ht="15" customHeight="1">
      <c r="A93" s="365"/>
      <c r="B93" s="131" t="s">
        <v>18</v>
      </c>
      <c r="C93" s="269">
        <v>6050</v>
      </c>
      <c r="D93" s="76">
        <f t="shared" si="2"/>
        <v>20.033112582781456</v>
      </c>
      <c r="E93" s="126">
        <f t="shared" si="3"/>
        <v>1263.0480167014614</v>
      </c>
    </row>
    <row r="94" spans="1:5" ht="15" customHeight="1">
      <c r="A94" s="365"/>
      <c r="B94" s="131" t="s">
        <v>19</v>
      </c>
      <c r="C94" s="269">
        <v>4554</v>
      </c>
      <c r="D94" s="76">
        <f t="shared" si="2"/>
        <v>15.079470198675496</v>
      </c>
      <c r="E94" s="126">
        <f t="shared" si="3"/>
        <v>950.73068893528193</v>
      </c>
    </row>
    <row r="95" spans="1:5" ht="15" customHeight="1">
      <c r="A95" s="365"/>
      <c r="B95" s="131" t="s">
        <v>20</v>
      </c>
      <c r="C95" s="269">
        <v>4554</v>
      </c>
      <c r="D95" s="76">
        <f t="shared" si="2"/>
        <v>15.079470198675496</v>
      </c>
      <c r="E95" s="126">
        <f t="shared" si="3"/>
        <v>950.73068893528193</v>
      </c>
    </row>
    <row r="96" spans="1:5" ht="15" customHeight="1">
      <c r="A96" s="365"/>
      <c r="B96" s="131" t="s">
        <v>146</v>
      </c>
      <c r="C96" s="269">
        <v>5835</v>
      </c>
      <c r="D96" s="76">
        <f t="shared" si="2"/>
        <v>19.321192052980134</v>
      </c>
      <c r="E96" s="126">
        <f t="shared" si="3"/>
        <v>1218.1628392484342</v>
      </c>
    </row>
    <row r="97" spans="1:5" ht="15" customHeight="1" thickBot="1">
      <c r="A97" s="372"/>
      <c r="B97" s="169" t="s">
        <v>147</v>
      </c>
      <c r="C97" s="162">
        <v>4196</v>
      </c>
      <c r="D97" s="165">
        <f t="shared" si="2"/>
        <v>13.894039735099337</v>
      </c>
      <c r="E97" s="168">
        <f t="shared" si="3"/>
        <v>875.99164926931098</v>
      </c>
    </row>
    <row r="98" spans="1:5" ht="15" customHeight="1">
      <c r="A98" s="364">
        <v>2020</v>
      </c>
      <c r="B98" s="108" t="s">
        <v>148</v>
      </c>
      <c r="C98" s="271">
        <v>4788</v>
      </c>
      <c r="D98" s="13">
        <f t="shared" si="2"/>
        <v>15.85430463576159</v>
      </c>
      <c r="E98" s="27">
        <f t="shared" si="3"/>
        <v>999.58246346555325</v>
      </c>
    </row>
    <row r="99" spans="1:5" ht="15" customHeight="1">
      <c r="A99" s="365"/>
      <c r="B99" s="131" t="s">
        <v>12</v>
      </c>
      <c r="C99" s="8" t="s">
        <v>150</v>
      </c>
      <c r="D99" s="76" t="s">
        <v>150</v>
      </c>
      <c r="E99" s="126" t="s">
        <v>150</v>
      </c>
    </row>
    <row r="100" spans="1:5" ht="15" customHeight="1">
      <c r="A100" s="365"/>
      <c r="B100" s="131" t="s">
        <v>13</v>
      </c>
      <c r="C100" s="269" t="s">
        <v>150</v>
      </c>
      <c r="D100" s="76" t="s">
        <v>150</v>
      </c>
      <c r="E100" s="126" t="s">
        <v>150</v>
      </c>
    </row>
    <row r="101" spans="1:5" ht="15" customHeight="1">
      <c r="A101" s="365"/>
      <c r="B101" s="131" t="s">
        <v>14</v>
      </c>
      <c r="C101" s="269" t="s">
        <v>150</v>
      </c>
      <c r="D101" s="76" t="s">
        <v>150</v>
      </c>
      <c r="E101" s="126" t="s">
        <v>150</v>
      </c>
    </row>
    <row r="102" spans="1:5" ht="15" customHeight="1">
      <c r="A102" s="365"/>
      <c r="B102" s="131" t="s">
        <v>15</v>
      </c>
      <c r="C102" s="269" t="s">
        <v>150</v>
      </c>
      <c r="D102" s="76" t="s">
        <v>150</v>
      </c>
      <c r="E102" s="126" t="s">
        <v>150</v>
      </c>
    </row>
    <row r="103" spans="1:5" ht="15" customHeight="1">
      <c r="A103" s="365"/>
      <c r="B103" s="131" t="s">
        <v>16</v>
      </c>
      <c r="C103" s="269" t="s">
        <v>150</v>
      </c>
      <c r="D103" s="76" t="s">
        <v>150</v>
      </c>
      <c r="E103" s="126" t="s">
        <v>150</v>
      </c>
    </row>
    <row r="104" spans="1:5" ht="15" customHeight="1">
      <c r="A104" s="365"/>
      <c r="B104" s="131" t="s">
        <v>17</v>
      </c>
      <c r="C104" s="269" t="s">
        <v>150</v>
      </c>
      <c r="D104" s="76" t="s">
        <v>150</v>
      </c>
      <c r="E104" s="126" t="s">
        <v>150</v>
      </c>
    </row>
    <row r="105" spans="1:5" ht="15" customHeight="1">
      <c r="A105" s="365"/>
      <c r="B105" s="131" t="s">
        <v>18</v>
      </c>
      <c r="C105" s="269" t="s">
        <v>150</v>
      </c>
      <c r="D105" s="76" t="s">
        <v>150</v>
      </c>
      <c r="E105" s="126" t="s">
        <v>150</v>
      </c>
    </row>
    <row r="106" spans="1:5" ht="15" customHeight="1">
      <c r="A106" s="365"/>
      <c r="B106" s="131" t="s">
        <v>19</v>
      </c>
      <c r="C106" s="269" t="s">
        <v>150</v>
      </c>
      <c r="D106" s="76" t="s">
        <v>150</v>
      </c>
      <c r="E106" s="126" t="s">
        <v>150</v>
      </c>
    </row>
    <row r="107" spans="1:5" ht="15" customHeight="1">
      <c r="A107" s="365"/>
      <c r="B107" s="131" t="s">
        <v>20</v>
      </c>
      <c r="C107" s="269" t="s">
        <v>150</v>
      </c>
      <c r="D107" s="76" t="s">
        <v>150</v>
      </c>
      <c r="E107" s="126" t="s">
        <v>150</v>
      </c>
    </row>
    <row r="108" spans="1:5" ht="15" customHeight="1">
      <c r="A108" s="365"/>
      <c r="B108" s="131" t="s">
        <v>146</v>
      </c>
      <c r="C108" s="269" t="s">
        <v>150</v>
      </c>
      <c r="D108" s="76" t="s">
        <v>150</v>
      </c>
      <c r="E108" s="126" t="s">
        <v>150</v>
      </c>
    </row>
    <row r="109" spans="1:5" ht="15" customHeight="1" thickBot="1">
      <c r="A109" s="365"/>
      <c r="B109" s="169" t="s">
        <v>147</v>
      </c>
      <c r="C109" s="162" t="s">
        <v>150</v>
      </c>
      <c r="D109" s="165" t="s">
        <v>150</v>
      </c>
      <c r="E109" s="168" t="s">
        <v>150</v>
      </c>
    </row>
    <row r="110" spans="1:5" ht="15" customHeight="1">
      <c r="A110" s="364">
        <v>2021</v>
      </c>
      <c r="B110" s="131" t="s">
        <v>148</v>
      </c>
      <c r="C110" s="269" t="s">
        <v>150</v>
      </c>
      <c r="D110" s="76" t="s">
        <v>150</v>
      </c>
      <c r="E110" s="126" t="s">
        <v>150</v>
      </c>
    </row>
    <row r="111" spans="1:5" ht="15" customHeight="1">
      <c r="A111" s="365"/>
      <c r="B111" s="131" t="s">
        <v>12</v>
      </c>
      <c r="C111" s="269" t="s">
        <v>150</v>
      </c>
      <c r="D111" s="76" t="s">
        <v>150</v>
      </c>
      <c r="E111" s="126" t="s">
        <v>150</v>
      </c>
    </row>
    <row r="112" spans="1:5" ht="15" customHeight="1">
      <c r="A112" s="365"/>
      <c r="B112" s="131" t="s">
        <v>13</v>
      </c>
      <c r="C112" s="269" t="s">
        <v>150</v>
      </c>
      <c r="D112" s="76" t="s">
        <v>150</v>
      </c>
      <c r="E112" s="126" t="s">
        <v>150</v>
      </c>
    </row>
    <row r="113" spans="1:8" ht="15" customHeight="1">
      <c r="A113" s="365"/>
      <c r="B113" s="131" t="s">
        <v>14</v>
      </c>
      <c r="C113" s="269" t="s">
        <v>150</v>
      </c>
      <c r="D113" s="76" t="s">
        <v>150</v>
      </c>
      <c r="E113" s="126" t="s">
        <v>150</v>
      </c>
    </row>
    <row r="114" spans="1:8" ht="15" customHeight="1">
      <c r="A114" s="365"/>
      <c r="B114" s="131" t="s">
        <v>15</v>
      </c>
      <c r="C114" s="269" t="s">
        <v>150</v>
      </c>
      <c r="D114" s="76" t="s">
        <v>150</v>
      </c>
      <c r="E114" s="126" t="s">
        <v>150</v>
      </c>
    </row>
    <row r="115" spans="1:8" ht="15" customHeight="1">
      <c r="A115" s="365"/>
      <c r="B115" s="131" t="s">
        <v>16</v>
      </c>
      <c r="C115" s="269" t="s">
        <v>150</v>
      </c>
      <c r="D115" s="76" t="s">
        <v>150</v>
      </c>
      <c r="E115" s="126" t="s">
        <v>150</v>
      </c>
    </row>
    <row r="116" spans="1:8" ht="15" customHeight="1">
      <c r="A116" s="365"/>
      <c r="B116" s="131" t="s">
        <v>17</v>
      </c>
      <c r="C116" s="269" t="s">
        <v>150</v>
      </c>
      <c r="D116" s="76" t="s">
        <v>150</v>
      </c>
      <c r="E116" s="126" t="s">
        <v>150</v>
      </c>
    </row>
    <row r="117" spans="1:8">
      <c r="A117" s="365"/>
      <c r="B117" s="131" t="s">
        <v>18</v>
      </c>
      <c r="C117" s="269" t="s">
        <v>150</v>
      </c>
      <c r="D117" s="76" t="s">
        <v>150</v>
      </c>
      <c r="E117" s="126" t="s">
        <v>150</v>
      </c>
    </row>
    <row r="118" spans="1:8" ht="15" thickBot="1">
      <c r="A118" s="372"/>
      <c r="B118" s="169" t="s">
        <v>19</v>
      </c>
      <c r="C118" s="162">
        <v>6901</v>
      </c>
      <c r="D118" s="165">
        <f t="shared" ref="D118" si="4">+C118/$B$119</f>
        <v>22.850993377483444</v>
      </c>
      <c r="E118" s="168">
        <f t="shared" ref="E118" si="5">+C118/$C$23*100</f>
        <v>1440.7098121085594</v>
      </c>
    </row>
    <row r="119" spans="1:8">
      <c r="A119" s="155" t="s">
        <v>219</v>
      </c>
      <c r="B119" s="19">
        <v>302</v>
      </c>
    </row>
    <row r="120" spans="1:8">
      <c r="A120" s="2"/>
      <c r="B120" s="74"/>
    </row>
    <row r="121" spans="1:8">
      <c r="A121" s="5" t="s">
        <v>73</v>
      </c>
    </row>
    <row r="122" spans="1:8">
      <c r="A122" s="6" t="s">
        <v>74</v>
      </c>
    </row>
    <row r="123" spans="1:8">
      <c r="A123" s="6" t="s">
        <v>75</v>
      </c>
    </row>
    <row r="125" spans="1:8" ht="18.600000000000001">
      <c r="A125" s="118" t="s">
        <v>21</v>
      </c>
      <c r="C125" s="121"/>
      <c r="F125" s="107"/>
    </row>
    <row r="126" spans="1:8" ht="18.600000000000001">
      <c r="C126" s="121"/>
      <c r="E126" s="121"/>
      <c r="F126" s="107"/>
    </row>
    <row r="127" spans="1:8">
      <c r="A127" s="452" t="s">
        <v>257</v>
      </c>
    </row>
    <row r="128" spans="1:8" ht="18.600000000000001">
      <c r="A128" s="453" t="s">
        <v>258</v>
      </c>
      <c r="B128" s="5"/>
      <c r="C128" s="107"/>
      <c r="E128" s="121"/>
      <c r="F128" s="5"/>
      <c r="G128" s="159"/>
      <c r="H128" s="159"/>
    </row>
    <row r="129" spans="5:5" ht="18.600000000000001">
      <c r="E129" s="107"/>
    </row>
    <row r="130" spans="5:5" ht="18.600000000000001">
      <c r="E130" s="107"/>
    </row>
    <row r="131" spans="5:5" ht="18.600000000000001">
      <c r="E131" s="121"/>
    </row>
    <row r="132" spans="5:5" ht="18.600000000000001">
      <c r="E132" s="107"/>
    </row>
    <row r="133" spans="5:5" ht="18.600000000000001">
      <c r="E133" s="107"/>
    </row>
    <row r="134" spans="5:5" ht="18.600000000000001">
      <c r="E134" s="107"/>
    </row>
  </sheetData>
  <mergeCells count="13">
    <mergeCell ref="A98:A109"/>
    <mergeCell ref="A86:A97"/>
    <mergeCell ref="A74:A85"/>
    <mergeCell ref="A62:A73"/>
    <mergeCell ref="A110:A118"/>
    <mergeCell ref="C12:E12"/>
    <mergeCell ref="C13:E13"/>
    <mergeCell ref="A15:A25"/>
    <mergeCell ref="A26:A37"/>
    <mergeCell ref="A50:A61"/>
    <mergeCell ref="A38:A49"/>
    <mergeCell ref="A12:A14"/>
    <mergeCell ref="B12:B14"/>
  </mergeCells>
  <hyperlinks>
    <hyperlink ref="A125" location="Índice!A1" display="Volver al Índice" xr:uid="{00000000-0004-0000-2100-000000000000}"/>
    <hyperlink ref="A128" r:id="rId1" xr:uid="{8679ED74-34CD-4A69-BF0C-403BC45282CF}"/>
  </hyperlinks>
  <pageMargins left="0.7" right="0.7" top="0.75" bottom="0.75" header="0.3" footer="0.3"/>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K128"/>
  <sheetViews>
    <sheetView showGridLines="0" zoomScale="80" zoomScaleNormal="80" workbookViewId="0"/>
  </sheetViews>
  <sheetFormatPr baseColWidth="10" defaultColWidth="22.6640625" defaultRowHeight="14.4"/>
  <cols>
    <col min="1" max="1" width="27.6640625" customWidth="1"/>
    <col min="5" max="5" width="30.33203125" bestFit="1" customWidth="1"/>
    <col min="8" max="8" width="30.33203125" bestFit="1" customWidth="1"/>
  </cols>
  <sheetData>
    <row r="1" spans="1:8">
      <c r="A1" s="3" t="s">
        <v>0</v>
      </c>
      <c r="B1" s="2"/>
      <c r="C1" s="2"/>
      <c r="D1" s="2"/>
      <c r="E1" s="2"/>
      <c r="F1" s="2"/>
      <c r="G1" s="2"/>
    </row>
    <row r="2" spans="1:8">
      <c r="A2" s="3" t="s">
        <v>1</v>
      </c>
      <c r="B2" s="2"/>
      <c r="C2" s="2"/>
      <c r="D2" s="2"/>
      <c r="E2" s="2"/>
      <c r="F2" s="2"/>
      <c r="G2" s="2"/>
    </row>
    <row r="3" spans="1:8">
      <c r="A3" s="3" t="s">
        <v>2</v>
      </c>
      <c r="B3" s="2"/>
      <c r="C3" s="2"/>
      <c r="D3" s="2"/>
      <c r="E3" s="2"/>
      <c r="F3" s="2"/>
      <c r="G3" s="2"/>
    </row>
    <row r="4" spans="1:8">
      <c r="A4" s="3" t="s">
        <v>3</v>
      </c>
      <c r="B4" s="2" t="s">
        <v>4</v>
      </c>
      <c r="C4" s="2"/>
      <c r="D4" s="2"/>
      <c r="E4" s="2"/>
      <c r="F4" s="2"/>
      <c r="G4" s="2"/>
    </row>
    <row r="5" spans="1:8">
      <c r="A5" s="3" t="s">
        <v>6</v>
      </c>
      <c r="B5" s="2" t="s">
        <v>111</v>
      </c>
      <c r="C5" s="2"/>
      <c r="D5" s="2"/>
      <c r="E5" s="2"/>
      <c r="F5" s="2"/>
      <c r="G5" s="2"/>
    </row>
    <row r="6" spans="1:8">
      <c r="A6" s="3" t="s">
        <v>5</v>
      </c>
      <c r="B6" s="2" t="s">
        <v>164</v>
      </c>
      <c r="C6" s="2"/>
      <c r="D6" s="2"/>
      <c r="E6" s="2"/>
      <c r="F6" s="2"/>
      <c r="G6" s="2"/>
    </row>
    <row r="7" spans="1:8">
      <c r="A7" s="3" t="s">
        <v>7</v>
      </c>
      <c r="B7" s="2" t="s">
        <v>89</v>
      </c>
      <c r="C7" s="2"/>
      <c r="D7" s="2"/>
      <c r="E7" s="2"/>
      <c r="F7" s="2"/>
      <c r="G7" s="2"/>
    </row>
    <row r="8" spans="1:8">
      <c r="A8" s="3" t="s">
        <v>8</v>
      </c>
      <c r="B8" s="314" t="str">
        <f>+'[3]BA-BAHIA BLANCA'!B8</f>
        <v>septiembre 2021</v>
      </c>
      <c r="C8" s="2"/>
      <c r="D8" s="2"/>
      <c r="E8" s="2"/>
      <c r="F8" s="2"/>
      <c r="G8" s="2"/>
    </row>
    <row r="9" spans="1:8">
      <c r="A9" s="3" t="s">
        <v>9</v>
      </c>
      <c r="B9" s="314" t="str">
        <f>+'[3]BA-BAHIA BLANCA'!B9</f>
        <v>septiembre 2021</v>
      </c>
      <c r="C9" s="2"/>
      <c r="D9" s="2"/>
      <c r="E9" s="2"/>
      <c r="F9" s="2"/>
      <c r="G9" s="2"/>
    </row>
    <row r="10" spans="1:8">
      <c r="A10" s="2"/>
      <c r="B10" s="2"/>
      <c r="C10" s="2"/>
      <c r="D10" s="2"/>
      <c r="E10" s="2"/>
      <c r="F10" s="2"/>
      <c r="G10" s="2"/>
    </row>
    <row r="11" spans="1:8" ht="15" thickBot="1">
      <c r="A11" s="2"/>
      <c r="B11" s="2"/>
      <c r="C11" s="2"/>
      <c r="D11" s="2"/>
      <c r="E11" s="2"/>
      <c r="F11" s="2"/>
      <c r="G11" s="2"/>
    </row>
    <row r="12" spans="1:8" ht="15" thickBot="1">
      <c r="A12" s="366" t="s">
        <v>10</v>
      </c>
      <c r="B12" s="369" t="s">
        <v>11</v>
      </c>
      <c r="C12" s="355" t="s">
        <v>90</v>
      </c>
      <c r="D12" s="356"/>
      <c r="E12" s="356"/>
      <c r="F12" s="356"/>
      <c r="G12" s="356"/>
      <c r="H12" s="357"/>
    </row>
    <row r="13" spans="1:8">
      <c r="A13" s="367"/>
      <c r="B13" s="370"/>
      <c r="C13" s="358" t="s">
        <v>97</v>
      </c>
      <c r="D13" s="359"/>
      <c r="E13" s="360"/>
      <c r="F13" s="373" t="s">
        <v>92</v>
      </c>
      <c r="G13" s="359"/>
      <c r="H13" s="360"/>
    </row>
    <row r="14" spans="1:8" ht="15" thickBot="1">
      <c r="A14" s="368"/>
      <c r="B14" s="371"/>
      <c r="C14" s="10" t="s">
        <v>70</v>
      </c>
      <c r="D14" s="11" t="s">
        <v>71</v>
      </c>
      <c r="E14" s="12" t="s">
        <v>72</v>
      </c>
      <c r="F14" s="46" t="s">
        <v>70</v>
      </c>
      <c r="G14" s="11" t="s">
        <v>71</v>
      </c>
      <c r="H14" s="12" t="s">
        <v>72</v>
      </c>
    </row>
    <row r="15" spans="1:8">
      <c r="A15" s="374">
        <v>2013</v>
      </c>
      <c r="B15" s="25" t="s">
        <v>12</v>
      </c>
      <c r="C15" s="35">
        <v>149</v>
      </c>
      <c r="D15" s="13">
        <f t="shared" ref="D15:D78" si="0">C15/$B$119</f>
        <v>0.49337748344370863</v>
      </c>
      <c r="E15" s="27">
        <f>C15/$C$23*100</f>
        <v>97.385620915032675</v>
      </c>
      <c r="F15" s="26">
        <v>178</v>
      </c>
      <c r="G15" s="13">
        <f t="shared" ref="G15:G78" si="1">F15/$B$119</f>
        <v>0.58940397350993379</v>
      </c>
      <c r="H15" s="27">
        <f>F15/$F$23*100</f>
        <v>100.56497175141243</v>
      </c>
    </row>
    <row r="16" spans="1:8">
      <c r="A16" s="375"/>
      <c r="B16" s="28" t="s">
        <v>13</v>
      </c>
      <c r="C16" s="38">
        <v>149</v>
      </c>
      <c r="D16" s="15">
        <f t="shared" si="0"/>
        <v>0.49337748344370863</v>
      </c>
      <c r="E16" s="30">
        <f t="shared" ref="E16:E79" si="2">C16/$C$23*100</f>
        <v>97.385620915032675</v>
      </c>
      <c r="F16" s="29">
        <v>176</v>
      </c>
      <c r="G16" s="15">
        <f t="shared" si="1"/>
        <v>0.58278145695364236</v>
      </c>
      <c r="H16" s="30">
        <f t="shared" ref="H16:H79" si="3">F16/$F$23*100</f>
        <v>99.435028248587571</v>
      </c>
    </row>
    <row r="17" spans="1:11">
      <c r="A17" s="375"/>
      <c r="B17" s="28" t="s">
        <v>14</v>
      </c>
      <c r="C17" s="38">
        <v>149</v>
      </c>
      <c r="D17" s="15">
        <f t="shared" si="0"/>
        <v>0.49337748344370863</v>
      </c>
      <c r="E17" s="30">
        <f t="shared" si="2"/>
        <v>97.385620915032675</v>
      </c>
      <c r="F17" s="29">
        <v>176</v>
      </c>
      <c r="G17" s="15">
        <f t="shared" si="1"/>
        <v>0.58278145695364236</v>
      </c>
      <c r="H17" s="30">
        <f t="shared" si="3"/>
        <v>99.435028248587571</v>
      </c>
    </row>
    <row r="18" spans="1:11">
      <c r="A18" s="375"/>
      <c r="B18" s="28" t="s">
        <v>15</v>
      </c>
      <c r="C18" s="38">
        <v>153</v>
      </c>
      <c r="D18" s="15">
        <f t="shared" si="0"/>
        <v>0.50662251655629142</v>
      </c>
      <c r="E18" s="30">
        <f t="shared" si="2"/>
        <v>100</v>
      </c>
      <c r="F18" s="29">
        <v>177</v>
      </c>
      <c r="G18" s="15">
        <f t="shared" si="1"/>
        <v>0.58609271523178808</v>
      </c>
      <c r="H18" s="30">
        <f t="shared" si="3"/>
        <v>100</v>
      </c>
    </row>
    <row r="19" spans="1:11">
      <c r="A19" s="375"/>
      <c r="B19" s="28" t="s">
        <v>16</v>
      </c>
      <c r="C19" s="38">
        <v>153</v>
      </c>
      <c r="D19" s="15">
        <f t="shared" si="0"/>
        <v>0.50662251655629142</v>
      </c>
      <c r="E19" s="30">
        <f t="shared" si="2"/>
        <v>100</v>
      </c>
      <c r="F19" s="29">
        <v>177</v>
      </c>
      <c r="G19" s="15">
        <f t="shared" si="1"/>
        <v>0.58609271523178808</v>
      </c>
      <c r="H19" s="39">
        <f t="shared" si="3"/>
        <v>100</v>
      </c>
    </row>
    <row r="20" spans="1:11">
      <c r="A20" s="375"/>
      <c r="B20" s="28" t="s">
        <v>17</v>
      </c>
      <c r="C20" s="38">
        <v>153</v>
      </c>
      <c r="D20" s="15">
        <f t="shared" si="0"/>
        <v>0.50662251655629142</v>
      </c>
      <c r="E20" s="30">
        <f t="shared" si="2"/>
        <v>100</v>
      </c>
      <c r="F20" s="29">
        <v>177</v>
      </c>
      <c r="G20" s="15">
        <f t="shared" si="1"/>
        <v>0.58609271523178808</v>
      </c>
      <c r="H20" s="39">
        <f t="shared" si="3"/>
        <v>100</v>
      </c>
    </row>
    <row r="21" spans="1:11">
      <c r="A21" s="375"/>
      <c r="B21" s="28" t="s">
        <v>18</v>
      </c>
      <c r="C21" s="38">
        <v>153</v>
      </c>
      <c r="D21" s="15">
        <f t="shared" si="0"/>
        <v>0.50662251655629142</v>
      </c>
      <c r="E21" s="30">
        <f t="shared" si="2"/>
        <v>100</v>
      </c>
      <c r="F21" s="29">
        <v>177</v>
      </c>
      <c r="G21" s="15">
        <f t="shared" si="1"/>
        <v>0.58609271523178808</v>
      </c>
      <c r="H21" s="39">
        <f t="shared" si="3"/>
        <v>100</v>
      </c>
    </row>
    <row r="22" spans="1:11">
      <c r="A22" s="375"/>
      <c r="B22" s="28" t="s">
        <v>19</v>
      </c>
      <c r="C22" s="38">
        <v>153</v>
      </c>
      <c r="D22" s="15">
        <f t="shared" si="0"/>
        <v>0.50662251655629142</v>
      </c>
      <c r="E22" s="30">
        <f t="shared" si="2"/>
        <v>100</v>
      </c>
      <c r="F22" s="29">
        <v>177</v>
      </c>
      <c r="G22" s="15">
        <f t="shared" si="1"/>
        <v>0.58609271523178808</v>
      </c>
      <c r="H22" s="39">
        <f t="shared" si="3"/>
        <v>100</v>
      </c>
    </row>
    <row r="23" spans="1:11">
      <c r="A23" s="375"/>
      <c r="B23" s="28" t="s">
        <v>20</v>
      </c>
      <c r="C23" s="38">
        <v>153</v>
      </c>
      <c r="D23" s="15">
        <f t="shared" si="0"/>
        <v>0.50662251655629142</v>
      </c>
      <c r="E23" s="30">
        <f t="shared" si="2"/>
        <v>100</v>
      </c>
      <c r="F23" s="29">
        <v>177</v>
      </c>
      <c r="G23" s="15">
        <f t="shared" si="1"/>
        <v>0.58609271523178808</v>
      </c>
      <c r="H23" s="39">
        <f t="shared" si="3"/>
        <v>100</v>
      </c>
    </row>
    <row r="24" spans="1:11">
      <c r="A24" s="375"/>
      <c r="B24" s="28" t="s">
        <v>146</v>
      </c>
      <c r="C24" s="38">
        <v>153</v>
      </c>
      <c r="D24" s="15">
        <f t="shared" si="0"/>
        <v>0.50662251655629142</v>
      </c>
      <c r="E24" s="30">
        <f t="shared" si="2"/>
        <v>100</v>
      </c>
      <c r="F24" s="29">
        <v>177</v>
      </c>
      <c r="G24" s="15">
        <f t="shared" si="1"/>
        <v>0.58609271523178808</v>
      </c>
      <c r="H24" s="39">
        <f t="shared" si="3"/>
        <v>100</v>
      </c>
    </row>
    <row r="25" spans="1:11" ht="15" thickBot="1">
      <c r="A25" s="376"/>
      <c r="B25" s="55" t="s">
        <v>147</v>
      </c>
      <c r="C25" s="64">
        <v>153</v>
      </c>
      <c r="D25" s="32">
        <f t="shared" si="0"/>
        <v>0.50662251655629142</v>
      </c>
      <c r="E25" s="33">
        <f t="shared" si="2"/>
        <v>100</v>
      </c>
      <c r="F25" s="69">
        <v>177</v>
      </c>
      <c r="G25" s="32">
        <f t="shared" si="1"/>
        <v>0.58609271523178808</v>
      </c>
      <c r="H25" s="65">
        <f t="shared" si="3"/>
        <v>100</v>
      </c>
    </row>
    <row r="26" spans="1:11">
      <c r="A26" s="361">
        <v>2014</v>
      </c>
      <c r="B26" s="83" t="s">
        <v>148</v>
      </c>
      <c r="C26" s="35">
        <v>170</v>
      </c>
      <c r="D26" s="13">
        <f t="shared" si="0"/>
        <v>0.5629139072847682</v>
      </c>
      <c r="E26" s="27">
        <f t="shared" si="2"/>
        <v>111.11111111111111</v>
      </c>
      <c r="F26" s="26">
        <v>196</v>
      </c>
      <c r="G26" s="13">
        <f t="shared" si="1"/>
        <v>0.64900662251655628</v>
      </c>
      <c r="H26" s="27">
        <f t="shared" si="3"/>
        <v>110.73446327683615</v>
      </c>
    </row>
    <row r="27" spans="1:11">
      <c r="A27" s="362"/>
      <c r="B27" s="93" t="s">
        <v>12</v>
      </c>
      <c r="C27" s="38">
        <v>180</v>
      </c>
      <c r="D27" s="15">
        <f t="shared" si="0"/>
        <v>0.59602649006622521</v>
      </c>
      <c r="E27" s="30">
        <f t="shared" si="2"/>
        <v>117.64705882352942</v>
      </c>
      <c r="F27" s="29">
        <v>203</v>
      </c>
      <c r="G27" s="15">
        <f t="shared" si="1"/>
        <v>0.67218543046357615</v>
      </c>
      <c r="H27" s="30">
        <f t="shared" si="3"/>
        <v>114.68926553672316</v>
      </c>
    </row>
    <row r="28" spans="1:11">
      <c r="A28" s="362"/>
      <c r="B28" s="93" t="s">
        <v>13</v>
      </c>
      <c r="C28" s="38">
        <v>180</v>
      </c>
      <c r="D28" s="15">
        <f t="shared" si="0"/>
        <v>0.59602649006622521</v>
      </c>
      <c r="E28" s="30">
        <f t="shared" si="2"/>
        <v>117.64705882352942</v>
      </c>
      <c r="F28" s="29">
        <v>200</v>
      </c>
      <c r="G28" s="15">
        <f t="shared" si="1"/>
        <v>0.66225165562913912</v>
      </c>
      <c r="H28" s="30">
        <f t="shared" si="3"/>
        <v>112.99435028248588</v>
      </c>
    </row>
    <row r="29" spans="1:11">
      <c r="A29" s="362"/>
      <c r="B29" s="97" t="s">
        <v>14</v>
      </c>
      <c r="C29" s="64">
        <v>180</v>
      </c>
      <c r="D29" s="32">
        <f t="shared" si="0"/>
        <v>0.59602649006622521</v>
      </c>
      <c r="E29" s="33">
        <f>C29/$C$23*100</f>
        <v>117.64705882352942</v>
      </c>
      <c r="F29" s="69">
        <v>200</v>
      </c>
      <c r="G29" s="32">
        <f t="shared" si="1"/>
        <v>0.66225165562913912</v>
      </c>
      <c r="H29" s="33">
        <f>F29/$F$23*100</f>
        <v>112.99435028248588</v>
      </c>
    </row>
    <row r="30" spans="1:11">
      <c r="A30" s="362"/>
      <c r="B30" s="97" t="s">
        <v>15</v>
      </c>
      <c r="C30" s="64">
        <v>180</v>
      </c>
      <c r="D30" s="32">
        <f t="shared" si="0"/>
        <v>0.59602649006622521</v>
      </c>
      <c r="E30" s="33">
        <f t="shared" si="2"/>
        <v>117.64705882352942</v>
      </c>
      <c r="F30" s="69">
        <v>200</v>
      </c>
      <c r="G30" s="32">
        <f t="shared" si="1"/>
        <v>0.66225165562913912</v>
      </c>
      <c r="H30" s="33">
        <f t="shared" si="3"/>
        <v>112.99435028248588</v>
      </c>
    </row>
    <row r="31" spans="1:11">
      <c r="A31" s="362"/>
      <c r="B31" s="97" t="s">
        <v>16</v>
      </c>
      <c r="C31" s="64">
        <v>180</v>
      </c>
      <c r="D31" s="32">
        <f t="shared" si="0"/>
        <v>0.59602649006622521</v>
      </c>
      <c r="E31" s="33">
        <f t="shared" si="2"/>
        <v>117.64705882352942</v>
      </c>
      <c r="F31" s="69">
        <v>206</v>
      </c>
      <c r="G31" s="32">
        <f t="shared" si="1"/>
        <v>0.68211920529801329</v>
      </c>
      <c r="H31" s="33">
        <f t="shared" si="3"/>
        <v>116.38418079096044</v>
      </c>
    </row>
    <row r="32" spans="1:11">
      <c r="A32" s="362"/>
      <c r="B32" s="97" t="s">
        <v>17</v>
      </c>
      <c r="C32" s="64">
        <v>180</v>
      </c>
      <c r="D32" s="32">
        <f t="shared" si="0"/>
        <v>0.59602649006622521</v>
      </c>
      <c r="E32" s="33">
        <f t="shared" si="2"/>
        <v>117.64705882352942</v>
      </c>
      <c r="F32" s="69">
        <v>206</v>
      </c>
      <c r="G32" s="32">
        <f t="shared" si="1"/>
        <v>0.68211920529801329</v>
      </c>
      <c r="H32" s="33">
        <f t="shared" si="3"/>
        <v>116.38418079096044</v>
      </c>
      <c r="I32" s="9"/>
      <c r="J32" s="163"/>
      <c r="K32" s="101"/>
    </row>
    <row r="33" spans="1:11">
      <c r="A33" s="362"/>
      <c r="B33" s="97" t="s">
        <v>18</v>
      </c>
      <c r="C33" s="64">
        <v>204</v>
      </c>
      <c r="D33" s="32">
        <f t="shared" si="0"/>
        <v>0.67549668874172186</v>
      </c>
      <c r="E33" s="33">
        <f t="shared" si="2"/>
        <v>133.33333333333331</v>
      </c>
      <c r="F33" s="69">
        <v>225</v>
      </c>
      <c r="G33" s="32">
        <f t="shared" si="1"/>
        <v>0.74503311258278149</v>
      </c>
      <c r="H33" s="33">
        <f t="shared" si="3"/>
        <v>127.11864406779661</v>
      </c>
      <c r="I33" s="9"/>
      <c r="J33" s="163"/>
      <c r="K33" s="101"/>
    </row>
    <row r="34" spans="1:11">
      <c r="A34" s="362"/>
      <c r="B34" s="97" t="s">
        <v>19</v>
      </c>
      <c r="C34" s="64">
        <v>204</v>
      </c>
      <c r="D34" s="32">
        <f t="shared" si="0"/>
        <v>0.67549668874172186</v>
      </c>
      <c r="E34" s="33">
        <f t="shared" si="2"/>
        <v>133.33333333333331</v>
      </c>
      <c r="F34" s="69">
        <v>231</v>
      </c>
      <c r="G34" s="32">
        <f t="shared" si="1"/>
        <v>0.76490066225165565</v>
      </c>
      <c r="H34" s="33">
        <f t="shared" si="3"/>
        <v>130.5084745762712</v>
      </c>
      <c r="I34" s="9"/>
      <c r="J34" s="163"/>
      <c r="K34" s="101"/>
    </row>
    <row r="35" spans="1:11">
      <c r="A35" s="362"/>
      <c r="B35" s="97" t="s">
        <v>20</v>
      </c>
      <c r="C35" s="64">
        <v>204</v>
      </c>
      <c r="D35" s="32">
        <f t="shared" si="0"/>
        <v>0.67549668874172186</v>
      </c>
      <c r="E35" s="33">
        <f t="shared" si="2"/>
        <v>133.33333333333331</v>
      </c>
      <c r="F35" s="69">
        <v>225</v>
      </c>
      <c r="G35" s="32">
        <f t="shared" si="1"/>
        <v>0.74503311258278149</v>
      </c>
      <c r="H35" s="33">
        <f t="shared" si="3"/>
        <v>127.11864406779661</v>
      </c>
      <c r="I35" s="9"/>
      <c r="J35" s="163"/>
      <c r="K35" s="101"/>
    </row>
    <row r="36" spans="1:11">
      <c r="A36" s="362"/>
      <c r="B36" s="28" t="s">
        <v>146</v>
      </c>
      <c r="C36" s="64">
        <v>204</v>
      </c>
      <c r="D36" s="32">
        <f t="shared" si="0"/>
        <v>0.67549668874172186</v>
      </c>
      <c r="E36" s="33">
        <f t="shared" si="2"/>
        <v>133.33333333333331</v>
      </c>
      <c r="F36" s="69">
        <v>225</v>
      </c>
      <c r="G36" s="32">
        <f t="shared" si="1"/>
        <v>0.74503311258278149</v>
      </c>
      <c r="H36" s="33">
        <f t="shared" si="3"/>
        <v>127.11864406779661</v>
      </c>
      <c r="I36" s="9"/>
      <c r="J36" s="163"/>
    </row>
    <row r="37" spans="1:11" ht="15" thickBot="1">
      <c r="A37" s="363"/>
      <c r="B37" s="112" t="s">
        <v>147</v>
      </c>
      <c r="C37" s="41">
        <v>226</v>
      </c>
      <c r="D37" s="17">
        <f t="shared" si="0"/>
        <v>0.7483443708609272</v>
      </c>
      <c r="E37" s="42">
        <f t="shared" si="2"/>
        <v>147.71241830065361</v>
      </c>
      <c r="F37" s="43">
        <v>262</v>
      </c>
      <c r="G37" s="17">
        <f t="shared" si="1"/>
        <v>0.86754966887417218</v>
      </c>
      <c r="H37" s="42">
        <f t="shared" si="3"/>
        <v>148.0225988700565</v>
      </c>
      <c r="I37" s="9"/>
      <c r="J37" s="163"/>
      <c r="K37" s="101"/>
    </row>
    <row r="38" spans="1:11">
      <c r="A38" s="364">
        <v>2015</v>
      </c>
      <c r="B38" s="83" t="s">
        <v>148</v>
      </c>
      <c r="C38" s="35">
        <v>230</v>
      </c>
      <c r="D38" s="13">
        <f t="shared" si="0"/>
        <v>0.76158940397350994</v>
      </c>
      <c r="E38" s="27">
        <f t="shared" si="2"/>
        <v>150.32679738562092</v>
      </c>
      <c r="F38" s="26">
        <v>262</v>
      </c>
      <c r="G38" s="13">
        <f t="shared" si="1"/>
        <v>0.86754966887417218</v>
      </c>
      <c r="H38" s="27">
        <f t="shared" si="3"/>
        <v>148.0225988700565</v>
      </c>
    </row>
    <row r="39" spans="1:11">
      <c r="A39" s="365"/>
      <c r="B39" s="93" t="s">
        <v>12</v>
      </c>
      <c r="C39" s="64">
        <v>230</v>
      </c>
      <c r="D39" s="32">
        <f t="shared" si="0"/>
        <v>0.76158940397350994</v>
      </c>
      <c r="E39" s="33">
        <f t="shared" si="2"/>
        <v>150.32679738562092</v>
      </c>
      <c r="F39" s="69">
        <v>262</v>
      </c>
      <c r="G39" s="32">
        <f t="shared" si="1"/>
        <v>0.86754966887417218</v>
      </c>
      <c r="H39" s="33">
        <f t="shared" si="3"/>
        <v>148.0225988700565</v>
      </c>
      <c r="I39" s="9"/>
      <c r="J39" s="163"/>
      <c r="K39" s="101"/>
    </row>
    <row r="40" spans="1:11">
      <c r="A40" s="365"/>
      <c r="B40" s="93" t="s">
        <v>13</v>
      </c>
      <c r="C40" s="64">
        <v>230</v>
      </c>
      <c r="D40" s="32">
        <f t="shared" si="0"/>
        <v>0.76158940397350994</v>
      </c>
      <c r="E40" s="33">
        <f t="shared" si="2"/>
        <v>150.32679738562092</v>
      </c>
      <c r="F40" s="69">
        <v>262</v>
      </c>
      <c r="G40" s="32">
        <f t="shared" si="1"/>
        <v>0.86754966887417218</v>
      </c>
      <c r="H40" s="33">
        <f t="shared" si="3"/>
        <v>148.0225988700565</v>
      </c>
      <c r="I40" s="9"/>
      <c r="J40" s="163"/>
      <c r="K40" s="101"/>
    </row>
    <row r="41" spans="1:11" ht="16.5" customHeight="1">
      <c r="A41" s="365"/>
      <c r="B41" s="93" t="s">
        <v>14</v>
      </c>
      <c r="C41" s="64">
        <v>230</v>
      </c>
      <c r="D41" s="32">
        <f t="shared" si="0"/>
        <v>0.76158940397350994</v>
      </c>
      <c r="E41" s="33">
        <f t="shared" si="2"/>
        <v>150.32679738562092</v>
      </c>
      <c r="F41" s="69">
        <v>262</v>
      </c>
      <c r="G41" s="32">
        <f t="shared" si="1"/>
        <v>0.86754966887417218</v>
      </c>
      <c r="H41" s="33">
        <f t="shared" si="3"/>
        <v>148.0225988700565</v>
      </c>
      <c r="K41" s="101"/>
    </row>
    <row r="42" spans="1:11" ht="16.5" customHeight="1">
      <c r="A42" s="365"/>
      <c r="B42" s="93" t="s">
        <v>15</v>
      </c>
      <c r="C42" s="38">
        <v>230</v>
      </c>
      <c r="D42" s="15">
        <f t="shared" si="0"/>
        <v>0.76158940397350994</v>
      </c>
      <c r="E42" s="30">
        <f t="shared" si="2"/>
        <v>150.32679738562092</v>
      </c>
      <c r="F42" s="29">
        <v>262</v>
      </c>
      <c r="G42" s="15">
        <f t="shared" si="1"/>
        <v>0.86754966887417218</v>
      </c>
      <c r="H42" s="30">
        <f t="shared" si="3"/>
        <v>148.0225988700565</v>
      </c>
      <c r="K42" s="101"/>
    </row>
    <row r="43" spans="1:11" ht="16.5" customHeight="1">
      <c r="A43" s="365"/>
      <c r="B43" s="93" t="s">
        <v>16</v>
      </c>
      <c r="C43" s="38">
        <v>230</v>
      </c>
      <c r="D43" s="15">
        <f t="shared" si="0"/>
        <v>0.76158940397350994</v>
      </c>
      <c r="E43" s="30">
        <f t="shared" si="2"/>
        <v>150.32679738562092</v>
      </c>
      <c r="F43" s="29">
        <v>262</v>
      </c>
      <c r="G43" s="15">
        <f t="shared" si="1"/>
        <v>0.86754966887417218</v>
      </c>
      <c r="H43" s="30">
        <f t="shared" si="3"/>
        <v>148.0225988700565</v>
      </c>
    </row>
    <row r="44" spans="1:11" ht="16.5" customHeight="1">
      <c r="A44" s="365"/>
      <c r="B44" s="93" t="s">
        <v>17</v>
      </c>
      <c r="C44" s="38">
        <v>250</v>
      </c>
      <c r="D44" s="15">
        <f t="shared" si="0"/>
        <v>0.82781456953642385</v>
      </c>
      <c r="E44" s="30">
        <f t="shared" si="2"/>
        <v>163.3986928104575</v>
      </c>
      <c r="F44" s="29">
        <v>287</v>
      </c>
      <c r="G44" s="15">
        <f t="shared" si="1"/>
        <v>0.95033112582781454</v>
      </c>
      <c r="H44" s="30">
        <f t="shared" si="3"/>
        <v>162.14689265536722</v>
      </c>
    </row>
    <row r="45" spans="1:11" ht="16.5" customHeight="1">
      <c r="A45" s="365"/>
      <c r="B45" s="93" t="s">
        <v>18</v>
      </c>
      <c r="C45" s="64">
        <v>250</v>
      </c>
      <c r="D45" s="32">
        <f t="shared" si="0"/>
        <v>0.82781456953642385</v>
      </c>
      <c r="E45" s="33">
        <f t="shared" si="2"/>
        <v>163.3986928104575</v>
      </c>
      <c r="F45" s="69">
        <v>287</v>
      </c>
      <c r="G45" s="32">
        <f t="shared" si="1"/>
        <v>0.95033112582781454</v>
      </c>
      <c r="H45" s="33">
        <f t="shared" si="3"/>
        <v>162.14689265536722</v>
      </c>
    </row>
    <row r="46" spans="1:11" ht="16.5" customHeight="1">
      <c r="A46" s="365"/>
      <c r="B46" s="93" t="s">
        <v>19</v>
      </c>
      <c r="C46" s="38">
        <v>250</v>
      </c>
      <c r="D46" s="15">
        <f t="shared" si="0"/>
        <v>0.82781456953642385</v>
      </c>
      <c r="E46" s="30">
        <f t="shared" si="2"/>
        <v>163.3986928104575</v>
      </c>
      <c r="F46" s="29">
        <v>293</v>
      </c>
      <c r="G46" s="15">
        <f t="shared" si="1"/>
        <v>0.9701986754966887</v>
      </c>
      <c r="H46" s="30">
        <f t="shared" si="3"/>
        <v>165.5367231638418</v>
      </c>
    </row>
    <row r="47" spans="1:11" ht="16.5" customHeight="1">
      <c r="A47" s="365"/>
      <c r="B47" s="93" t="s">
        <v>20</v>
      </c>
      <c r="C47" s="38">
        <v>265</v>
      </c>
      <c r="D47" s="15">
        <f t="shared" si="0"/>
        <v>0.87748344370860931</v>
      </c>
      <c r="E47" s="30">
        <f t="shared" si="2"/>
        <v>173.20261437908496</v>
      </c>
      <c r="F47" s="29">
        <v>306</v>
      </c>
      <c r="G47" s="15">
        <f t="shared" si="1"/>
        <v>1.0132450331125828</v>
      </c>
      <c r="H47" s="30">
        <f t="shared" si="3"/>
        <v>172.88135593220341</v>
      </c>
    </row>
    <row r="48" spans="1:11" ht="16.5" customHeight="1">
      <c r="A48" s="365"/>
      <c r="B48" s="93" t="s">
        <v>146</v>
      </c>
      <c r="C48" s="38">
        <v>260</v>
      </c>
      <c r="D48" s="15">
        <f t="shared" si="0"/>
        <v>0.86092715231788075</v>
      </c>
      <c r="E48" s="30">
        <f t="shared" si="2"/>
        <v>169.93464052287581</v>
      </c>
      <c r="F48" s="29">
        <v>306</v>
      </c>
      <c r="G48" s="15">
        <f t="shared" si="1"/>
        <v>1.0132450331125828</v>
      </c>
      <c r="H48" s="30">
        <f t="shared" si="3"/>
        <v>172.88135593220341</v>
      </c>
    </row>
    <row r="49" spans="1:8" ht="16.5" customHeight="1" thickBot="1">
      <c r="A49" s="365"/>
      <c r="B49" s="100" t="s">
        <v>147</v>
      </c>
      <c r="C49" s="41">
        <v>300</v>
      </c>
      <c r="D49" s="17">
        <f t="shared" si="0"/>
        <v>0.99337748344370858</v>
      </c>
      <c r="E49" s="42">
        <f t="shared" si="2"/>
        <v>196.07843137254901</v>
      </c>
      <c r="F49" s="43">
        <v>347</v>
      </c>
      <c r="G49" s="17">
        <f t="shared" si="1"/>
        <v>1.1490066225165563</v>
      </c>
      <c r="H49" s="42">
        <f t="shared" si="3"/>
        <v>196.045197740113</v>
      </c>
    </row>
    <row r="50" spans="1:8">
      <c r="A50" s="361">
        <v>2016</v>
      </c>
      <c r="B50" s="83" t="s">
        <v>148</v>
      </c>
      <c r="C50" s="35">
        <v>300</v>
      </c>
      <c r="D50" s="13">
        <f t="shared" si="0"/>
        <v>0.99337748344370858</v>
      </c>
      <c r="E50" s="27">
        <f t="shared" si="2"/>
        <v>196.07843137254901</v>
      </c>
      <c r="F50" s="26">
        <v>347</v>
      </c>
      <c r="G50" s="47">
        <f t="shared" si="1"/>
        <v>1.1490066225165563</v>
      </c>
      <c r="H50" s="263">
        <f t="shared" si="3"/>
        <v>196.045197740113</v>
      </c>
    </row>
    <row r="51" spans="1:8">
      <c r="A51" s="362"/>
      <c r="B51" s="134" t="s">
        <v>12</v>
      </c>
      <c r="C51" s="38">
        <v>300</v>
      </c>
      <c r="D51" s="15">
        <f t="shared" si="0"/>
        <v>0.99337748344370858</v>
      </c>
      <c r="E51" s="30">
        <f t="shared" si="2"/>
        <v>196.07843137254901</v>
      </c>
      <c r="F51" s="29">
        <v>347</v>
      </c>
      <c r="G51" s="48">
        <f t="shared" si="1"/>
        <v>1.1490066225165563</v>
      </c>
      <c r="H51" s="124">
        <f t="shared" si="3"/>
        <v>196.045197740113</v>
      </c>
    </row>
    <row r="52" spans="1:8">
      <c r="A52" s="362"/>
      <c r="B52" s="134" t="s">
        <v>13</v>
      </c>
      <c r="C52" s="38">
        <v>300</v>
      </c>
      <c r="D52" s="15">
        <f t="shared" si="0"/>
        <v>0.99337748344370858</v>
      </c>
      <c r="E52" s="30">
        <f t="shared" si="2"/>
        <v>196.07843137254901</v>
      </c>
      <c r="F52" s="29">
        <v>340</v>
      </c>
      <c r="G52" s="48">
        <f t="shared" si="1"/>
        <v>1.1258278145695364</v>
      </c>
      <c r="H52" s="124">
        <f t="shared" si="3"/>
        <v>192.09039548022599</v>
      </c>
    </row>
    <row r="53" spans="1:8">
      <c r="A53" s="362"/>
      <c r="B53" s="134" t="s">
        <v>14</v>
      </c>
      <c r="C53" s="38">
        <v>300</v>
      </c>
      <c r="D53" s="15">
        <f t="shared" si="0"/>
        <v>0.99337748344370858</v>
      </c>
      <c r="E53" s="30">
        <f t="shared" si="2"/>
        <v>196.07843137254901</v>
      </c>
      <c r="F53" s="29">
        <v>340</v>
      </c>
      <c r="G53" s="48">
        <f t="shared" si="1"/>
        <v>1.1258278145695364</v>
      </c>
      <c r="H53" s="124">
        <f t="shared" si="3"/>
        <v>192.09039548022599</v>
      </c>
    </row>
    <row r="54" spans="1:8">
      <c r="A54" s="362"/>
      <c r="B54" s="134" t="s">
        <v>15</v>
      </c>
      <c r="C54" s="38">
        <v>300</v>
      </c>
      <c r="D54" s="15">
        <f t="shared" si="0"/>
        <v>0.99337748344370858</v>
      </c>
      <c r="E54" s="30">
        <f t="shared" si="2"/>
        <v>196.07843137254901</v>
      </c>
      <c r="F54" s="29">
        <v>340</v>
      </c>
      <c r="G54" s="48">
        <f t="shared" si="1"/>
        <v>1.1258278145695364</v>
      </c>
      <c r="H54" s="124">
        <f t="shared" si="3"/>
        <v>192.09039548022599</v>
      </c>
    </row>
    <row r="55" spans="1:8">
      <c r="A55" s="362"/>
      <c r="B55" s="93" t="s">
        <v>16</v>
      </c>
      <c r="C55" s="29">
        <v>270</v>
      </c>
      <c r="D55" s="15">
        <f t="shared" si="0"/>
        <v>0.89403973509933776</v>
      </c>
      <c r="E55" s="30">
        <f t="shared" si="2"/>
        <v>176.47058823529412</v>
      </c>
      <c r="F55" s="29">
        <v>340</v>
      </c>
      <c r="G55" s="48">
        <f t="shared" si="1"/>
        <v>1.1258278145695364</v>
      </c>
      <c r="H55" s="124">
        <f t="shared" si="3"/>
        <v>192.09039548022599</v>
      </c>
    </row>
    <row r="56" spans="1:8">
      <c r="A56" s="362"/>
      <c r="B56" s="93" t="s">
        <v>17</v>
      </c>
      <c r="C56" s="29">
        <v>270</v>
      </c>
      <c r="D56" s="15">
        <f t="shared" si="0"/>
        <v>0.89403973509933776</v>
      </c>
      <c r="E56" s="30">
        <f t="shared" si="2"/>
        <v>176.47058823529412</v>
      </c>
      <c r="F56" s="29">
        <v>340</v>
      </c>
      <c r="G56" s="48">
        <f t="shared" si="1"/>
        <v>1.1258278145695364</v>
      </c>
      <c r="H56" s="124">
        <f t="shared" si="3"/>
        <v>192.09039548022599</v>
      </c>
    </row>
    <row r="57" spans="1:8">
      <c r="A57" s="362"/>
      <c r="B57" s="93" t="s">
        <v>18</v>
      </c>
      <c r="C57" s="29">
        <v>350</v>
      </c>
      <c r="D57" s="15">
        <f t="shared" si="0"/>
        <v>1.1589403973509933</v>
      </c>
      <c r="E57" s="30">
        <f t="shared" si="2"/>
        <v>228.75816993464051</v>
      </c>
      <c r="F57" s="29">
        <v>400</v>
      </c>
      <c r="G57" s="48">
        <f t="shared" si="1"/>
        <v>1.3245033112582782</v>
      </c>
      <c r="H57" s="124">
        <f t="shared" si="3"/>
        <v>225.98870056497177</v>
      </c>
    </row>
    <row r="58" spans="1:8">
      <c r="A58" s="362"/>
      <c r="B58" s="93" t="s">
        <v>19</v>
      </c>
      <c r="C58" s="29">
        <v>325</v>
      </c>
      <c r="D58" s="15">
        <f t="shared" si="0"/>
        <v>1.076158940397351</v>
      </c>
      <c r="E58" s="30">
        <f t="shared" si="2"/>
        <v>212.41830065359477</v>
      </c>
      <c r="F58" s="29">
        <v>400</v>
      </c>
      <c r="G58" s="48">
        <f t="shared" si="1"/>
        <v>1.3245033112582782</v>
      </c>
      <c r="H58" s="124">
        <f t="shared" si="3"/>
        <v>225.98870056497177</v>
      </c>
    </row>
    <row r="59" spans="1:8">
      <c r="A59" s="362"/>
      <c r="B59" s="93" t="s">
        <v>20</v>
      </c>
      <c r="C59" s="29">
        <v>325</v>
      </c>
      <c r="D59" s="15">
        <f t="shared" si="0"/>
        <v>1.076158940397351</v>
      </c>
      <c r="E59" s="30">
        <f t="shared" si="2"/>
        <v>212.41830065359477</v>
      </c>
      <c r="F59" s="29">
        <v>400</v>
      </c>
      <c r="G59" s="48">
        <f t="shared" si="1"/>
        <v>1.3245033112582782</v>
      </c>
      <c r="H59" s="124">
        <f t="shared" si="3"/>
        <v>225.98870056497177</v>
      </c>
    </row>
    <row r="60" spans="1:8">
      <c r="A60" s="362"/>
      <c r="B60" s="93" t="s">
        <v>146</v>
      </c>
      <c r="C60" s="29">
        <v>325</v>
      </c>
      <c r="D60" s="15">
        <f t="shared" si="0"/>
        <v>1.076158940397351</v>
      </c>
      <c r="E60" s="30">
        <f t="shared" si="2"/>
        <v>212.41830065359477</v>
      </c>
      <c r="F60" s="29">
        <v>400</v>
      </c>
      <c r="G60" s="48">
        <f t="shared" si="1"/>
        <v>1.3245033112582782</v>
      </c>
      <c r="H60" s="124">
        <f t="shared" si="3"/>
        <v>225.98870056497177</v>
      </c>
    </row>
    <row r="61" spans="1:8" ht="15" thickBot="1">
      <c r="A61" s="362"/>
      <c r="B61" s="100" t="s">
        <v>147</v>
      </c>
      <c r="C61" s="43">
        <v>325</v>
      </c>
      <c r="D61" s="17">
        <f t="shared" si="0"/>
        <v>1.076158940397351</v>
      </c>
      <c r="E61" s="42">
        <f t="shared" si="2"/>
        <v>212.41830065359477</v>
      </c>
      <c r="F61" s="43">
        <v>400</v>
      </c>
      <c r="G61" s="59">
        <f t="shared" si="1"/>
        <v>1.3245033112582782</v>
      </c>
      <c r="H61" s="141">
        <f t="shared" si="3"/>
        <v>225.98870056497177</v>
      </c>
    </row>
    <row r="62" spans="1:8">
      <c r="A62" s="364">
        <v>2017</v>
      </c>
      <c r="B62" s="83" t="s">
        <v>148</v>
      </c>
      <c r="C62" s="26">
        <v>325</v>
      </c>
      <c r="D62" s="13">
        <f t="shared" si="0"/>
        <v>1.076158940397351</v>
      </c>
      <c r="E62" s="27">
        <f t="shared" si="2"/>
        <v>212.41830065359477</v>
      </c>
      <c r="F62" s="26">
        <v>400</v>
      </c>
      <c r="G62" s="47">
        <f t="shared" si="1"/>
        <v>1.3245033112582782</v>
      </c>
      <c r="H62" s="263">
        <f t="shared" si="3"/>
        <v>225.98870056497177</v>
      </c>
    </row>
    <row r="63" spans="1:8">
      <c r="A63" s="365"/>
      <c r="B63" s="134" t="s">
        <v>12</v>
      </c>
      <c r="C63" s="8">
        <v>325</v>
      </c>
      <c r="D63" s="76">
        <f t="shared" si="0"/>
        <v>1.076158940397351</v>
      </c>
      <c r="E63" s="126">
        <f t="shared" si="2"/>
        <v>212.41830065359477</v>
      </c>
      <c r="F63" s="8">
        <v>400</v>
      </c>
      <c r="G63" s="75">
        <f t="shared" si="1"/>
        <v>1.3245033112582782</v>
      </c>
      <c r="H63" s="270">
        <f t="shared" si="3"/>
        <v>225.98870056497177</v>
      </c>
    </row>
    <row r="64" spans="1:8">
      <c r="A64" s="365"/>
      <c r="B64" s="134" t="s">
        <v>13</v>
      </c>
      <c r="C64" s="8">
        <v>325</v>
      </c>
      <c r="D64" s="76">
        <f t="shared" si="0"/>
        <v>1.076158940397351</v>
      </c>
      <c r="E64" s="126">
        <f t="shared" si="2"/>
        <v>212.41830065359477</v>
      </c>
      <c r="F64" s="8">
        <v>400</v>
      </c>
      <c r="G64" s="75">
        <f t="shared" si="1"/>
        <v>1.3245033112582782</v>
      </c>
      <c r="H64" s="270">
        <f t="shared" si="3"/>
        <v>225.98870056497177</v>
      </c>
    </row>
    <row r="65" spans="1:8">
      <c r="A65" s="365"/>
      <c r="B65" s="134" t="s">
        <v>14</v>
      </c>
      <c r="C65" s="8">
        <v>325</v>
      </c>
      <c r="D65" s="76">
        <f t="shared" si="0"/>
        <v>1.076158940397351</v>
      </c>
      <c r="E65" s="126">
        <f t="shared" si="2"/>
        <v>212.41830065359477</v>
      </c>
      <c r="F65" s="8">
        <v>400</v>
      </c>
      <c r="G65" s="75">
        <f t="shared" si="1"/>
        <v>1.3245033112582782</v>
      </c>
      <c r="H65" s="270">
        <f t="shared" si="3"/>
        <v>225.98870056497177</v>
      </c>
    </row>
    <row r="66" spans="1:8">
      <c r="A66" s="365"/>
      <c r="B66" s="134" t="s">
        <v>15</v>
      </c>
      <c r="C66" s="8">
        <v>325</v>
      </c>
      <c r="D66" s="76">
        <f t="shared" si="0"/>
        <v>1.076158940397351</v>
      </c>
      <c r="E66" s="126">
        <f t="shared" si="2"/>
        <v>212.41830065359477</v>
      </c>
      <c r="F66" s="8">
        <v>400</v>
      </c>
      <c r="G66" s="75">
        <f t="shared" si="1"/>
        <v>1.3245033112582782</v>
      </c>
      <c r="H66" s="270">
        <f t="shared" si="3"/>
        <v>225.98870056497177</v>
      </c>
    </row>
    <row r="67" spans="1:8">
      <c r="A67" s="365"/>
      <c r="B67" s="134" t="s">
        <v>16</v>
      </c>
      <c r="C67" s="8">
        <v>325</v>
      </c>
      <c r="D67" s="76">
        <f t="shared" si="0"/>
        <v>1.076158940397351</v>
      </c>
      <c r="E67" s="126">
        <f t="shared" si="2"/>
        <v>212.41830065359477</v>
      </c>
      <c r="F67" s="8">
        <v>400</v>
      </c>
      <c r="G67" s="75">
        <f t="shared" si="1"/>
        <v>1.3245033112582782</v>
      </c>
      <c r="H67" s="270">
        <f t="shared" si="3"/>
        <v>225.98870056497177</v>
      </c>
    </row>
    <row r="68" spans="1:8">
      <c r="A68" s="365"/>
      <c r="B68" s="134" t="s">
        <v>17</v>
      </c>
      <c r="C68" s="8">
        <v>350</v>
      </c>
      <c r="D68" s="76">
        <f t="shared" si="0"/>
        <v>1.1589403973509933</v>
      </c>
      <c r="E68" s="126">
        <f t="shared" si="2"/>
        <v>228.75816993464051</v>
      </c>
      <c r="F68" s="8">
        <v>400</v>
      </c>
      <c r="G68" s="75">
        <f t="shared" si="1"/>
        <v>1.3245033112582782</v>
      </c>
      <c r="H68" s="270">
        <f t="shared" si="3"/>
        <v>225.98870056497177</v>
      </c>
    </row>
    <row r="69" spans="1:8">
      <c r="A69" s="365"/>
      <c r="B69" s="134" t="s">
        <v>18</v>
      </c>
      <c r="C69" s="8">
        <v>350</v>
      </c>
      <c r="D69" s="76">
        <f t="shared" si="0"/>
        <v>1.1589403973509933</v>
      </c>
      <c r="E69" s="126">
        <f t="shared" si="2"/>
        <v>228.75816993464051</v>
      </c>
      <c r="F69" s="8">
        <v>400</v>
      </c>
      <c r="G69" s="75">
        <f t="shared" si="1"/>
        <v>1.3245033112582782</v>
      </c>
      <c r="H69" s="270">
        <f t="shared" si="3"/>
        <v>225.98870056497177</v>
      </c>
    </row>
    <row r="70" spans="1:8">
      <c r="A70" s="365"/>
      <c r="B70" s="134" t="s">
        <v>19</v>
      </c>
      <c r="C70" s="8">
        <v>350</v>
      </c>
      <c r="D70" s="76">
        <f t="shared" si="0"/>
        <v>1.1589403973509933</v>
      </c>
      <c r="E70" s="126">
        <f t="shared" si="2"/>
        <v>228.75816993464051</v>
      </c>
      <c r="F70" s="8">
        <v>400</v>
      </c>
      <c r="G70" s="75">
        <f t="shared" si="1"/>
        <v>1.3245033112582782</v>
      </c>
      <c r="H70" s="270">
        <f t="shared" si="3"/>
        <v>225.98870056497177</v>
      </c>
    </row>
    <row r="71" spans="1:8">
      <c r="A71" s="365"/>
      <c r="B71" s="134" t="s">
        <v>20</v>
      </c>
      <c r="C71" s="8">
        <v>378</v>
      </c>
      <c r="D71" s="76">
        <f t="shared" si="0"/>
        <v>1.2516556291390728</v>
      </c>
      <c r="E71" s="126">
        <f t="shared" si="2"/>
        <v>247.05882352941177</v>
      </c>
      <c r="F71" s="8">
        <v>444</v>
      </c>
      <c r="G71" s="75">
        <f t="shared" si="1"/>
        <v>1.4701986754966887</v>
      </c>
      <c r="H71" s="270">
        <f t="shared" si="3"/>
        <v>250.84745762711864</v>
      </c>
    </row>
    <row r="72" spans="1:8">
      <c r="A72" s="365"/>
      <c r="B72" s="134" t="s">
        <v>146</v>
      </c>
      <c r="C72" s="8">
        <v>408</v>
      </c>
      <c r="D72" s="76">
        <f t="shared" si="0"/>
        <v>1.3509933774834437</v>
      </c>
      <c r="E72" s="126">
        <f t="shared" si="2"/>
        <v>266.66666666666663</v>
      </c>
      <c r="F72" s="8">
        <v>470</v>
      </c>
      <c r="G72" s="75">
        <f t="shared" si="1"/>
        <v>1.5562913907284768</v>
      </c>
      <c r="H72" s="270">
        <f t="shared" si="3"/>
        <v>265.53672316384183</v>
      </c>
    </row>
    <row r="73" spans="1:8" ht="15" thickBot="1">
      <c r="A73" s="365"/>
      <c r="B73" s="31" t="s">
        <v>147</v>
      </c>
      <c r="C73" s="43">
        <v>415</v>
      </c>
      <c r="D73" s="17">
        <f t="shared" si="0"/>
        <v>1.3741721854304636</v>
      </c>
      <c r="E73" s="42">
        <f t="shared" si="2"/>
        <v>271.24183006535947</v>
      </c>
      <c r="F73" s="43">
        <v>470</v>
      </c>
      <c r="G73" s="59">
        <f t="shared" si="1"/>
        <v>1.5562913907284768</v>
      </c>
      <c r="H73" s="141">
        <f t="shared" si="3"/>
        <v>265.53672316384183</v>
      </c>
    </row>
    <row r="74" spans="1:8">
      <c r="A74" s="364">
        <v>2018</v>
      </c>
      <c r="B74" s="83" t="s">
        <v>148</v>
      </c>
      <c r="C74" s="26">
        <v>420</v>
      </c>
      <c r="D74" s="13">
        <f t="shared" si="0"/>
        <v>1.3907284768211921</v>
      </c>
      <c r="E74" s="27">
        <f t="shared" si="2"/>
        <v>274.50980392156862</v>
      </c>
      <c r="F74" s="26">
        <v>470</v>
      </c>
      <c r="G74" s="47">
        <f t="shared" si="1"/>
        <v>1.5562913907284768</v>
      </c>
      <c r="H74" s="263">
        <f t="shared" si="3"/>
        <v>265.53672316384183</v>
      </c>
    </row>
    <row r="75" spans="1:8">
      <c r="A75" s="365"/>
      <c r="B75" s="134" t="s">
        <v>12</v>
      </c>
      <c r="C75" s="8">
        <v>420</v>
      </c>
      <c r="D75" s="76">
        <f t="shared" si="0"/>
        <v>1.3907284768211921</v>
      </c>
      <c r="E75" s="126">
        <f t="shared" si="2"/>
        <v>274.50980392156862</v>
      </c>
      <c r="F75" s="8">
        <v>470</v>
      </c>
      <c r="G75" s="75">
        <f t="shared" si="1"/>
        <v>1.5562913907284768</v>
      </c>
      <c r="H75" s="270">
        <f t="shared" si="3"/>
        <v>265.53672316384183</v>
      </c>
    </row>
    <row r="76" spans="1:8">
      <c r="A76" s="365"/>
      <c r="B76" s="134" t="s">
        <v>13</v>
      </c>
      <c r="C76" s="8">
        <v>420</v>
      </c>
      <c r="D76" s="76">
        <f t="shared" si="0"/>
        <v>1.3907284768211921</v>
      </c>
      <c r="E76" s="126">
        <f t="shared" si="2"/>
        <v>274.50980392156862</v>
      </c>
      <c r="F76" s="8">
        <v>470</v>
      </c>
      <c r="G76" s="75">
        <f t="shared" si="1"/>
        <v>1.5562913907284768</v>
      </c>
      <c r="H76" s="270">
        <f t="shared" si="3"/>
        <v>265.53672316384183</v>
      </c>
    </row>
    <row r="77" spans="1:8">
      <c r="A77" s="365"/>
      <c r="B77" s="134" t="s">
        <v>14</v>
      </c>
      <c r="C77" s="8">
        <v>420</v>
      </c>
      <c r="D77" s="76">
        <f t="shared" si="0"/>
        <v>1.3907284768211921</v>
      </c>
      <c r="E77" s="126">
        <f t="shared" si="2"/>
        <v>274.50980392156862</v>
      </c>
      <c r="F77" s="8">
        <v>470</v>
      </c>
      <c r="G77" s="75">
        <f t="shared" si="1"/>
        <v>1.5562913907284768</v>
      </c>
      <c r="H77" s="270">
        <f t="shared" si="3"/>
        <v>265.53672316384183</v>
      </c>
    </row>
    <row r="78" spans="1:8">
      <c r="A78" s="365"/>
      <c r="B78" s="134" t="s">
        <v>15</v>
      </c>
      <c r="C78" s="8">
        <v>438</v>
      </c>
      <c r="D78" s="76">
        <f t="shared" si="0"/>
        <v>1.4503311258278146</v>
      </c>
      <c r="E78" s="126">
        <f t="shared" si="2"/>
        <v>286.27450980392155</v>
      </c>
      <c r="F78" s="8">
        <v>520</v>
      </c>
      <c r="G78" s="75">
        <f t="shared" si="1"/>
        <v>1.7218543046357615</v>
      </c>
      <c r="H78" s="270">
        <f t="shared" si="3"/>
        <v>293.78531073446328</v>
      </c>
    </row>
    <row r="79" spans="1:8">
      <c r="A79" s="365"/>
      <c r="B79" s="134" t="s">
        <v>16</v>
      </c>
      <c r="C79" s="8">
        <v>424</v>
      </c>
      <c r="D79" s="76">
        <f t="shared" ref="D79:D100" si="4">C79/$B$119</f>
        <v>1.4039735099337749</v>
      </c>
      <c r="E79" s="126">
        <f t="shared" si="2"/>
        <v>277.12418300653593</v>
      </c>
      <c r="F79" s="8">
        <v>520</v>
      </c>
      <c r="G79" s="75">
        <f t="shared" ref="G79:G100" si="5">F79/$B$119</f>
        <v>1.7218543046357615</v>
      </c>
      <c r="H79" s="270">
        <f t="shared" si="3"/>
        <v>293.78531073446328</v>
      </c>
    </row>
    <row r="80" spans="1:8">
      <c r="A80" s="365"/>
      <c r="B80" s="134" t="s">
        <v>17</v>
      </c>
      <c r="C80" s="8">
        <v>424</v>
      </c>
      <c r="D80" s="76">
        <f t="shared" si="4"/>
        <v>1.4039735099337749</v>
      </c>
      <c r="E80" s="126">
        <f t="shared" ref="E80:E100" si="6">C80/$C$23*100</f>
        <v>277.12418300653593</v>
      </c>
      <c r="F80" s="8">
        <v>520</v>
      </c>
      <c r="G80" s="75">
        <f t="shared" si="5"/>
        <v>1.7218543046357615</v>
      </c>
      <c r="H80" s="270">
        <f t="shared" ref="H80:H100" si="7">F80/$F$23*100</f>
        <v>293.78531073446328</v>
      </c>
    </row>
    <row r="81" spans="1:8">
      <c r="A81" s="365"/>
      <c r="B81" s="134" t="s">
        <v>18</v>
      </c>
      <c r="C81" s="8">
        <v>453</v>
      </c>
      <c r="D81" s="76">
        <f t="shared" si="4"/>
        <v>1.5</v>
      </c>
      <c r="E81" s="126">
        <f t="shared" si="6"/>
        <v>296.07843137254906</v>
      </c>
      <c r="F81" s="8">
        <v>520</v>
      </c>
      <c r="G81" s="75">
        <f t="shared" si="5"/>
        <v>1.7218543046357615</v>
      </c>
      <c r="H81" s="270">
        <f t="shared" si="7"/>
        <v>293.78531073446328</v>
      </c>
    </row>
    <row r="82" spans="1:8">
      <c r="A82" s="365"/>
      <c r="B82" s="134" t="s">
        <v>19</v>
      </c>
      <c r="C82" s="8">
        <v>453</v>
      </c>
      <c r="D82" s="76">
        <f t="shared" si="4"/>
        <v>1.5</v>
      </c>
      <c r="E82" s="126">
        <f t="shared" si="6"/>
        <v>296.07843137254906</v>
      </c>
      <c r="F82" s="8">
        <v>520</v>
      </c>
      <c r="G82" s="75">
        <f t="shared" si="5"/>
        <v>1.7218543046357615</v>
      </c>
      <c r="H82" s="270">
        <f t="shared" si="7"/>
        <v>293.78531073446328</v>
      </c>
    </row>
    <row r="83" spans="1:8">
      <c r="A83" s="365"/>
      <c r="B83" s="134" t="s">
        <v>20</v>
      </c>
      <c r="C83" s="8">
        <v>429</v>
      </c>
      <c r="D83" s="76">
        <f t="shared" si="4"/>
        <v>1.4205298013245033</v>
      </c>
      <c r="E83" s="126">
        <f t="shared" si="6"/>
        <v>280.39215686274508</v>
      </c>
      <c r="F83" s="8">
        <v>544</v>
      </c>
      <c r="G83" s="75">
        <f t="shared" si="5"/>
        <v>1.8013245033112584</v>
      </c>
      <c r="H83" s="270">
        <f t="shared" si="7"/>
        <v>307.34463276836158</v>
      </c>
    </row>
    <row r="84" spans="1:8">
      <c r="A84" s="365"/>
      <c r="B84" s="134" t="s">
        <v>146</v>
      </c>
      <c r="C84" s="8">
        <v>478</v>
      </c>
      <c r="D84" s="76">
        <f t="shared" si="4"/>
        <v>1.5827814569536425</v>
      </c>
      <c r="E84" s="126">
        <f t="shared" si="6"/>
        <v>312.41830065359477</v>
      </c>
      <c r="F84" s="8">
        <v>570</v>
      </c>
      <c r="G84" s="75">
        <f t="shared" si="5"/>
        <v>1.8874172185430464</v>
      </c>
      <c r="H84" s="270">
        <f t="shared" si="7"/>
        <v>322.03389830508473</v>
      </c>
    </row>
    <row r="85" spans="1:8" ht="15" thickBot="1">
      <c r="A85" s="365"/>
      <c r="B85" s="112" t="s">
        <v>147</v>
      </c>
      <c r="C85" s="319">
        <v>478</v>
      </c>
      <c r="D85" s="165">
        <f t="shared" si="4"/>
        <v>1.5827814569536425</v>
      </c>
      <c r="E85" s="168">
        <f t="shared" si="6"/>
        <v>312.41830065359477</v>
      </c>
      <c r="F85" s="319">
        <v>570</v>
      </c>
      <c r="G85" s="283">
        <f t="shared" si="5"/>
        <v>1.8874172185430464</v>
      </c>
      <c r="H85" s="114">
        <f t="shared" si="7"/>
        <v>322.03389830508473</v>
      </c>
    </row>
    <row r="86" spans="1:8">
      <c r="A86" s="364">
        <v>2019</v>
      </c>
      <c r="B86" s="83" t="s">
        <v>148</v>
      </c>
      <c r="C86" s="26">
        <v>645</v>
      </c>
      <c r="D86" s="13">
        <f t="shared" si="4"/>
        <v>2.1357615894039736</v>
      </c>
      <c r="E86" s="27">
        <f t="shared" si="6"/>
        <v>421.56862745098039</v>
      </c>
      <c r="F86" s="26">
        <v>750</v>
      </c>
      <c r="G86" s="47">
        <f t="shared" si="5"/>
        <v>2.4834437086092715</v>
      </c>
      <c r="H86" s="263">
        <f t="shared" si="7"/>
        <v>423.72881355932208</v>
      </c>
    </row>
    <row r="87" spans="1:8">
      <c r="A87" s="365"/>
      <c r="B87" s="134" t="s">
        <v>12</v>
      </c>
      <c r="C87" s="8">
        <v>616</v>
      </c>
      <c r="D87" s="76">
        <f t="shared" si="4"/>
        <v>2.0397350993377485</v>
      </c>
      <c r="E87" s="126">
        <f t="shared" si="6"/>
        <v>402.61437908496731</v>
      </c>
      <c r="F87" s="8">
        <v>750</v>
      </c>
      <c r="G87" s="75">
        <f t="shared" si="5"/>
        <v>2.4834437086092715</v>
      </c>
      <c r="H87" s="270">
        <f t="shared" si="7"/>
        <v>423.72881355932208</v>
      </c>
    </row>
    <row r="88" spans="1:8">
      <c r="A88" s="365"/>
      <c r="B88" s="134" t="s">
        <v>13</v>
      </c>
      <c r="C88" s="8">
        <v>628</v>
      </c>
      <c r="D88" s="76">
        <f t="shared" si="4"/>
        <v>2.0794701986754967</v>
      </c>
      <c r="E88" s="126">
        <f t="shared" si="6"/>
        <v>410.45751633986924</v>
      </c>
      <c r="F88" s="8">
        <v>750</v>
      </c>
      <c r="G88" s="75">
        <f t="shared" si="5"/>
        <v>2.4834437086092715</v>
      </c>
      <c r="H88" s="270">
        <f t="shared" si="7"/>
        <v>423.72881355932208</v>
      </c>
    </row>
    <row r="89" spans="1:8">
      <c r="A89" s="365"/>
      <c r="B89" s="134" t="s">
        <v>14</v>
      </c>
      <c r="C89" s="8">
        <v>600</v>
      </c>
      <c r="D89" s="76">
        <f t="shared" si="4"/>
        <v>1.9867549668874172</v>
      </c>
      <c r="E89" s="126">
        <f t="shared" si="6"/>
        <v>392.15686274509801</v>
      </c>
      <c r="F89" s="8">
        <v>750</v>
      </c>
      <c r="G89" s="75">
        <f t="shared" si="5"/>
        <v>2.4834437086092715</v>
      </c>
      <c r="H89" s="270">
        <f t="shared" si="7"/>
        <v>423.72881355932208</v>
      </c>
    </row>
    <row r="90" spans="1:8">
      <c r="A90" s="365"/>
      <c r="B90" s="134" t="s">
        <v>15</v>
      </c>
      <c r="C90" s="8">
        <v>600</v>
      </c>
      <c r="D90" s="76">
        <f t="shared" si="4"/>
        <v>1.9867549668874172</v>
      </c>
      <c r="E90" s="126">
        <f t="shared" si="6"/>
        <v>392.15686274509801</v>
      </c>
      <c r="F90" s="8">
        <v>750</v>
      </c>
      <c r="G90" s="75">
        <f t="shared" si="5"/>
        <v>2.4834437086092715</v>
      </c>
      <c r="H90" s="270">
        <f t="shared" si="7"/>
        <v>423.72881355932208</v>
      </c>
    </row>
    <row r="91" spans="1:8">
      <c r="A91" s="365"/>
      <c r="B91" s="134" t="s">
        <v>16</v>
      </c>
      <c r="C91" s="8">
        <v>600</v>
      </c>
      <c r="D91" s="76">
        <f t="shared" si="4"/>
        <v>1.9867549668874172</v>
      </c>
      <c r="E91" s="126">
        <f t="shared" si="6"/>
        <v>392.15686274509801</v>
      </c>
      <c r="F91" s="8">
        <v>750</v>
      </c>
      <c r="G91" s="75">
        <f t="shared" si="5"/>
        <v>2.4834437086092715</v>
      </c>
      <c r="H91" s="270">
        <f t="shared" si="7"/>
        <v>423.72881355932208</v>
      </c>
    </row>
    <row r="92" spans="1:8">
      <c r="A92" s="365"/>
      <c r="B92" s="134" t="s">
        <v>17</v>
      </c>
      <c r="C92" s="8">
        <v>600</v>
      </c>
      <c r="D92" s="76">
        <f t="shared" si="4"/>
        <v>1.9867549668874172</v>
      </c>
      <c r="E92" s="126">
        <f t="shared" si="6"/>
        <v>392.15686274509801</v>
      </c>
      <c r="F92" s="8">
        <v>750</v>
      </c>
      <c r="G92" s="75">
        <f t="shared" si="5"/>
        <v>2.4834437086092715</v>
      </c>
      <c r="H92" s="270">
        <f t="shared" si="7"/>
        <v>423.72881355932208</v>
      </c>
    </row>
    <row r="93" spans="1:8">
      <c r="A93" s="365"/>
      <c r="B93" s="134" t="s">
        <v>18</v>
      </c>
      <c r="C93" s="8">
        <v>691</v>
      </c>
      <c r="D93" s="76">
        <f t="shared" si="4"/>
        <v>2.2880794701986753</v>
      </c>
      <c r="E93" s="126">
        <f t="shared" si="6"/>
        <v>451.63398692810455</v>
      </c>
      <c r="F93" s="8">
        <v>868</v>
      </c>
      <c r="G93" s="75">
        <f t="shared" si="5"/>
        <v>2.8741721854304636</v>
      </c>
      <c r="H93" s="270">
        <f t="shared" si="7"/>
        <v>490.39548022598865</v>
      </c>
    </row>
    <row r="94" spans="1:8">
      <c r="A94" s="365"/>
      <c r="B94" s="134" t="s">
        <v>19</v>
      </c>
      <c r="C94" s="8">
        <v>659</v>
      </c>
      <c r="D94" s="76">
        <f t="shared" si="4"/>
        <v>2.1821192052980134</v>
      </c>
      <c r="E94" s="126">
        <f t="shared" si="6"/>
        <v>430.718954248366</v>
      </c>
      <c r="F94" s="8">
        <v>783</v>
      </c>
      <c r="G94" s="75">
        <f t="shared" si="5"/>
        <v>2.5927152317880795</v>
      </c>
      <c r="H94" s="270">
        <f t="shared" si="7"/>
        <v>442.37288135593218</v>
      </c>
    </row>
    <row r="95" spans="1:8">
      <c r="A95" s="365"/>
      <c r="B95" s="134" t="s">
        <v>20</v>
      </c>
      <c r="C95" s="8">
        <v>659</v>
      </c>
      <c r="D95" s="76">
        <f t="shared" si="4"/>
        <v>2.1821192052980134</v>
      </c>
      <c r="E95" s="126">
        <f t="shared" si="6"/>
        <v>430.718954248366</v>
      </c>
      <c r="F95" s="8">
        <v>783</v>
      </c>
      <c r="G95" s="75">
        <f t="shared" si="5"/>
        <v>2.5927152317880795</v>
      </c>
      <c r="H95" s="270">
        <f t="shared" si="7"/>
        <v>442.37288135593218</v>
      </c>
    </row>
    <row r="96" spans="1:8">
      <c r="A96" s="365"/>
      <c r="B96" s="134" t="s">
        <v>146</v>
      </c>
      <c r="C96" s="8">
        <v>805</v>
      </c>
      <c r="D96" s="76">
        <f t="shared" si="4"/>
        <v>2.6655629139072849</v>
      </c>
      <c r="E96" s="126">
        <f t="shared" si="6"/>
        <v>526.14379084967322</v>
      </c>
      <c r="F96" s="8">
        <v>994</v>
      </c>
      <c r="G96" s="75">
        <f t="shared" si="5"/>
        <v>3.2913907284768213</v>
      </c>
      <c r="H96" s="270">
        <f t="shared" si="7"/>
        <v>561.58192090395482</v>
      </c>
    </row>
    <row r="97" spans="1:8" ht="15" thickBot="1">
      <c r="A97" s="365"/>
      <c r="B97" s="112" t="s">
        <v>147</v>
      </c>
      <c r="C97" s="319">
        <v>855</v>
      </c>
      <c r="D97" s="165">
        <f t="shared" si="4"/>
        <v>2.8311258278145695</v>
      </c>
      <c r="E97" s="168">
        <f t="shared" si="6"/>
        <v>558.82352941176464</v>
      </c>
      <c r="F97" s="319">
        <v>1053</v>
      </c>
      <c r="G97" s="283">
        <f t="shared" si="5"/>
        <v>3.4867549668874172</v>
      </c>
      <c r="H97" s="114">
        <f t="shared" si="7"/>
        <v>594.9152542372882</v>
      </c>
    </row>
    <row r="98" spans="1:8">
      <c r="A98" s="364">
        <v>2020</v>
      </c>
      <c r="B98" s="83" t="s">
        <v>148</v>
      </c>
      <c r="C98" s="26">
        <v>877</v>
      </c>
      <c r="D98" s="13">
        <f t="shared" si="4"/>
        <v>2.9039735099337749</v>
      </c>
      <c r="E98" s="27">
        <f t="shared" si="6"/>
        <v>573.20261437908493</v>
      </c>
      <c r="F98" s="26">
        <v>1072</v>
      </c>
      <c r="G98" s="47">
        <f t="shared" si="5"/>
        <v>3.5496688741721854</v>
      </c>
      <c r="H98" s="263">
        <f t="shared" si="7"/>
        <v>605.64971751412429</v>
      </c>
    </row>
    <row r="99" spans="1:8">
      <c r="A99" s="365"/>
      <c r="B99" s="134" t="s">
        <v>12</v>
      </c>
      <c r="C99" s="8">
        <v>904</v>
      </c>
      <c r="D99" s="76">
        <f t="shared" si="4"/>
        <v>2.9933774834437088</v>
      </c>
      <c r="E99" s="126">
        <f t="shared" si="6"/>
        <v>590.84967320261444</v>
      </c>
      <c r="F99" s="8">
        <v>1090</v>
      </c>
      <c r="G99" s="75">
        <f t="shared" si="5"/>
        <v>3.6092715231788079</v>
      </c>
      <c r="H99" s="270">
        <f t="shared" si="7"/>
        <v>615.81920903954801</v>
      </c>
    </row>
    <row r="100" spans="1:8">
      <c r="A100" s="365"/>
      <c r="B100" s="134" t="s">
        <v>13</v>
      </c>
      <c r="C100" s="8">
        <v>904</v>
      </c>
      <c r="D100" s="76">
        <f t="shared" si="4"/>
        <v>2.9933774834437088</v>
      </c>
      <c r="E100" s="126">
        <f t="shared" si="6"/>
        <v>590.84967320261444</v>
      </c>
      <c r="F100" s="8">
        <v>1090</v>
      </c>
      <c r="G100" s="75">
        <f t="shared" si="5"/>
        <v>3.6092715231788079</v>
      </c>
      <c r="H100" s="270">
        <f t="shared" si="7"/>
        <v>615.81920903954801</v>
      </c>
    </row>
    <row r="101" spans="1:8">
      <c r="A101" s="365"/>
      <c r="B101" s="134" t="s">
        <v>14</v>
      </c>
      <c r="C101" s="8" t="s">
        <v>150</v>
      </c>
      <c r="D101" s="76" t="s">
        <v>150</v>
      </c>
      <c r="E101" s="126" t="s">
        <v>150</v>
      </c>
      <c r="F101" s="8" t="s">
        <v>150</v>
      </c>
      <c r="G101" s="75" t="s">
        <v>150</v>
      </c>
      <c r="H101" s="270" t="s">
        <v>150</v>
      </c>
    </row>
    <row r="102" spans="1:8">
      <c r="A102" s="365"/>
      <c r="B102" s="134" t="s">
        <v>15</v>
      </c>
      <c r="C102" s="8" t="s">
        <v>150</v>
      </c>
      <c r="D102" s="76" t="s">
        <v>150</v>
      </c>
      <c r="E102" s="126" t="s">
        <v>150</v>
      </c>
      <c r="F102" s="8" t="s">
        <v>150</v>
      </c>
      <c r="G102" s="75" t="s">
        <v>150</v>
      </c>
      <c r="H102" s="270" t="s">
        <v>150</v>
      </c>
    </row>
    <row r="103" spans="1:8">
      <c r="A103" s="365"/>
      <c r="B103" s="134" t="s">
        <v>16</v>
      </c>
      <c r="C103" s="8" t="s">
        <v>150</v>
      </c>
      <c r="D103" s="76" t="s">
        <v>150</v>
      </c>
      <c r="E103" s="126" t="s">
        <v>150</v>
      </c>
      <c r="F103" s="8" t="s">
        <v>150</v>
      </c>
      <c r="G103" s="75" t="s">
        <v>150</v>
      </c>
      <c r="H103" s="270" t="s">
        <v>150</v>
      </c>
    </row>
    <row r="104" spans="1:8">
      <c r="A104" s="365"/>
      <c r="B104" s="134" t="s">
        <v>17</v>
      </c>
      <c r="C104" s="8" t="s">
        <v>150</v>
      </c>
      <c r="D104" s="76" t="s">
        <v>150</v>
      </c>
      <c r="E104" s="126" t="s">
        <v>150</v>
      </c>
      <c r="F104" s="8" t="s">
        <v>150</v>
      </c>
      <c r="G104" s="75" t="s">
        <v>150</v>
      </c>
      <c r="H104" s="270" t="s">
        <v>150</v>
      </c>
    </row>
    <row r="105" spans="1:8">
      <c r="A105" s="365"/>
      <c r="B105" s="134" t="s">
        <v>18</v>
      </c>
      <c r="C105" s="8" t="s">
        <v>150</v>
      </c>
      <c r="D105" s="76" t="s">
        <v>150</v>
      </c>
      <c r="E105" s="126" t="s">
        <v>150</v>
      </c>
      <c r="F105" s="8" t="s">
        <v>150</v>
      </c>
      <c r="G105" s="75" t="s">
        <v>150</v>
      </c>
      <c r="H105" s="270" t="s">
        <v>150</v>
      </c>
    </row>
    <row r="106" spans="1:8">
      <c r="A106" s="365"/>
      <c r="B106" s="134" t="s">
        <v>19</v>
      </c>
      <c r="C106" s="8" t="s">
        <v>150</v>
      </c>
      <c r="D106" s="76" t="s">
        <v>150</v>
      </c>
      <c r="E106" s="126" t="s">
        <v>150</v>
      </c>
      <c r="F106" s="8" t="s">
        <v>150</v>
      </c>
      <c r="G106" s="75" t="s">
        <v>150</v>
      </c>
      <c r="H106" s="270" t="s">
        <v>150</v>
      </c>
    </row>
    <row r="107" spans="1:8">
      <c r="A107" s="365"/>
      <c r="B107" s="134" t="s">
        <v>20</v>
      </c>
      <c r="C107" s="8" t="s">
        <v>150</v>
      </c>
      <c r="D107" s="76" t="s">
        <v>150</v>
      </c>
      <c r="E107" s="126" t="s">
        <v>150</v>
      </c>
      <c r="F107" s="8" t="s">
        <v>150</v>
      </c>
      <c r="G107" s="75" t="s">
        <v>150</v>
      </c>
      <c r="H107" s="270" t="s">
        <v>150</v>
      </c>
    </row>
    <row r="108" spans="1:8">
      <c r="A108" s="365"/>
      <c r="B108" s="134" t="s">
        <v>146</v>
      </c>
      <c r="C108" s="8" t="s">
        <v>150</v>
      </c>
      <c r="D108" s="76" t="s">
        <v>150</v>
      </c>
      <c r="E108" s="126" t="s">
        <v>150</v>
      </c>
      <c r="F108" s="8" t="s">
        <v>150</v>
      </c>
      <c r="G108" s="75" t="s">
        <v>150</v>
      </c>
      <c r="H108" s="270" t="s">
        <v>150</v>
      </c>
    </row>
    <row r="109" spans="1:8" ht="15" thickBot="1">
      <c r="A109" s="365"/>
      <c r="B109" s="112" t="s">
        <v>147</v>
      </c>
      <c r="C109" s="319" t="s">
        <v>150</v>
      </c>
      <c r="D109" s="165" t="s">
        <v>150</v>
      </c>
      <c r="E109" s="168" t="s">
        <v>150</v>
      </c>
      <c r="F109" s="319" t="s">
        <v>150</v>
      </c>
      <c r="G109" s="283" t="s">
        <v>150</v>
      </c>
      <c r="H109" s="114" t="s">
        <v>150</v>
      </c>
    </row>
    <row r="110" spans="1:8">
      <c r="A110" s="364">
        <v>2021</v>
      </c>
      <c r="B110" s="134" t="s">
        <v>148</v>
      </c>
      <c r="C110" s="8" t="s">
        <v>150</v>
      </c>
      <c r="D110" s="76" t="s">
        <v>150</v>
      </c>
      <c r="E110" s="126" t="s">
        <v>150</v>
      </c>
      <c r="F110" s="8" t="s">
        <v>150</v>
      </c>
      <c r="G110" s="75" t="s">
        <v>150</v>
      </c>
      <c r="H110" s="270" t="s">
        <v>150</v>
      </c>
    </row>
    <row r="111" spans="1:8">
      <c r="A111" s="365"/>
      <c r="B111" s="134" t="s">
        <v>12</v>
      </c>
      <c r="C111" s="8" t="s">
        <v>150</v>
      </c>
      <c r="D111" s="76" t="s">
        <v>150</v>
      </c>
      <c r="E111" s="126" t="s">
        <v>150</v>
      </c>
      <c r="F111" s="8" t="s">
        <v>150</v>
      </c>
      <c r="G111" s="75" t="s">
        <v>150</v>
      </c>
      <c r="H111" s="270" t="s">
        <v>150</v>
      </c>
    </row>
    <row r="112" spans="1:8">
      <c r="A112" s="365"/>
      <c r="B112" s="134" t="s">
        <v>13</v>
      </c>
      <c r="C112" s="8" t="s">
        <v>150</v>
      </c>
      <c r="D112" s="76" t="s">
        <v>150</v>
      </c>
      <c r="E112" s="126" t="s">
        <v>150</v>
      </c>
      <c r="F112" s="8" t="s">
        <v>150</v>
      </c>
      <c r="G112" s="75" t="s">
        <v>150</v>
      </c>
      <c r="H112" s="270" t="s">
        <v>150</v>
      </c>
    </row>
    <row r="113" spans="1:8">
      <c r="A113" s="365"/>
      <c r="B113" s="134" t="s">
        <v>14</v>
      </c>
      <c r="C113" s="8" t="s">
        <v>150</v>
      </c>
      <c r="D113" s="76" t="s">
        <v>150</v>
      </c>
      <c r="E113" s="126" t="s">
        <v>150</v>
      </c>
      <c r="F113" s="8" t="s">
        <v>150</v>
      </c>
      <c r="G113" s="75" t="s">
        <v>150</v>
      </c>
      <c r="H113" s="270" t="s">
        <v>150</v>
      </c>
    </row>
    <row r="114" spans="1:8">
      <c r="A114" s="365"/>
      <c r="B114" s="134" t="s">
        <v>15</v>
      </c>
      <c r="C114" s="8" t="s">
        <v>150</v>
      </c>
      <c r="D114" s="76" t="s">
        <v>150</v>
      </c>
      <c r="E114" s="126" t="s">
        <v>150</v>
      </c>
      <c r="F114" s="8" t="s">
        <v>150</v>
      </c>
      <c r="G114" s="75" t="s">
        <v>150</v>
      </c>
      <c r="H114" s="270" t="s">
        <v>150</v>
      </c>
    </row>
    <row r="115" spans="1:8">
      <c r="A115" s="365"/>
      <c r="B115" s="134" t="s">
        <v>16</v>
      </c>
      <c r="C115" s="8">
        <v>1618</v>
      </c>
      <c r="D115" s="76">
        <f t="shared" ref="D115:D118" si="8">C115/$B$119</f>
        <v>5.3576158940397347</v>
      </c>
      <c r="E115" s="126">
        <f t="shared" ref="E115:E118" si="9">C115/$C$23*100</f>
        <v>1057.516339869281</v>
      </c>
      <c r="F115" s="8">
        <v>1858</v>
      </c>
      <c r="G115" s="75">
        <f t="shared" ref="G115" si="10">F115/$B$119</f>
        <v>6.1523178807947021</v>
      </c>
      <c r="H115" s="270">
        <f t="shared" ref="H115" si="11">F115/$F$23*100</f>
        <v>1049.7175141242938</v>
      </c>
    </row>
    <row r="116" spans="1:8">
      <c r="A116" s="365"/>
      <c r="B116" s="134" t="s">
        <v>17</v>
      </c>
      <c r="C116" s="8">
        <v>1618</v>
      </c>
      <c r="D116" s="76">
        <f t="shared" si="8"/>
        <v>5.3576158940397347</v>
      </c>
      <c r="E116" s="126">
        <f t="shared" si="9"/>
        <v>1057.516339869281</v>
      </c>
      <c r="F116" s="8" t="s">
        <v>150</v>
      </c>
      <c r="G116" s="75" t="s">
        <v>150</v>
      </c>
      <c r="H116" s="270" t="s">
        <v>150</v>
      </c>
    </row>
    <row r="117" spans="1:8">
      <c r="A117" s="365"/>
      <c r="B117" s="134" t="s">
        <v>18</v>
      </c>
      <c r="C117" s="8">
        <v>1618</v>
      </c>
      <c r="D117" s="76">
        <f t="shared" si="8"/>
        <v>5.3576158940397347</v>
      </c>
      <c r="E117" s="126">
        <f t="shared" si="9"/>
        <v>1057.516339869281</v>
      </c>
      <c r="F117" s="8" t="s">
        <v>150</v>
      </c>
      <c r="G117" s="75" t="s">
        <v>150</v>
      </c>
      <c r="H117" s="270" t="s">
        <v>150</v>
      </c>
    </row>
    <row r="118" spans="1:8" ht="15" thickBot="1">
      <c r="A118" s="372"/>
      <c r="B118" s="100" t="s">
        <v>19</v>
      </c>
      <c r="C118" s="43">
        <v>1952</v>
      </c>
      <c r="D118" s="17">
        <f t="shared" si="8"/>
        <v>6.4635761589403975</v>
      </c>
      <c r="E118" s="42">
        <f t="shared" si="9"/>
        <v>1275.8169934640523</v>
      </c>
      <c r="F118" s="43">
        <v>2250</v>
      </c>
      <c r="G118" s="59">
        <f t="shared" ref="G118" si="12">F118/$B$119</f>
        <v>7.4503311258278142</v>
      </c>
      <c r="H118" s="141">
        <f t="shared" ref="H118" si="13">F118/$F$23*100</f>
        <v>1271.1864406779662</v>
      </c>
    </row>
    <row r="119" spans="1:8">
      <c r="A119" s="71" t="s">
        <v>36</v>
      </c>
      <c r="B119" s="19">
        <v>302</v>
      </c>
    </row>
    <row r="120" spans="1:8">
      <c r="A120" s="9"/>
      <c r="B120" s="74"/>
    </row>
    <row r="121" spans="1:8">
      <c r="A121" t="s">
        <v>93</v>
      </c>
    </row>
    <row r="122" spans="1:8">
      <c r="A122" s="6" t="s">
        <v>74</v>
      </c>
    </row>
    <row r="123" spans="1:8">
      <c r="A123" s="6" t="s">
        <v>75</v>
      </c>
    </row>
    <row r="125" spans="1:8">
      <c r="A125" s="118" t="s">
        <v>21</v>
      </c>
    </row>
    <row r="127" spans="1:8">
      <c r="A127" s="452" t="s">
        <v>259</v>
      </c>
    </row>
    <row r="128" spans="1:8">
      <c r="A128" s="453" t="s">
        <v>260</v>
      </c>
    </row>
  </sheetData>
  <mergeCells count="14">
    <mergeCell ref="A110:A118"/>
    <mergeCell ref="A98:A109"/>
    <mergeCell ref="C12:H12"/>
    <mergeCell ref="F13:H13"/>
    <mergeCell ref="A38:A49"/>
    <mergeCell ref="A26:A37"/>
    <mergeCell ref="A12:A14"/>
    <mergeCell ref="B12:B14"/>
    <mergeCell ref="A86:A97"/>
    <mergeCell ref="A62:A73"/>
    <mergeCell ref="A50:A61"/>
    <mergeCell ref="C13:E13"/>
    <mergeCell ref="A15:A25"/>
    <mergeCell ref="A74:A85"/>
  </mergeCells>
  <hyperlinks>
    <hyperlink ref="A125" location="Índice!A1" display="Volver al Índice" xr:uid="{00000000-0004-0000-2200-000000000000}"/>
    <hyperlink ref="A128" r:id="rId1" xr:uid="{B44E6266-041F-4FB4-B638-20F493385BA1}"/>
  </hyperlinks>
  <pageMargins left="0.7" right="0.7" top="0.75" bottom="0.75" header="0.3" footer="0.3"/>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H101"/>
  <sheetViews>
    <sheetView zoomScale="80" zoomScaleNormal="80" workbookViewId="0"/>
  </sheetViews>
  <sheetFormatPr baseColWidth="10" defaultColWidth="9.109375" defaultRowHeight="14.4"/>
  <cols>
    <col min="1" max="1" width="27.6640625" style="173" customWidth="1"/>
    <col min="2" max="2" width="24.6640625" style="173" customWidth="1"/>
    <col min="3" max="8" width="21.88671875" style="173" customWidth="1"/>
    <col min="9" max="16384" width="9.109375" style="173"/>
  </cols>
  <sheetData>
    <row r="1" spans="1:8">
      <c r="A1" s="171" t="s">
        <v>0</v>
      </c>
      <c r="B1" s="172"/>
      <c r="C1" s="172"/>
    </row>
    <row r="2" spans="1:8">
      <c r="A2" s="171" t="s">
        <v>1</v>
      </c>
      <c r="B2" s="172"/>
      <c r="C2" s="172"/>
    </row>
    <row r="3" spans="1:8">
      <c r="A3" s="171" t="s">
        <v>2</v>
      </c>
      <c r="B3" s="172"/>
      <c r="C3" s="172"/>
    </row>
    <row r="4" spans="1:8">
      <c r="A4" s="171" t="s">
        <v>3</v>
      </c>
      <c r="B4" s="172" t="s">
        <v>4</v>
      </c>
      <c r="C4" s="172"/>
    </row>
    <row r="5" spans="1:8">
      <c r="A5" s="171" t="s">
        <v>6</v>
      </c>
      <c r="B5" s="172" t="s">
        <v>186</v>
      </c>
    </row>
    <row r="6" spans="1:8">
      <c r="A6" s="171" t="s">
        <v>5</v>
      </c>
      <c r="B6" s="172" t="s">
        <v>212</v>
      </c>
    </row>
    <row r="7" spans="1:8">
      <c r="A7" s="171" t="s">
        <v>7</v>
      </c>
      <c r="B7" s="172" t="s">
        <v>217</v>
      </c>
      <c r="C7" s="172"/>
    </row>
    <row r="8" spans="1:8">
      <c r="A8" s="171" t="s">
        <v>8</v>
      </c>
      <c r="B8" s="174" t="str">
        <f>'[1]BA-BAHIA BLANCA (P)'!B8</f>
        <v>septiembre 2021</v>
      </c>
      <c r="C8" s="172"/>
    </row>
    <row r="9" spans="1:8">
      <c r="A9" s="171" t="s">
        <v>9</v>
      </c>
      <c r="B9" s="174" t="str">
        <f>'[1]BA-BAHIA BLANCA (P)'!B9</f>
        <v>septiembre 2021</v>
      </c>
      <c r="C9" s="172"/>
    </row>
    <row r="10" spans="1:8">
      <c r="A10" s="172"/>
      <c r="B10" s="172"/>
      <c r="C10" s="172"/>
    </row>
    <row r="11" spans="1:8" ht="15" thickBot="1">
      <c r="A11" s="172"/>
      <c r="B11" s="172"/>
      <c r="C11" s="172"/>
    </row>
    <row r="12" spans="1:8">
      <c r="A12" s="388" t="s">
        <v>10</v>
      </c>
      <c r="B12" s="383" t="s">
        <v>11</v>
      </c>
      <c r="C12" s="377" t="s">
        <v>68</v>
      </c>
      <c r="D12" s="378"/>
      <c r="E12" s="379"/>
      <c r="F12" s="391" t="s">
        <v>68</v>
      </c>
      <c r="G12" s="378"/>
      <c r="H12" s="379"/>
    </row>
    <row r="13" spans="1:8">
      <c r="A13" s="389"/>
      <c r="B13" s="384"/>
      <c r="C13" s="380" t="s">
        <v>165</v>
      </c>
      <c r="D13" s="381"/>
      <c r="E13" s="382"/>
      <c r="F13" s="392" t="s">
        <v>166</v>
      </c>
      <c r="G13" s="381"/>
      <c r="H13" s="382"/>
    </row>
    <row r="14" spans="1:8" ht="15" thickBot="1">
      <c r="A14" s="390"/>
      <c r="B14" s="385"/>
      <c r="C14" s="175" t="s">
        <v>70</v>
      </c>
      <c r="D14" s="176" t="s">
        <v>71</v>
      </c>
      <c r="E14" s="177" t="s">
        <v>173</v>
      </c>
      <c r="F14" s="205" t="s">
        <v>70</v>
      </c>
      <c r="G14" s="176" t="s">
        <v>71</v>
      </c>
      <c r="H14" s="177" t="s">
        <v>173</v>
      </c>
    </row>
    <row r="15" spans="1:8">
      <c r="A15" s="386">
        <v>2015</v>
      </c>
      <c r="B15" s="292" t="s">
        <v>15</v>
      </c>
      <c r="C15" s="178">
        <v>175</v>
      </c>
      <c r="D15" s="179">
        <f t="shared" ref="D15:D71" si="0">+C15/B$92</f>
        <v>0.55555555555555558</v>
      </c>
      <c r="E15" s="181">
        <f>+D15/D$15*100</f>
        <v>100</v>
      </c>
      <c r="F15" s="178">
        <v>225</v>
      </c>
      <c r="G15" s="179">
        <f t="shared" ref="G15:G71" si="1">+F15/B$92</f>
        <v>0.7142857142857143</v>
      </c>
      <c r="H15" s="181">
        <f>+G15/G$15*100</f>
        <v>100</v>
      </c>
    </row>
    <row r="16" spans="1:8">
      <c r="A16" s="387"/>
      <c r="B16" s="293" t="s">
        <v>16</v>
      </c>
      <c r="C16" s="182">
        <v>175</v>
      </c>
      <c r="D16" s="183">
        <f t="shared" si="0"/>
        <v>0.55555555555555558</v>
      </c>
      <c r="E16" s="185">
        <f t="shared" ref="E16:E71" si="2">+D16/D$15*100</f>
        <v>100</v>
      </c>
      <c r="F16" s="182">
        <v>225</v>
      </c>
      <c r="G16" s="183">
        <f t="shared" si="1"/>
        <v>0.7142857142857143</v>
      </c>
      <c r="H16" s="185">
        <f t="shared" ref="H16:H71" si="3">+G16/G$15*100</f>
        <v>100</v>
      </c>
    </row>
    <row r="17" spans="1:8">
      <c r="A17" s="387"/>
      <c r="B17" s="294" t="s">
        <v>17</v>
      </c>
      <c r="C17" s="182">
        <v>175</v>
      </c>
      <c r="D17" s="183">
        <f t="shared" si="0"/>
        <v>0.55555555555555558</v>
      </c>
      <c r="E17" s="185">
        <f t="shared" si="2"/>
        <v>100</v>
      </c>
      <c r="F17" s="182">
        <v>225</v>
      </c>
      <c r="G17" s="183">
        <f t="shared" si="1"/>
        <v>0.7142857142857143</v>
      </c>
      <c r="H17" s="185">
        <f t="shared" si="3"/>
        <v>100</v>
      </c>
    </row>
    <row r="18" spans="1:8">
      <c r="A18" s="387"/>
      <c r="B18" s="295" t="s">
        <v>167</v>
      </c>
      <c r="C18" s="182">
        <v>175</v>
      </c>
      <c r="D18" s="183">
        <f t="shared" si="0"/>
        <v>0.55555555555555558</v>
      </c>
      <c r="E18" s="185">
        <f t="shared" si="2"/>
        <v>100</v>
      </c>
      <c r="F18" s="182">
        <v>225</v>
      </c>
      <c r="G18" s="183">
        <f t="shared" si="1"/>
        <v>0.7142857142857143</v>
      </c>
      <c r="H18" s="185">
        <f t="shared" si="3"/>
        <v>100</v>
      </c>
    </row>
    <row r="19" spans="1:8">
      <c r="A19" s="387"/>
      <c r="B19" s="295" t="s">
        <v>19</v>
      </c>
      <c r="C19" s="182">
        <v>175</v>
      </c>
      <c r="D19" s="183">
        <f t="shared" si="0"/>
        <v>0.55555555555555558</v>
      </c>
      <c r="E19" s="185">
        <f t="shared" si="2"/>
        <v>100</v>
      </c>
      <c r="F19" s="182">
        <v>225</v>
      </c>
      <c r="G19" s="183">
        <f t="shared" si="1"/>
        <v>0.7142857142857143</v>
      </c>
      <c r="H19" s="185">
        <f t="shared" si="3"/>
        <v>100</v>
      </c>
    </row>
    <row r="20" spans="1:8">
      <c r="A20" s="387"/>
      <c r="B20" s="295" t="s">
        <v>20</v>
      </c>
      <c r="C20" s="182">
        <v>175</v>
      </c>
      <c r="D20" s="183">
        <f t="shared" si="0"/>
        <v>0.55555555555555558</v>
      </c>
      <c r="E20" s="185">
        <f t="shared" si="2"/>
        <v>100</v>
      </c>
      <c r="F20" s="182">
        <v>225</v>
      </c>
      <c r="G20" s="183">
        <f t="shared" si="1"/>
        <v>0.7142857142857143</v>
      </c>
      <c r="H20" s="185">
        <f t="shared" si="3"/>
        <v>100</v>
      </c>
    </row>
    <row r="21" spans="1:8">
      <c r="A21" s="387"/>
      <c r="B21" s="295" t="s">
        <v>146</v>
      </c>
      <c r="C21" s="182">
        <v>175</v>
      </c>
      <c r="D21" s="183">
        <f t="shared" si="0"/>
        <v>0.55555555555555558</v>
      </c>
      <c r="E21" s="185">
        <f t="shared" si="2"/>
        <v>100</v>
      </c>
      <c r="F21" s="182">
        <v>225</v>
      </c>
      <c r="G21" s="183">
        <f t="shared" si="1"/>
        <v>0.7142857142857143</v>
      </c>
      <c r="H21" s="185">
        <f t="shared" si="3"/>
        <v>100</v>
      </c>
    </row>
    <row r="22" spans="1:8" ht="15" thickBot="1">
      <c r="A22" s="387"/>
      <c r="B22" s="294" t="s">
        <v>147</v>
      </c>
      <c r="C22" s="187">
        <v>175</v>
      </c>
      <c r="D22" s="188">
        <f t="shared" si="0"/>
        <v>0.55555555555555558</v>
      </c>
      <c r="E22" s="190">
        <f t="shared" si="2"/>
        <v>100</v>
      </c>
      <c r="F22" s="187">
        <v>225</v>
      </c>
      <c r="G22" s="188">
        <f t="shared" si="1"/>
        <v>0.7142857142857143</v>
      </c>
      <c r="H22" s="190">
        <f t="shared" si="3"/>
        <v>100</v>
      </c>
    </row>
    <row r="23" spans="1:8">
      <c r="A23" s="361">
        <v>2016</v>
      </c>
      <c r="B23" s="296" t="s">
        <v>148</v>
      </c>
      <c r="C23" s="178">
        <v>175</v>
      </c>
      <c r="D23" s="179">
        <f t="shared" si="0"/>
        <v>0.55555555555555558</v>
      </c>
      <c r="E23" s="181">
        <f t="shared" si="2"/>
        <v>100</v>
      </c>
      <c r="F23" s="178">
        <v>225</v>
      </c>
      <c r="G23" s="179">
        <f t="shared" si="1"/>
        <v>0.7142857142857143</v>
      </c>
      <c r="H23" s="181">
        <f t="shared" si="3"/>
        <v>100</v>
      </c>
    </row>
    <row r="24" spans="1:8">
      <c r="A24" s="362"/>
      <c r="B24" s="297" t="s">
        <v>12</v>
      </c>
      <c r="C24" s="182">
        <v>175</v>
      </c>
      <c r="D24" s="183">
        <f t="shared" si="0"/>
        <v>0.55555555555555558</v>
      </c>
      <c r="E24" s="185">
        <f t="shared" si="2"/>
        <v>100</v>
      </c>
      <c r="F24" s="182">
        <v>225</v>
      </c>
      <c r="G24" s="183">
        <f t="shared" si="1"/>
        <v>0.7142857142857143</v>
      </c>
      <c r="H24" s="185">
        <f t="shared" si="3"/>
        <v>100</v>
      </c>
    </row>
    <row r="25" spans="1:8">
      <c r="A25" s="362"/>
      <c r="B25" s="297" t="s">
        <v>13</v>
      </c>
      <c r="C25" s="182">
        <v>175</v>
      </c>
      <c r="D25" s="183">
        <f t="shared" si="0"/>
        <v>0.55555555555555558</v>
      </c>
      <c r="E25" s="185">
        <f t="shared" si="2"/>
        <v>100</v>
      </c>
      <c r="F25" s="182">
        <v>225</v>
      </c>
      <c r="G25" s="183">
        <f t="shared" si="1"/>
        <v>0.7142857142857143</v>
      </c>
      <c r="H25" s="185">
        <f t="shared" si="3"/>
        <v>100</v>
      </c>
    </row>
    <row r="26" spans="1:8" ht="16.2">
      <c r="A26" s="362"/>
      <c r="B26" s="297" t="s">
        <v>228</v>
      </c>
      <c r="C26" s="182">
        <v>200</v>
      </c>
      <c r="D26" s="183">
        <f t="shared" si="0"/>
        <v>0.63492063492063489</v>
      </c>
      <c r="E26" s="185">
        <f t="shared" si="2"/>
        <v>114.28571428571428</v>
      </c>
      <c r="F26" s="182">
        <v>240</v>
      </c>
      <c r="G26" s="183">
        <f t="shared" si="1"/>
        <v>0.76190476190476186</v>
      </c>
      <c r="H26" s="185">
        <f t="shared" si="3"/>
        <v>106.66666666666667</v>
      </c>
    </row>
    <row r="27" spans="1:8">
      <c r="A27" s="362"/>
      <c r="B27" s="297" t="s">
        <v>15</v>
      </c>
      <c r="C27" s="182">
        <v>200</v>
      </c>
      <c r="D27" s="183">
        <f t="shared" si="0"/>
        <v>0.63492063492063489</v>
      </c>
      <c r="E27" s="185">
        <f t="shared" si="2"/>
        <v>114.28571428571428</v>
      </c>
      <c r="F27" s="182">
        <v>240</v>
      </c>
      <c r="G27" s="183">
        <f t="shared" si="1"/>
        <v>0.76190476190476186</v>
      </c>
      <c r="H27" s="185">
        <f t="shared" si="3"/>
        <v>106.66666666666667</v>
      </c>
    </row>
    <row r="28" spans="1:8">
      <c r="A28" s="362"/>
      <c r="B28" s="297" t="s">
        <v>16</v>
      </c>
      <c r="C28" s="182">
        <v>200</v>
      </c>
      <c r="D28" s="183">
        <f t="shared" si="0"/>
        <v>0.63492063492063489</v>
      </c>
      <c r="E28" s="185">
        <f t="shared" si="2"/>
        <v>114.28571428571428</v>
      </c>
      <c r="F28" s="182">
        <v>240</v>
      </c>
      <c r="G28" s="183">
        <f t="shared" si="1"/>
        <v>0.76190476190476186</v>
      </c>
      <c r="H28" s="185">
        <f t="shared" si="3"/>
        <v>106.66666666666667</v>
      </c>
    </row>
    <row r="29" spans="1:8">
      <c r="A29" s="362"/>
      <c r="B29" s="297" t="s">
        <v>17</v>
      </c>
      <c r="C29" s="182">
        <v>200</v>
      </c>
      <c r="D29" s="183">
        <f t="shared" si="0"/>
        <v>0.63492063492063489</v>
      </c>
      <c r="E29" s="185">
        <f t="shared" si="2"/>
        <v>114.28571428571428</v>
      </c>
      <c r="F29" s="182">
        <v>240</v>
      </c>
      <c r="G29" s="183">
        <f t="shared" si="1"/>
        <v>0.76190476190476186</v>
      </c>
      <c r="H29" s="185">
        <f t="shared" si="3"/>
        <v>106.66666666666667</v>
      </c>
    </row>
    <row r="30" spans="1:8">
      <c r="A30" s="362"/>
      <c r="B30" s="297" t="s">
        <v>167</v>
      </c>
      <c r="C30" s="182">
        <v>200</v>
      </c>
      <c r="D30" s="183">
        <f t="shared" si="0"/>
        <v>0.63492063492063489</v>
      </c>
      <c r="E30" s="185">
        <f t="shared" si="2"/>
        <v>114.28571428571428</v>
      </c>
      <c r="F30" s="182">
        <v>240</v>
      </c>
      <c r="G30" s="183">
        <f t="shared" si="1"/>
        <v>0.76190476190476186</v>
      </c>
      <c r="H30" s="185">
        <f t="shared" si="3"/>
        <v>106.66666666666667</v>
      </c>
    </row>
    <row r="31" spans="1:8">
      <c r="A31" s="362"/>
      <c r="B31" s="297" t="s">
        <v>19</v>
      </c>
      <c r="C31" s="182">
        <v>200</v>
      </c>
      <c r="D31" s="183">
        <f t="shared" si="0"/>
        <v>0.63492063492063489</v>
      </c>
      <c r="E31" s="185">
        <f t="shared" si="2"/>
        <v>114.28571428571428</v>
      </c>
      <c r="F31" s="182">
        <v>240</v>
      </c>
      <c r="G31" s="183">
        <f t="shared" si="1"/>
        <v>0.76190476190476186</v>
      </c>
      <c r="H31" s="185">
        <f t="shared" si="3"/>
        <v>106.66666666666667</v>
      </c>
    </row>
    <row r="32" spans="1:8">
      <c r="A32" s="362"/>
      <c r="B32" s="297" t="s">
        <v>20</v>
      </c>
      <c r="C32" s="182">
        <v>200</v>
      </c>
      <c r="D32" s="183">
        <f t="shared" si="0"/>
        <v>0.63492063492063489</v>
      </c>
      <c r="E32" s="185">
        <f t="shared" si="2"/>
        <v>114.28571428571428</v>
      </c>
      <c r="F32" s="182">
        <v>240</v>
      </c>
      <c r="G32" s="183">
        <f t="shared" si="1"/>
        <v>0.76190476190476186</v>
      </c>
      <c r="H32" s="185">
        <f t="shared" si="3"/>
        <v>106.66666666666667</v>
      </c>
    </row>
    <row r="33" spans="1:8">
      <c r="A33" s="362"/>
      <c r="B33" s="297" t="s">
        <v>146</v>
      </c>
      <c r="C33" s="182">
        <v>200</v>
      </c>
      <c r="D33" s="183">
        <f t="shared" si="0"/>
        <v>0.63492063492063489</v>
      </c>
      <c r="E33" s="185">
        <f t="shared" si="2"/>
        <v>114.28571428571428</v>
      </c>
      <c r="F33" s="182">
        <v>240</v>
      </c>
      <c r="G33" s="183">
        <f t="shared" si="1"/>
        <v>0.76190476190476186</v>
      </c>
      <c r="H33" s="185">
        <f t="shared" si="3"/>
        <v>106.66666666666667</v>
      </c>
    </row>
    <row r="34" spans="1:8" ht="15" thickBot="1">
      <c r="A34" s="363"/>
      <c r="B34" s="298" t="s">
        <v>147</v>
      </c>
      <c r="C34" s="187">
        <v>200</v>
      </c>
      <c r="D34" s="188">
        <f t="shared" si="0"/>
        <v>0.63492063492063489</v>
      </c>
      <c r="E34" s="190">
        <f t="shared" si="2"/>
        <v>114.28571428571428</v>
      </c>
      <c r="F34" s="187">
        <v>240</v>
      </c>
      <c r="G34" s="188">
        <f t="shared" si="1"/>
        <v>0.76190476190476186</v>
      </c>
      <c r="H34" s="190">
        <f t="shared" si="3"/>
        <v>106.66666666666667</v>
      </c>
    </row>
    <row r="35" spans="1:8">
      <c r="A35" s="364">
        <v>2017</v>
      </c>
      <c r="B35" s="296" t="s">
        <v>148</v>
      </c>
      <c r="C35" s="191">
        <v>200</v>
      </c>
      <c r="D35" s="192">
        <f t="shared" si="0"/>
        <v>0.63492063492063489</v>
      </c>
      <c r="E35" s="193">
        <f t="shared" si="2"/>
        <v>114.28571428571428</v>
      </c>
      <c r="F35" s="191">
        <v>240</v>
      </c>
      <c r="G35" s="192">
        <f t="shared" si="1"/>
        <v>0.76190476190476186</v>
      </c>
      <c r="H35" s="193">
        <f t="shared" si="3"/>
        <v>106.66666666666667</v>
      </c>
    </row>
    <row r="36" spans="1:8">
      <c r="A36" s="365"/>
      <c r="B36" s="299" t="s">
        <v>12</v>
      </c>
      <c r="C36" s="191">
        <v>200</v>
      </c>
      <c r="D36" s="192">
        <f t="shared" si="0"/>
        <v>0.63492063492063489</v>
      </c>
      <c r="E36" s="193">
        <f t="shared" si="2"/>
        <v>114.28571428571428</v>
      </c>
      <c r="F36" s="191">
        <v>240</v>
      </c>
      <c r="G36" s="192">
        <f t="shared" si="1"/>
        <v>0.76190476190476186</v>
      </c>
      <c r="H36" s="193">
        <f t="shared" si="3"/>
        <v>106.66666666666667</v>
      </c>
    </row>
    <row r="37" spans="1:8">
      <c r="A37" s="365"/>
      <c r="B37" s="299" t="s">
        <v>13</v>
      </c>
      <c r="C37" s="191">
        <v>200</v>
      </c>
      <c r="D37" s="192">
        <f t="shared" si="0"/>
        <v>0.63492063492063489</v>
      </c>
      <c r="E37" s="193">
        <f t="shared" si="2"/>
        <v>114.28571428571428</v>
      </c>
      <c r="F37" s="191">
        <v>240</v>
      </c>
      <c r="G37" s="192">
        <f t="shared" si="1"/>
        <v>0.76190476190476186</v>
      </c>
      <c r="H37" s="193">
        <f t="shared" si="3"/>
        <v>106.66666666666667</v>
      </c>
    </row>
    <row r="38" spans="1:8">
      <c r="A38" s="365"/>
      <c r="B38" s="299" t="s">
        <v>14</v>
      </c>
      <c r="C38" s="191">
        <v>200</v>
      </c>
      <c r="D38" s="192">
        <f t="shared" si="0"/>
        <v>0.63492063492063489</v>
      </c>
      <c r="E38" s="193">
        <f t="shared" si="2"/>
        <v>114.28571428571428</v>
      </c>
      <c r="F38" s="191">
        <v>240</v>
      </c>
      <c r="G38" s="192">
        <f t="shared" si="1"/>
        <v>0.76190476190476186</v>
      </c>
      <c r="H38" s="193">
        <f t="shared" si="3"/>
        <v>106.66666666666667</v>
      </c>
    </row>
    <row r="39" spans="1:8">
      <c r="A39" s="365"/>
      <c r="B39" s="299" t="s">
        <v>15</v>
      </c>
      <c r="C39" s="191">
        <v>200</v>
      </c>
      <c r="D39" s="192">
        <f t="shared" si="0"/>
        <v>0.63492063492063489</v>
      </c>
      <c r="E39" s="193">
        <f t="shared" si="2"/>
        <v>114.28571428571428</v>
      </c>
      <c r="F39" s="191">
        <v>240</v>
      </c>
      <c r="G39" s="192">
        <f t="shared" si="1"/>
        <v>0.76190476190476186</v>
      </c>
      <c r="H39" s="193">
        <f t="shared" si="3"/>
        <v>106.66666666666667</v>
      </c>
    </row>
    <row r="40" spans="1:8">
      <c r="A40" s="365"/>
      <c r="B40" s="299" t="s">
        <v>16</v>
      </c>
      <c r="C40" s="191">
        <v>200</v>
      </c>
      <c r="D40" s="192">
        <f t="shared" si="0"/>
        <v>0.63492063492063489</v>
      </c>
      <c r="E40" s="193">
        <f t="shared" si="2"/>
        <v>114.28571428571428</v>
      </c>
      <c r="F40" s="191">
        <v>240</v>
      </c>
      <c r="G40" s="192">
        <f t="shared" si="1"/>
        <v>0.76190476190476186</v>
      </c>
      <c r="H40" s="193">
        <f t="shared" si="3"/>
        <v>106.66666666666667</v>
      </c>
    </row>
    <row r="41" spans="1:8">
      <c r="A41" s="365"/>
      <c r="B41" s="299" t="s">
        <v>17</v>
      </c>
      <c r="C41" s="191">
        <v>200</v>
      </c>
      <c r="D41" s="192">
        <f t="shared" si="0"/>
        <v>0.63492063492063489</v>
      </c>
      <c r="E41" s="193">
        <f t="shared" si="2"/>
        <v>114.28571428571428</v>
      </c>
      <c r="F41" s="191">
        <v>240</v>
      </c>
      <c r="G41" s="192">
        <f t="shared" si="1"/>
        <v>0.76190476190476186</v>
      </c>
      <c r="H41" s="193">
        <f t="shared" si="3"/>
        <v>106.66666666666667</v>
      </c>
    </row>
    <row r="42" spans="1:8">
      <c r="A42" s="365"/>
      <c r="B42" s="299" t="s">
        <v>18</v>
      </c>
      <c r="C42" s="191">
        <v>200</v>
      </c>
      <c r="D42" s="192">
        <f t="shared" si="0"/>
        <v>0.63492063492063489</v>
      </c>
      <c r="E42" s="193">
        <f t="shared" si="2"/>
        <v>114.28571428571428</v>
      </c>
      <c r="F42" s="191">
        <v>240</v>
      </c>
      <c r="G42" s="192">
        <f t="shared" si="1"/>
        <v>0.76190476190476186</v>
      </c>
      <c r="H42" s="193">
        <f t="shared" si="3"/>
        <v>106.66666666666667</v>
      </c>
    </row>
    <row r="43" spans="1:8">
      <c r="A43" s="365"/>
      <c r="B43" s="299" t="s">
        <v>19</v>
      </c>
      <c r="C43" s="191">
        <v>200</v>
      </c>
      <c r="D43" s="192">
        <f t="shared" si="0"/>
        <v>0.63492063492063489</v>
      </c>
      <c r="E43" s="193">
        <f t="shared" si="2"/>
        <v>114.28571428571428</v>
      </c>
      <c r="F43" s="191">
        <v>240</v>
      </c>
      <c r="G43" s="192">
        <f t="shared" si="1"/>
        <v>0.76190476190476186</v>
      </c>
      <c r="H43" s="193">
        <f t="shared" si="3"/>
        <v>106.66666666666667</v>
      </c>
    </row>
    <row r="44" spans="1:8">
      <c r="A44" s="365"/>
      <c r="B44" s="299" t="s">
        <v>20</v>
      </c>
      <c r="C44" s="191">
        <v>200</v>
      </c>
      <c r="D44" s="192">
        <f t="shared" si="0"/>
        <v>0.63492063492063489</v>
      </c>
      <c r="E44" s="193">
        <f t="shared" si="2"/>
        <v>114.28571428571428</v>
      </c>
      <c r="F44" s="191">
        <v>240</v>
      </c>
      <c r="G44" s="192">
        <f t="shared" si="1"/>
        <v>0.76190476190476186</v>
      </c>
      <c r="H44" s="193">
        <f t="shared" si="3"/>
        <v>106.66666666666667</v>
      </c>
    </row>
    <row r="45" spans="1:8">
      <c r="A45" s="365"/>
      <c r="B45" s="299" t="s">
        <v>146</v>
      </c>
      <c r="C45" s="191">
        <v>200</v>
      </c>
      <c r="D45" s="192">
        <f t="shared" si="0"/>
        <v>0.63492063492063489</v>
      </c>
      <c r="E45" s="193">
        <f t="shared" si="2"/>
        <v>114.28571428571428</v>
      </c>
      <c r="F45" s="191">
        <v>240</v>
      </c>
      <c r="G45" s="192">
        <f t="shared" si="1"/>
        <v>0.76190476190476186</v>
      </c>
      <c r="H45" s="193">
        <f t="shared" si="3"/>
        <v>106.66666666666667</v>
      </c>
    </row>
    <row r="46" spans="1:8" ht="15" thickBot="1">
      <c r="A46" s="372"/>
      <c r="B46" s="300" t="s">
        <v>147</v>
      </c>
      <c r="C46" s="187">
        <v>200</v>
      </c>
      <c r="D46" s="188">
        <f t="shared" si="0"/>
        <v>0.63492063492063489</v>
      </c>
      <c r="E46" s="190">
        <f t="shared" si="2"/>
        <v>114.28571428571428</v>
      </c>
      <c r="F46" s="187">
        <v>240</v>
      </c>
      <c r="G46" s="188">
        <f t="shared" si="1"/>
        <v>0.76190476190476186</v>
      </c>
      <c r="H46" s="190">
        <f t="shared" si="3"/>
        <v>106.66666666666667</v>
      </c>
    </row>
    <row r="47" spans="1:8" ht="16.2">
      <c r="A47" s="364">
        <v>2018</v>
      </c>
      <c r="B47" s="296" t="s">
        <v>231</v>
      </c>
      <c r="C47" s="178">
        <v>280</v>
      </c>
      <c r="D47" s="179">
        <f t="shared" si="0"/>
        <v>0.88888888888888884</v>
      </c>
      <c r="E47" s="181">
        <f t="shared" si="2"/>
        <v>160</v>
      </c>
      <c r="F47" s="178">
        <v>340</v>
      </c>
      <c r="G47" s="179">
        <f t="shared" si="1"/>
        <v>1.0793650793650793</v>
      </c>
      <c r="H47" s="181">
        <f t="shared" si="3"/>
        <v>151.11111111111111</v>
      </c>
    </row>
    <row r="48" spans="1:8">
      <c r="A48" s="365"/>
      <c r="B48" s="299" t="s">
        <v>12</v>
      </c>
      <c r="C48" s="191">
        <v>280</v>
      </c>
      <c r="D48" s="192">
        <f t="shared" si="0"/>
        <v>0.88888888888888884</v>
      </c>
      <c r="E48" s="193">
        <f t="shared" si="2"/>
        <v>160</v>
      </c>
      <c r="F48" s="191">
        <v>340</v>
      </c>
      <c r="G48" s="192">
        <f t="shared" si="1"/>
        <v>1.0793650793650793</v>
      </c>
      <c r="H48" s="193">
        <f t="shared" si="3"/>
        <v>151.11111111111111</v>
      </c>
    </row>
    <row r="49" spans="1:8">
      <c r="A49" s="365"/>
      <c r="B49" s="299" t="s">
        <v>13</v>
      </c>
      <c r="C49" s="191">
        <v>280</v>
      </c>
      <c r="D49" s="192">
        <f t="shared" si="0"/>
        <v>0.88888888888888884</v>
      </c>
      <c r="E49" s="193">
        <f t="shared" si="2"/>
        <v>160</v>
      </c>
      <c r="F49" s="191">
        <v>340</v>
      </c>
      <c r="G49" s="192">
        <f t="shared" si="1"/>
        <v>1.0793650793650793</v>
      </c>
      <c r="H49" s="193">
        <f t="shared" si="3"/>
        <v>151.11111111111111</v>
      </c>
    </row>
    <row r="50" spans="1:8">
      <c r="A50" s="365"/>
      <c r="B50" s="299" t="s">
        <v>14</v>
      </c>
      <c r="C50" s="191">
        <v>280</v>
      </c>
      <c r="D50" s="192">
        <f t="shared" si="0"/>
        <v>0.88888888888888884</v>
      </c>
      <c r="E50" s="193">
        <f t="shared" si="2"/>
        <v>160</v>
      </c>
      <c r="F50" s="191">
        <v>340</v>
      </c>
      <c r="G50" s="192">
        <f t="shared" si="1"/>
        <v>1.0793650793650793</v>
      </c>
      <c r="H50" s="193">
        <f t="shared" si="3"/>
        <v>151.11111111111111</v>
      </c>
    </row>
    <row r="51" spans="1:8">
      <c r="A51" s="365"/>
      <c r="B51" s="299" t="s">
        <v>15</v>
      </c>
      <c r="C51" s="191">
        <v>280</v>
      </c>
      <c r="D51" s="192">
        <f t="shared" si="0"/>
        <v>0.88888888888888884</v>
      </c>
      <c r="E51" s="193">
        <f t="shared" si="2"/>
        <v>160</v>
      </c>
      <c r="F51" s="191">
        <v>340</v>
      </c>
      <c r="G51" s="192">
        <f t="shared" si="1"/>
        <v>1.0793650793650793</v>
      </c>
      <c r="H51" s="193">
        <f t="shared" si="3"/>
        <v>151.11111111111111</v>
      </c>
    </row>
    <row r="52" spans="1:8">
      <c r="A52" s="365"/>
      <c r="B52" s="299" t="s">
        <v>16</v>
      </c>
      <c r="C52" s="191">
        <v>280</v>
      </c>
      <c r="D52" s="192">
        <f t="shared" si="0"/>
        <v>0.88888888888888884</v>
      </c>
      <c r="E52" s="193">
        <f t="shared" si="2"/>
        <v>160</v>
      </c>
      <c r="F52" s="191">
        <v>340</v>
      </c>
      <c r="G52" s="192">
        <f t="shared" si="1"/>
        <v>1.0793650793650793</v>
      </c>
      <c r="H52" s="193">
        <f t="shared" si="3"/>
        <v>151.11111111111111</v>
      </c>
    </row>
    <row r="53" spans="1:8">
      <c r="A53" s="365"/>
      <c r="B53" s="299" t="s">
        <v>17</v>
      </c>
      <c r="C53" s="191">
        <v>280</v>
      </c>
      <c r="D53" s="192">
        <f t="shared" si="0"/>
        <v>0.88888888888888884</v>
      </c>
      <c r="E53" s="193">
        <f t="shared" si="2"/>
        <v>160</v>
      </c>
      <c r="F53" s="191">
        <v>340</v>
      </c>
      <c r="G53" s="192">
        <f t="shared" si="1"/>
        <v>1.0793650793650793</v>
      </c>
      <c r="H53" s="193">
        <f t="shared" si="3"/>
        <v>151.11111111111111</v>
      </c>
    </row>
    <row r="54" spans="1:8">
      <c r="A54" s="365"/>
      <c r="B54" s="299" t="s">
        <v>18</v>
      </c>
      <c r="C54" s="191">
        <v>280</v>
      </c>
      <c r="D54" s="192">
        <f t="shared" si="0"/>
        <v>0.88888888888888884</v>
      </c>
      <c r="E54" s="193">
        <f t="shared" si="2"/>
        <v>160</v>
      </c>
      <c r="F54" s="191">
        <v>340</v>
      </c>
      <c r="G54" s="192">
        <f t="shared" si="1"/>
        <v>1.0793650793650793</v>
      </c>
      <c r="H54" s="193">
        <f t="shared" si="3"/>
        <v>151.11111111111111</v>
      </c>
    </row>
    <row r="55" spans="1:8">
      <c r="A55" s="365"/>
      <c r="B55" s="299" t="s">
        <v>19</v>
      </c>
      <c r="C55" s="191">
        <v>280</v>
      </c>
      <c r="D55" s="192">
        <f t="shared" si="0"/>
        <v>0.88888888888888884</v>
      </c>
      <c r="E55" s="193">
        <f t="shared" si="2"/>
        <v>160</v>
      </c>
      <c r="F55" s="191">
        <v>340</v>
      </c>
      <c r="G55" s="192">
        <f t="shared" si="1"/>
        <v>1.0793650793650793</v>
      </c>
      <c r="H55" s="193">
        <f t="shared" si="3"/>
        <v>151.11111111111111</v>
      </c>
    </row>
    <row r="56" spans="1:8">
      <c r="A56" s="365"/>
      <c r="B56" s="299" t="s">
        <v>20</v>
      </c>
      <c r="C56" s="191">
        <v>280</v>
      </c>
      <c r="D56" s="192">
        <f t="shared" si="0"/>
        <v>0.88888888888888884</v>
      </c>
      <c r="E56" s="193">
        <f t="shared" si="2"/>
        <v>160</v>
      </c>
      <c r="F56" s="191">
        <v>340</v>
      </c>
      <c r="G56" s="192">
        <f t="shared" si="1"/>
        <v>1.0793650793650793</v>
      </c>
      <c r="H56" s="193">
        <f t="shared" si="3"/>
        <v>151.11111111111111</v>
      </c>
    </row>
    <row r="57" spans="1:8">
      <c r="A57" s="365"/>
      <c r="B57" s="299" t="s">
        <v>146</v>
      </c>
      <c r="C57" s="191">
        <v>280</v>
      </c>
      <c r="D57" s="192">
        <f t="shared" si="0"/>
        <v>0.88888888888888884</v>
      </c>
      <c r="E57" s="193">
        <f t="shared" si="2"/>
        <v>160</v>
      </c>
      <c r="F57" s="191">
        <v>340</v>
      </c>
      <c r="G57" s="192">
        <f t="shared" si="1"/>
        <v>1.0793650793650793</v>
      </c>
      <c r="H57" s="193">
        <f t="shared" si="3"/>
        <v>151.11111111111111</v>
      </c>
    </row>
    <row r="58" spans="1:8" ht="15" thickBot="1">
      <c r="A58" s="372"/>
      <c r="B58" s="300" t="s">
        <v>147</v>
      </c>
      <c r="C58" s="323">
        <v>280</v>
      </c>
      <c r="D58" s="324">
        <f t="shared" si="0"/>
        <v>0.88888888888888884</v>
      </c>
      <c r="E58" s="325">
        <f t="shared" si="2"/>
        <v>160</v>
      </c>
      <c r="F58" s="323">
        <v>340</v>
      </c>
      <c r="G58" s="324">
        <f t="shared" si="1"/>
        <v>1.0793650793650793</v>
      </c>
      <c r="H58" s="325">
        <f t="shared" si="3"/>
        <v>151.11111111111111</v>
      </c>
    </row>
    <row r="59" spans="1:8">
      <c r="A59" s="364">
        <v>2019</v>
      </c>
      <c r="B59" s="296" t="s">
        <v>148</v>
      </c>
      <c r="C59" s="178">
        <v>280</v>
      </c>
      <c r="D59" s="179">
        <f t="shared" si="0"/>
        <v>0.88888888888888884</v>
      </c>
      <c r="E59" s="181">
        <f t="shared" si="2"/>
        <v>160</v>
      </c>
      <c r="F59" s="178">
        <v>340</v>
      </c>
      <c r="G59" s="179">
        <f t="shared" si="1"/>
        <v>1.0793650793650793</v>
      </c>
      <c r="H59" s="181">
        <f t="shared" si="3"/>
        <v>151.11111111111111</v>
      </c>
    </row>
    <row r="60" spans="1:8">
      <c r="A60" s="365"/>
      <c r="B60" s="299" t="s">
        <v>12</v>
      </c>
      <c r="C60" s="191">
        <v>280</v>
      </c>
      <c r="D60" s="192">
        <f t="shared" si="0"/>
        <v>0.88888888888888884</v>
      </c>
      <c r="E60" s="193">
        <f t="shared" si="2"/>
        <v>160</v>
      </c>
      <c r="F60" s="191">
        <v>340</v>
      </c>
      <c r="G60" s="192">
        <f t="shared" si="1"/>
        <v>1.0793650793650793</v>
      </c>
      <c r="H60" s="193">
        <f t="shared" si="3"/>
        <v>151.11111111111111</v>
      </c>
    </row>
    <row r="61" spans="1:8">
      <c r="A61" s="365"/>
      <c r="B61" s="299" t="s">
        <v>13</v>
      </c>
      <c r="C61" s="191">
        <v>280</v>
      </c>
      <c r="D61" s="192">
        <f t="shared" si="0"/>
        <v>0.88888888888888884</v>
      </c>
      <c r="E61" s="193">
        <f t="shared" si="2"/>
        <v>160</v>
      </c>
      <c r="F61" s="191">
        <v>340</v>
      </c>
      <c r="G61" s="192">
        <f t="shared" si="1"/>
        <v>1.0793650793650793</v>
      </c>
      <c r="H61" s="193">
        <f t="shared" si="3"/>
        <v>151.11111111111111</v>
      </c>
    </row>
    <row r="62" spans="1:8">
      <c r="A62" s="365"/>
      <c r="B62" s="299" t="s">
        <v>14</v>
      </c>
      <c r="C62" s="191">
        <v>280</v>
      </c>
      <c r="D62" s="192">
        <f t="shared" si="0"/>
        <v>0.88888888888888884</v>
      </c>
      <c r="E62" s="193">
        <f t="shared" si="2"/>
        <v>160</v>
      </c>
      <c r="F62" s="191">
        <v>340</v>
      </c>
      <c r="G62" s="192">
        <f t="shared" si="1"/>
        <v>1.0793650793650793</v>
      </c>
      <c r="H62" s="193">
        <f t="shared" si="3"/>
        <v>151.11111111111111</v>
      </c>
    </row>
    <row r="63" spans="1:8">
      <c r="A63" s="365"/>
      <c r="B63" s="299" t="s">
        <v>15</v>
      </c>
      <c r="C63" s="191">
        <v>280</v>
      </c>
      <c r="D63" s="192">
        <f t="shared" si="0"/>
        <v>0.88888888888888884</v>
      </c>
      <c r="E63" s="193">
        <f t="shared" si="2"/>
        <v>160</v>
      </c>
      <c r="F63" s="191">
        <v>340</v>
      </c>
      <c r="G63" s="192">
        <f t="shared" si="1"/>
        <v>1.0793650793650793</v>
      </c>
      <c r="H63" s="193">
        <f t="shared" si="3"/>
        <v>151.11111111111111</v>
      </c>
    </row>
    <row r="64" spans="1:8">
      <c r="A64" s="365"/>
      <c r="B64" s="299" t="s">
        <v>16</v>
      </c>
      <c r="C64" s="191">
        <v>280</v>
      </c>
      <c r="D64" s="192">
        <f t="shared" si="0"/>
        <v>0.88888888888888884</v>
      </c>
      <c r="E64" s="193">
        <f t="shared" si="2"/>
        <v>160</v>
      </c>
      <c r="F64" s="191">
        <v>340</v>
      </c>
      <c r="G64" s="192">
        <f t="shared" si="1"/>
        <v>1.0793650793650793</v>
      </c>
      <c r="H64" s="193">
        <f t="shared" si="3"/>
        <v>151.11111111111111</v>
      </c>
    </row>
    <row r="65" spans="1:8">
      <c r="A65" s="365"/>
      <c r="B65" s="299" t="s">
        <v>17</v>
      </c>
      <c r="C65" s="191">
        <v>280</v>
      </c>
      <c r="D65" s="192">
        <f t="shared" si="0"/>
        <v>0.88888888888888884</v>
      </c>
      <c r="E65" s="193">
        <f t="shared" si="2"/>
        <v>160</v>
      </c>
      <c r="F65" s="191">
        <v>340</v>
      </c>
      <c r="G65" s="192">
        <f t="shared" si="1"/>
        <v>1.0793650793650793</v>
      </c>
      <c r="H65" s="193">
        <f t="shared" si="3"/>
        <v>151.11111111111111</v>
      </c>
    </row>
    <row r="66" spans="1:8">
      <c r="A66" s="365"/>
      <c r="B66" s="299" t="s">
        <v>18</v>
      </c>
      <c r="C66" s="191">
        <v>280</v>
      </c>
      <c r="D66" s="192">
        <f t="shared" si="0"/>
        <v>0.88888888888888884</v>
      </c>
      <c r="E66" s="193">
        <f t="shared" si="2"/>
        <v>160</v>
      </c>
      <c r="F66" s="191">
        <v>340</v>
      </c>
      <c r="G66" s="192">
        <f t="shared" si="1"/>
        <v>1.0793650793650793</v>
      </c>
      <c r="H66" s="193">
        <f t="shared" si="3"/>
        <v>151.11111111111111</v>
      </c>
    </row>
    <row r="67" spans="1:8">
      <c r="A67" s="365"/>
      <c r="B67" s="299" t="s">
        <v>19</v>
      </c>
      <c r="C67" s="191">
        <v>280</v>
      </c>
      <c r="D67" s="192">
        <f t="shared" si="0"/>
        <v>0.88888888888888884</v>
      </c>
      <c r="E67" s="193">
        <f t="shared" si="2"/>
        <v>160</v>
      </c>
      <c r="F67" s="191">
        <v>340</v>
      </c>
      <c r="G67" s="192">
        <f t="shared" si="1"/>
        <v>1.0793650793650793</v>
      </c>
      <c r="H67" s="193">
        <f t="shared" si="3"/>
        <v>151.11111111111111</v>
      </c>
    </row>
    <row r="68" spans="1:8">
      <c r="A68" s="365"/>
      <c r="B68" s="299" t="s">
        <v>20</v>
      </c>
      <c r="C68" s="191">
        <v>280</v>
      </c>
      <c r="D68" s="192">
        <f t="shared" si="0"/>
        <v>0.88888888888888884</v>
      </c>
      <c r="E68" s="193">
        <f t="shared" si="2"/>
        <v>160</v>
      </c>
      <c r="F68" s="191">
        <v>340</v>
      </c>
      <c r="G68" s="192">
        <f t="shared" si="1"/>
        <v>1.0793650793650793</v>
      </c>
      <c r="H68" s="193">
        <f t="shared" si="3"/>
        <v>151.11111111111111</v>
      </c>
    </row>
    <row r="69" spans="1:8">
      <c r="A69" s="365"/>
      <c r="B69" s="299" t="s">
        <v>146</v>
      </c>
      <c r="C69" s="191">
        <v>280</v>
      </c>
      <c r="D69" s="192">
        <f t="shared" si="0"/>
        <v>0.88888888888888884</v>
      </c>
      <c r="E69" s="193">
        <f t="shared" si="2"/>
        <v>160</v>
      </c>
      <c r="F69" s="191">
        <v>340</v>
      </c>
      <c r="G69" s="192">
        <f t="shared" si="1"/>
        <v>1.0793650793650793</v>
      </c>
      <c r="H69" s="193">
        <f t="shared" si="3"/>
        <v>151.11111111111111</v>
      </c>
    </row>
    <row r="70" spans="1:8" ht="15" thickBot="1">
      <c r="A70" s="372"/>
      <c r="B70" s="300" t="s">
        <v>147</v>
      </c>
      <c r="C70" s="323">
        <v>280</v>
      </c>
      <c r="D70" s="324">
        <f t="shared" si="0"/>
        <v>0.88888888888888884</v>
      </c>
      <c r="E70" s="325">
        <f t="shared" si="2"/>
        <v>160</v>
      </c>
      <c r="F70" s="323">
        <v>340</v>
      </c>
      <c r="G70" s="324">
        <f t="shared" si="1"/>
        <v>1.0793650793650793</v>
      </c>
      <c r="H70" s="325">
        <f t="shared" si="3"/>
        <v>151.11111111111111</v>
      </c>
    </row>
    <row r="71" spans="1:8">
      <c r="A71" s="364">
        <v>2020</v>
      </c>
      <c r="B71" s="296" t="s">
        <v>148</v>
      </c>
      <c r="C71" s="178">
        <v>280</v>
      </c>
      <c r="D71" s="179">
        <f t="shared" si="0"/>
        <v>0.88888888888888884</v>
      </c>
      <c r="E71" s="181">
        <f t="shared" si="2"/>
        <v>160</v>
      </c>
      <c r="F71" s="178">
        <v>340</v>
      </c>
      <c r="G71" s="179">
        <f t="shared" si="1"/>
        <v>1.0793650793650793</v>
      </c>
      <c r="H71" s="181">
        <f t="shared" si="3"/>
        <v>151.11111111111111</v>
      </c>
    </row>
    <row r="72" spans="1:8">
      <c r="A72" s="365"/>
      <c r="B72" s="299" t="s">
        <v>12</v>
      </c>
      <c r="C72" s="8" t="s">
        <v>150</v>
      </c>
      <c r="D72" s="192" t="s">
        <v>150</v>
      </c>
      <c r="E72" s="193" t="s">
        <v>150</v>
      </c>
      <c r="F72" s="191" t="s">
        <v>150</v>
      </c>
      <c r="G72" s="192" t="s">
        <v>150</v>
      </c>
      <c r="H72" s="193" t="s">
        <v>150</v>
      </c>
    </row>
    <row r="73" spans="1:8">
      <c r="A73" s="365"/>
      <c r="B73" s="299" t="s">
        <v>13</v>
      </c>
      <c r="C73" s="191" t="s">
        <v>150</v>
      </c>
      <c r="D73" s="192" t="s">
        <v>150</v>
      </c>
      <c r="E73" s="193" t="s">
        <v>150</v>
      </c>
      <c r="F73" s="191" t="s">
        <v>150</v>
      </c>
      <c r="G73" s="192" t="s">
        <v>150</v>
      </c>
      <c r="H73" s="193" t="s">
        <v>150</v>
      </c>
    </row>
    <row r="74" spans="1:8">
      <c r="A74" s="365"/>
      <c r="B74" s="299" t="s">
        <v>14</v>
      </c>
      <c r="C74" s="191" t="s">
        <v>150</v>
      </c>
      <c r="D74" s="192" t="s">
        <v>150</v>
      </c>
      <c r="E74" s="193" t="s">
        <v>150</v>
      </c>
      <c r="F74" s="191" t="s">
        <v>150</v>
      </c>
      <c r="G74" s="192" t="s">
        <v>150</v>
      </c>
      <c r="H74" s="193" t="s">
        <v>150</v>
      </c>
    </row>
    <row r="75" spans="1:8">
      <c r="A75" s="365"/>
      <c r="B75" s="299" t="s">
        <v>15</v>
      </c>
      <c r="C75" s="191" t="s">
        <v>150</v>
      </c>
      <c r="D75" s="192" t="s">
        <v>150</v>
      </c>
      <c r="E75" s="193" t="s">
        <v>150</v>
      </c>
      <c r="F75" s="191" t="s">
        <v>150</v>
      </c>
      <c r="G75" s="192" t="s">
        <v>150</v>
      </c>
      <c r="H75" s="193" t="s">
        <v>150</v>
      </c>
    </row>
    <row r="76" spans="1:8">
      <c r="A76" s="365"/>
      <c r="B76" s="299" t="s">
        <v>16</v>
      </c>
      <c r="C76" s="191" t="s">
        <v>150</v>
      </c>
      <c r="D76" s="192" t="s">
        <v>150</v>
      </c>
      <c r="E76" s="193" t="s">
        <v>150</v>
      </c>
      <c r="F76" s="191" t="s">
        <v>150</v>
      </c>
      <c r="G76" s="192" t="s">
        <v>150</v>
      </c>
      <c r="H76" s="193" t="s">
        <v>150</v>
      </c>
    </row>
    <row r="77" spans="1:8">
      <c r="A77" s="365"/>
      <c r="B77" s="299" t="s">
        <v>17</v>
      </c>
      <c r="C77" s="191" t="s">
        <v>150</v>
      </c>
      <c r="D77" s="192" t="s">
        <v>150</v>
      </c>
      <c r="E77" s="193" t="s">
        <v>150</v>
      </c>
      <c r="F77" s="191" t="s">
        <v>150</v>
      </c>
      <c r="G77" s="192" t="s">
        <v>150</v>
      </c>
      <c r="H77" s="193" t="s">
        <v>150</v>
      </c>
    </row>
    <row r="78" spans="1:8">
      <c r="A78" s="365"/>
      <c r="B78" s="299" t="s">
        <v>18</v>
      </c>
      <c r="C78" s="191" t="s">
        <v>150</v>
      </c>
      <c r="D78" s="192" t="s">
        <v>150</v>
      </c>
      <c r="E78" s="193" t="s">
        <v>150</v>
      </c>
      <c r="F78" s="191" t="s">
        <v>150</v>
      </c>
      <c r="G78" s="192" t="s">
        <v>150</v>
      </c>
      <c r="H78" s="193" t="s">
        <v>150</v>
      </c>
    </row>
    <row r="79" spans="1:8">
      <c r="A79" s="365"/>
      <c r="B79" s="299" t="s">
        <v>19</v>
      </c>
      <c r="C79" s="191" t="s">
        <v>150</v>
      </c>
      <c r="D79" s="192" t="s">
        <v>150</v>
      </c>
      <c r="E79" s="193" t="s">
        <v>150</v>
      </c>
      <c r="F79" s="191" t="s">
        <v>150</v>
      </c>
      <c r="G79" s="192" t="s">
        <v>150</v>
      </c>
      <c r="H79" s="193" t="s">
        <v>150</v>
      </c>
    </row>
    <row r="80" spans="1:8">
      <c r="A80" s="365"/>
      <c r="B80" s="299" t="s">
        <v>20</v>
      </c>
      <c r="C80" s="191" t="s">
        <v>150</v>
      </c>
      <c r="D80" s="192" t="s">
        <v>150</v>
      </c>
      <c r="E80" s="193" t="s">
        <v>150</v>
      </c>
      <c r="F80" s="191" t="s">
        <v>150</v>
      </c>
      <c r="G80" s="192" t="s">
        <v>150</v>
      </c>
      <c r="H80" s="193" t="s">
        <v>150</v>
      </c>
    </row>
    <row r="81" spans="1:8">
      <c r="A81" s="365"/>
      <c r="B81" s="299" t="s">
        <v>146</v>
      </c>
      <c r="C81" s="191" t="s">
        <v>150</v>
      </c>
      <c r="D81" s="192" t="s">
        <v>150</v>
      </c>
      <c r="E81" s="193" t="s">
        <v>150</v>
      </c>
      <c r="F81" s="191" t="s">
        <v>150</v>
      </c>
      <c r="G81" s="192" t="s">
        <v>150</v>
      </c>
      <c r="H81" s="193" t="s">
        <v>150</v>
      </c>
    </row>
    <row r="82" spans="1:8" ht="15" thickBot="1">
      <c r="A82" s="372"/>
      <c r="B82" s="300" t="s">
        <v>147</v>
      </c>
      <c r="C82" s="323" t="s">
        <v>150</v>
      </c>
      <c r="D82" s="324" t="s">
        <v>150</v>
      </c>
      <c r="E82" s="325" t="s">
        <v>150</v>
      </c>
      <c r="F82" s="323" t="s">
        <v>150</v>
      </c>
      <c r="G82" s="324" t="s">
        <v>150</v>
      </c>
      <c r="H82" s="325" t="s">
        <v>150</v>
      </c>
    </row>
    <row r="83" spans="1:8">
      <c r="A83" s="364">
        <v>2021</v>
      </c>
      <c r="B83" s="299" t="s">
        <v>148</v>
      </c>
      <c r="C83" s="191" t="s">
        <v>150</v>
      </c>
      <c r="D83" s="192" t="s">
        <v>150</v>
      </c>
      <c r="E83" s="193" t="s">
        <v>150</v>
      </c>
      <c r="F83" s="191" t="s">
        <v>150</v>
      </c>
      <c r="G83" s="192" t="s">
        <v>150</v>
      </c>
      <c r="H83" s="193" t="s">
        <v>150</v>
      </c>
    </row>
    <row r="84" spans="1:8">
      <c r="A84" s="365"/>
      <c r="B84" s="299" t="s">
        <v>12</v>
      </c>
      <c r="C84" s="191" t="s">
        <v>150</v>
      </c>
      <c r="D84" s="192" t="s">
        <v>150</v>
      </c>
      <c r="E84" s="193" t="s">
        <v>150</v>
      </c>
      <c r="F84" s="191" t="s">
        <v>150</v>
      </c>
      <c r="G84" s="192" t="s">
        <v>150</v>
      </c>
      <c r="H84" s="193" t="s">
        <v>150</v>
      </c>
    </row>
    <row r="85" spans="1:8">
      <c r="A85" s="365"/>
      <c r="B85" s="299" t="s">
        <v>13</v>
      </c>
      <c r="C85" s="191" t="s">
        <v>150</v>
      </c>
      <c r="D85" s="192" t="s">
        <v>150</v>
      </c>
      <c r="E85" s="193" t="s">
        <v>150</v>
      </c>
      <c r="F85" s="191" t="s">
        <v>150</v>
      </c>
      <c r="G85" s="192" t="s">
        <v>150</v>
      </c>
      <c r="H85" s="193" t="s">
        <v>150</v>
      </c>
    </row>
    <row r="86" spans="1:8">
      <c r="A86" s="365"/>
      <c r="B86" s="299" t="s">
        <v>14</v>
      </c>
      <c r="C86" s="191" t="s">
        <v>150</v>
      </c>
      <c r="D86" s="192" t="s">
        <v>150</v>
      </c>
      <c r="E86" s="193" t="s">
        <v>150</v>
      </c>
      <c r="F86" s="191" t="s">
        <v>150</v>
      </c>
      <c r="G86" s="192" t="s">
        <v>150</v>
      </c>
      <c r="H86" s="193" t="s">
        <v>150</v>
      </c>
    </row>
    <row r="87" spans="1:8">
      <c r="A87" s="365"/>
      <c r="B87" s="299" t="s">
        <v>15</v>
      </c>
      <c r="C87" s="191" t="s">
        <v>150</v>
      </c>
      <c r="D87" s="192" t="s">
        <v>150</v>
      </c>
      <c r="E87" s="193" t="s">
        <v>150</v>
      </c>
      <c r="F87" s="191" t="s">
        <v>150</v>
      </c>
      <c r="G87" s="192" t="s">
        <v>150</v>
      </c>
      <c r="H87" s="193" t="s">
        <v>150</v>
      </c>
    </row>
    <row r="88" spans="1:8">
      <c r="A88" s="365"/>
      <c r="B88" s="299" t="s">
        <v>16</v>
      </c>
      <c r="C88" s="191">
        <v>280</v>
      </c>
      <c r="D88" s="192">
        <f t="shared" ref="D88:D91" si="4">+C88/B$92</f>
        <v>0.88888888888888884</v>
      </c>
      <c r="E88" s="193">
        <f t="shared" ref="E88:E91" si="5">+D88/D$15*100</f>
        <v>160</v>
      </c>
      <c r="F88" s="191">
        <v>340</v>
      </c>
      <c r="G88" s="192">
        <f t="shared" ref="G88:G91" si="6">+F88/B$92</f>
        <v>1.0793650793650793</v>
      </c>
      <c r="H88" s="193">
        <f t="shared" ref="H88:H91" si="7">+G88/G$15*100</f>
        <v>151.11111111111111</v>
      </c>
    </row>
    <row r="89" spans="1:8">
      <c r="A89" s="365"/>
      <c r="B89" s="299" t="s">
        <v>17</v>
      </c>
      <c r="C89" s="191">
        <v>280</v>
      </c>
      <c r="D89" s="192">
        <f t="shared" si="4"/>
        <v>0.88888888888888884</v>
      </c>
      <c r="E89" s="193">
        <f t="shared" si="5"/>
        <v>160</v>
      </c>
      <c r="F89" s="191">
        <v>340</v>
      </c>
      <c r="G89" s="192">
        <f t="shared" si="6"/>
        <v>1.0793650793650793</v>
      </c>
      <c r="H89" s="193">
        <f t="shared" si="7"/>
        <v>151.11111111111111</v>
      </c>
    </row>
    <row r="90" spans="1:8">
      <c r="A90" s="365"/>
      <c r="B90" s="299" t="s">
        <v>18</v>
      </c>
      <c r="C90" s="191">
        <v>280</v>
      </c>
      <c r="D90" s="192">
        <f t="shared" si="4"/>
        <v>0.88888888888888884</v>
      </c>
      <c r="E90" s="193">
        <f t="shared" si="5"/>
        <v>160</v>
      </c>
      <c r="F90" s="191">
        <v>340</v>
      </c>
      <c r="G90" s="192">
        <f t="shared" si="6"/>
        <v>1.0793650793650793</v>
      </c>
      <c r="H90" s="193">
        <f t="shared" si="7"/>
        <v>151.11111111111111</v>
      </c>
    </row>
    <row r="91" spans="1:8" ht="15" thickBot="1">
      <c r="A91" s="372"/>
      <c r="B91" s="300" t="s">
        <v>19</v>
      </c>
      <c r="C91" s="187">
        <v>280</v>
      </c>
      <c r="D91" s="188">
        <f t="shared" si="4"/>
        <v>0.88888888888888884</v>
      </c>
      <c r="E91" s="190">
        <f t="shared" si="5"/>
        <v>160</v>
      </c>
      <c r="F91" s="187">
        <v>340</v>
      </c>
      <c r="G91" s="188">
        <f t="shared" si="6"/>
        <v>1.0793650793650793</v>
      </c>
      <c r="H91" s="190">
        <f t="shared" si="7"/>
        <v>151.11111111111111</v>
      </c>
    </row>
    <row r="92" spans="1:8" ht="15" thickBot="1">
      <c r="A92" s="204" t="s">
        <v>36</v>
      </c>
      <c r="B92" s="194">
        <v>315</v>
      </c>
      <c r="D92" s="197"/>
      <c r="E92" s="198"/>
    </row>
    <row r="93" spans="1:8">
      <c r="D93" s="197"/>
      <c r="E93" s="198"/>
    </row>
    <row r="94" spans="1:8" ht="16.2">
      <c r="A94" s="209" t="s">
        <v>177</v>
      </c>
    </row>
    <row r="95" spans="1:8" ht="16.2">
      <c r="A95" s="209" t="s">
        <v>246</v>
      </c>
    </row>
    <row r="96" spans="1:8">
      <c r="A96" s="209"/>
    </row>
    <row r="97" spans="1:1">
      <c r="A97" s="309" t="s">
        <v>168</v>
      </c>
    </row>
    <row r="99" spans="1:1">
      <c r="A99" s="452" t="s">
        <v>261</v>
      </c>
    </row>
    <row r="100" spans="1:1">
      <c r="A100" s="453" t="s">
        <v>262</v>
      </c>
    </row>
    <row r="101" spans="1:1">
      <c r="A101" s="453" t="s">
        <v>263</v>
      </c>
    </row>
  </sheetData>
  <mergeCells count="13">
    <mergeCell ref="A23:A34"/>
    <mergeCell ref="F12:H12"/>
    <mergeCell ref="C13:E13"/>
    <mergeCell ref="F13:H13"/>
    <mergeCell ref="A15:A22"/>
    <mergeCell ref="A12:A14"/>
    <mergeCell ref="B12:B14"/>
    <mergeCell ref="C12:E12"/>
    <mergeCell ref="A59:A70"/>
    <mergeCell ref="A71:A82"/>
    <mergeCell ref="A83:A91"/>
    <mergeCell ref="A47:A58"/>
    <mergeCell ref="A35:A46"/>
  </mergeCells>
  <hyperlinks>
    <hyperlink ref="A97" location="Índice!A1" display="Volver al índice" xr:uid="{00000000-0004-0000-2300-000000000000}"/>
    <hyperlink ref="A100" r:id="rId1" xr:uid="{85BEA846-74CE-43BC-80B0-DB0CD3895B3D}"/>
    <hyperlink ref="A101" r:id="rId2" xr:uid="{ACB86BC4-C845-4733-9AF9-27DABA92434B}"/>
  </hyperlinks>
  <pageMargins left="0.7" right="0.7" top="0.75" bottom="0.75" header="0.3" footer="0.3"/>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H101"/>
  <sheetViews>
    <sheetView zoomScale="80" zoomScaleNormal="80" workbookViewId="0"/>
  </sheetViews>
  <sheetFormatPr baseColWidth="10" defaultColWidth="9.109375" defaultRowHeight="14.4"/>
  <cols>
    <col min="1" max="1" width="27.6640625" style="173" customWidth="1"/>
    <col min="2" max="2" width="24.6640625" style="173" customWidth="1"/>
    <col min="3" max="8" width="21.88671875" style="173" customWidth="1"/>
    <col min="9" max="16384" width="9.109375" style="173"/>
  </cols>
  <sheetData>
    <row r="1" spans="1:8">
      <c r="A1" s="171" t="s">
        <v>0</v>
      </c>
      <c r="B1" s="172"/>
      <c r="C1" s="172"/>
    </row>
    <row r="2" spans="1:8">
      <c r="A2" s="171" t="s">
        <v>1</v>
      </c>
      <c r="B2" s="172"/>
      <c r="C2" s="172"/>
    </row>
    <row r="3" spans="1:8">
      <c r="A3" s="171" t="s">
        <v>2</v>
      </c>
      <c r="B3" s="172"/>
      <c r="C3" s="172"/>
    </row>
    <row r="4" spans="1:8">
      <c r="A4" s="171" t="s">
        <v>3</v>
      </c>
      <c r="B4" s="172" t="s">
        <v>4</v>
      </c>
      <c r="C4" s="172"/>
    </row>
    <row r="5" spans="1:8">
      <c r="A5" s="171" t="s">
        <v>6</v>
      </c>
      <c r="B5" s="172" t="s">
        <v>211</v>
      </c>
    </row>
    <row r="6" spans="1:8">
      <c r="A6" s="171" t="s">
        <v>5</v>
      </c>
      <c r="B6" s="172" t="s">
        <v>214</v>
      </c>
    </row>
    <row r="7" spans="1:8">
      <c r="A7" s="171" t="s">
        <v>7</v>
      </c>
      <c r="B7" s="172" t="s">
        <v>217</v>
      </c>
      <c r="C7" s="172"/>
    </row>
    <row r="8" spans="1:8">
      <c r="A8" s="171" t="s">
        <v>8</v>
      </c>
      <c r="B8" s="174" t="str">
        <f>'[1]BA-BAHIA BLANCA (P)'!B8</f>
        <v>septiembre 2021</v>
      </c>
      <c r="C8" s="172"/>
    </row>
    <row r="9" spans="1:8">
      <c r="A9" s="171" t="s">
        <v>9</v>
      </c>
      <c r="B9" s="174" t="str">
        <f>'[1]BA-BAHIA BLANCA (P)'!B9</f>
        <v>septiembre 2021</v>
      </c>
      <c r="C9" s="172"/>
    </row>
    <row r="10" spans="1:8">
      <c r="A10" s="172"/>
      <c r="B10" s="172"/>
      <c r="C10" s="172"/>
    </row>
    <row r="11" spans="1:8" ht="15" thickBot="1">
      <c r="A11" s="172"/>
      <c r="B11" s="172"/>
      <c r="C11" s="172"/>
    </row>
    <row r="12" spans="1:8">
      <c r="A12" s="388" t="s">
        <v>10</v>
      </c>
      <c r="B12" s="383" t="s">
        <v>11</v>
      </c>
      <c r="C12" s="377" t="s">
        <v>68</v>
      </c>
      <c r="D12" s="378"/>
      <c r="E12" s="379"/>
      <c r="F12" s="391" t="s">
        <v>68</v>
      </c>
      <c r="G12" s="378"/>
      <c r="H12" s="379"/>
    </row>
    <row r="13" spans="1:8">
      <c r="A13" s="389"/>
      <c r="B13" s="384"/>
      <c r="C13" s="380" t="s">
        <v>165</v>
      </c>
      <c r="D13" s="381"/>
      <c r="E13" s="382"/>
      <c r="F13" s="392" t="s">
        <v>166</v>
      </c>
      <c r="G13" s="381"/>
      <c r="H13" s="382"/>
    </row>
    <row r="14" spans="1:8" ht="15" thickBot="1">
      <c r="A14" s="390"/>
      <c r="B14" s="385"/>
      <c r="C14" s="175" t="s">
        <v>70</v>
      </c>
      <c r="D14" s="176" t="s">
        <v>71</v>
      </c>
      <c r="E14" s="177" t="s">
        <v>173</v>
      </c>
      <c r="F14" s="205" t="s">
        <v>70</v>
      </c>
      <c r="G14" s="176" t="s">
        <v>71</v>
      </c>
      <c r="H14" s="177" t="s">
        <v>173</v>
      </c>
    </row>
    <row r="15" spans="1:8">
      <c r="A15" s="386">
        <v>2015</v>
      </c>
      <c r="B15" s="292" t="s">
        <v>15</v>
      </c>
      <c r="C15" s="178" t="s">
        <v>150</v>
      </c>
      <c r="D15" s="179" t="s">
        <v>150</v>
      </c>
      <c r="E15" s="181" t="s">
        <v>150</v>
      </c>
      <c r="F15" s="178" t="s">
        <v>150</v>
      </c>
      <c r="G15" s="179" t="s">
        <v>150</v>
      </c>
      <c r="H15" s="181" t="s">
        <v>150</v>
      </c>
    </row>
    <row r="16" spans="1:8">
      <c r="A16" s="387"/>
      <c r="B16" s="293" t="s">
        <v>16</v>
      </c>
      <c r="C16" s="182" t="s">
        <v>150</v>
      </c>
      <c r="D16" s="183" t="s">
        <v>150</v>
      </c>
      <c r="E16" s="185" t="s">
        <v>150</v>
      </c>
      <c r="F16" s="182" t="s">
        <v>150</v>
      </c>
      <c r="G16" s="183" t="s">
        <v>150</v>
      </c>
      <c r="H16" s="185" t="s">
        <v>150</v>
      </c>
    </row>
    <row r="17" spans="1:8">
      <c r="A17" s="387"/>
      <c r="B17" s="294" t="s">
        <v>17</v>
      </c>
      <c r="C17" s="182" t="s">
        <v>150</v>
      </c>
      <c r="D17" s="183" t="s">
        <v>150</v>
      </c>
      <c r="E17" s="185" t="s">
        <v>150</v>
      </c>
      <c r="F17" s="182" t="s">
        <v>150</v>
      </c>
      <c r="G17" s="183" t="s">
        <v>150</v>
      </c>
      <c r="H17" s="185" t="s">
        <v>150</v>
      </c>
    </row>
    <row r="18" spans="1:8">
      <c r="A18" s="387"/>
      <c r="B18" s="295" t="s">
        <v>167</v>
      </c>
      <c r="C18" s="182" t="s">
        <v>150</v>
      </c>
      <c r="D18" s="183" t="s">
        <v>150</v>
      </c>
      <c r="E18" s="185" t="s">
        <v>150</v>
      </c>
      <c r="F18" s="182" t="s">
        <v>150</v>
      </c>
      <c r="G18" s="183" t="s">
        <v>150</v>
      </c>
      <c r="H18" s="185" t="s">
        <v>150</v>
      </c>
    </row>
    <row r="19" spans="1:8">
      <c r="A19" s="387"/>
      <c r="B19" s="295" t="s">
        <v>19</v>
      </c>
      <c r="C19" s="182" t="s">
        <v>150</v>
      </c>
      <c r="D19" s="183" t="s">
        <v>150</v>
      </c>
      <c r="E19" s="185" t="s">
        <v>150</v>
      </c>
      <c r="F19" s="182" t="s">
        <v>150</v>
      </c>
      <c r="G19" s="183" t="s">
        <v>150</v>
      </c>
      <c r="H19" s="185" t="s">
        <v>150</v>
      </c>
    </row>
    <row r="20" spans="1:8">
      <c r="A20" s="387"/>
      <c r="B20" s="295" t="s">
        <v>20</v>
      </c>
      <c r="C20" s="182" t="s">
        <v>150</v>
      </c>
      <c r="D20" s="183" t="s">
        <v>150</v>
      </c>
      <c r="E20" s="185" t="s">
        <v>150</v>
      </c>
      <c r="F20" s="182" t="s">
        <v>150</v>
      </c>
      <c r="G20" s="183" t="s">
        <v>150</v>
      </c>
      <c r="H20" s="185" t="s">
        <v>150</v>
      </c>
    </row>
    <row r="21" spans="1:8">
      <c r="A21" s="387"/>
      <c r="B21" s="295" t="s">
        <v>146</v>
      </c>
      <c r="C21" s="182" t="s">
        <v>150</v>
      </c>
      <c r="D21" s="207" t="s">
        <v>150</v>
      </c>
      <c r="E21" s="185" t="s">
        <v>150</v>
      </c>
      <c r="F21" s="182" t="s">
        <v>150</v>
      </c>
      <c r="G21" s="207" t="s">
        <v>150</v>
      </c>
      <c r="H21" s="185" t="s">
        <v>150</v>
      </c>
    </row>
    <row r="22" spans="1:8" ht="15" thickBot="1">
      <c r="A22" s="387"/>
      <c r="B22" s="294" t="s">
        <v>147</v>
      </c>
      <c r="C22" s="187" t="s">
        <v>150</v>
      </c>
      <c r="D22" s="208" t="s">
        <v>150</v>
      </c>
      <c r="E22" s="190" t="s">
        <v>150</v>
      </c>
      <c r="F22" s="187" t="s">
        <v>150</v>
      </c>
      <c r="G22" s="208" t="s">
        <v>150</v>
      </c>
      <c r="H22" s="190" t="s">
        <v>150</v>
      </c>
    </row>
    <row r="23" spans="1:8">
      <c r="A23" s="361">
        <v>2016</v>
      </c>
      <c r="B23" s="296" t="s">
        <v>148</v>
      </c>
      <c r="C23" s="178" t="s">
        <v>150</v>
      </c>
      <c r="D23" s="206" t="s">
        <v>150</v>
      </c>
      <c r="E23" s="181" t="s">
        <v>150</v>
      </c>
      <c r="F23" s="178" t="s">
        <v>150</v>
      </c>
      <c r="G23" s="206" t="s">
        <v>150</v>
      </c>
      <c r="H23" s="181" t="s">
        <v>150</v>
      </c>
    </row>
    <row r="24" spans="1:8">
      <c r="A24" s="362"/>
      <c r="B24" s="297" t="s">
        <v>12</v>
      </c>
      <c r="C24" s="182" t="s">
        <v>150</v>
      </c>
      <c r="D24" s="210" t="s">
        <v>150</v>
      </c>
      <c r="E24" s="185" t="s">
        <v>150</v>
      </c>
      <c r="F24" s="182" t="s">
        <v>150</v>
      </c>
      <c r="G24" s="207" t="s">
        <v>150</v>
      </c>
      <c r="H24" s="185" t="s">
        <v>150</v>
      </c>
    </row>
    <row r="25" spans="1:8">
      <c r="A25" s="362"/>
      <c r="B25" s="297" t="s">
        <v>13</v>
      </c>
      <c r="C25" s="182" t="s">
        <v>150</v>
      </c>
      <c r="D25" s="211" t="s">
        <v>150</v>
      </c>
      <c r="E25" s="185" t="s">
        <v>150</v>
      </c>
      <c r="F25" s="182" t="s">
        <v>150</v>
      </c>
      <c r="G25" s="207" t="s">
        <v>150</v>
      </c>
      <c r="H25" s="185" t="s">
        <v>150</v>
      </c>
    </row>
    <row r="26" spans="1:8" ht="16.2">
      <c r="A26" s="362"/>
      <c r="B26" s="297" t="s">
        <v>228</v>
      </c>
      <c r="C26" s="182">
        <v>210</v>
      </c>
      <c r="D26" s="183">
        <f t="shared" ref="D26:D71" si="0">+C26/B$92</f>
        <v>0.66666666666666663</v>
      </c>
      <c r="E26" s="185">
        <f>+D26/D$26*100</f>
        <v>100</v>
      </c>
      <c r="F26" s="182">
        <v>255</v>
      </c>
      <c r="G26" s="183">
        <f t="shared" ref="G26:G71" si="1">+F26/B$92</f>
        <v>0.80952380952380953</v>
      </c>
      <c r="H26" s="185">
        <f>+G26/G$26*100</f>
        <v>100</v>
      </c>
    </row>
    <row r="27" spans="1:8">
      <c r="A27" s="362"/>
      <c r="B27" s="297" t="s">
        <v>15</v>
      </c>
      <c r="C27" s="182">
        <v>210</v>
      </c>
      <c r="D27" s="183">
        <f t="shared" si="0"/>
        <v>0.66666666666666663</v>
      </c>
      <c r="E27" s="185">
        <f t="shared" ref="E27:E71" si="2">+D27/D$26*100</f>
        <v>100</v>
      </c>
      <c r="F27" s="182">
        <v>255</v>
      </c>
      <c r="G27" s="183">
        <f t="shared" si="1"/>
        <v>0.80952380952380953</v>
      </c>
      <c r="H27" s="185">
        <f t="shared" ref="H27:H71" si="3">+G27/G$26*100</f>
        <v>100</v>
      </c>
    </row>
    <row r="28" spans="1:8">
      <c r="A28" s="362"/>
      <c r="B28" s="297" t="s">
        <v>16</v>
      </c>
      <c r="C28" s="182">
        <v>210</v>
      </c>
      <c r="D28" s="183">
        <f t="shared" si="0"/>
        <v>0.66666666666666663</v>
      </c>
      <c r="E28" s="185">
        <f t="shared" si="2"/>
        <v>100</v>
      </c>
      <c r="F28" s="182">
        <v>255</v>
      </c>
      <c r="G28" s="183">
        <f t="shared" si="1"/>
        <v>0.80952380952380953</v>
      </c>
      <c r="H28" s="185">
        <f t="shared" si="3"/>
        <v>100</v>
      </c>
    </row>
    <row r="29" spans="1:8">
      <c r="A29" s="362"/>
      <c r="B29" s="297" t="s">
        <v>17</v>
      </c>
      <c r="C29" s="182">
        <v>210</v>
      </c>
      <c r="D29" s="183">
        <f t="shared" si="0"/>
        <v>0.66666666666666663</v>
      </c>
      <c r="E29" s="185">
        <f t="shared" si="2"/>
        <v>100</v>
      </c>
      <c r="F29" s="182">
        <v>255</v>
      </c>
      <c r="G29" s="183">
        <f t="shared" si="1"/>
        <v>0.80952380952380953</v>
      </c>
      <c r="H29" s="185">
        <f t="shared" si="3"/>
        <v>100</v>
      </c>
    </row>
    <row r="30" spans="1:8">
      <c r="A30" s="362"/>
      <c r="B30" s="297" t="s">
        <v>167</v>
      </c>
      <c r="C30" s="182">
        <v>210</v>
      </c>
      <c r="D30" s="183">
        <f t="shared" si="0"/>
        <v>0.66666666666666663</v>
      </c>
      <c r="E30" s="185">
        <f t="shared" si="2"/>
        <v>100</v>
      </c>
      <c r="F30" s="182">
        <v>255</v>
      </c>
      <c r="G30" s="183">
        <f t="shared" si="1"/>
        <v>0.80952380952380953</v>
      </c>
      <c r="H30" s="185">
        <f t="shared" si="3"/>
        <v>100</v>
      </c>
    </row>
    <row r="31" spans="1:8">
      <c r="A31" s="362"/>
      <c r="B31" s="297" t="s">
        <v>19</v>
      </c>
      <c r="C31" s="182">
        <v>210</v>
      </c>
      <c r="D31" s="183">
        <f t="shared" si="0"/>
        <v>0.66666666666666663</v>
      </c>
      <c r="E31" s="185">
        <f t="shared" si="2"/>
        <v>100</v>
      </c>
      <c r="F31" s="182">
        <v>255</v>
      </c>
      <c r="G31" s="183">
        <f t="shared" si="1"/>
        <v>0.80952380952380953</v>
      </c>
      <c r="H31" s="185">
        <f t="shared" si="3"/>
        <v>100</v>
      </c>
    </row>
    <row r="32" spans="1:8">
      <c r="A32" s="362"/>
      <c r="B32" s="297" t="s">
        <v>20</v>
      </c>
      <c r="C32" s="182">
        <v>210</v>
      </c>
      <c r="D32" s="183">
        <f t="shared" si="0"/>
        <v>0.66666666666666663</v>
      </c>
      <c r="E32" s="185">
        <f t="shared" si="2"/>
        <v>100</v>
      </c>
      <c r="F32" s="182">
        <v>255</v>
      </c>
      <c r="G32" s="183">
        <f t="shared" si="1"/>
        <v>0.80952380952380953</v>
      </c>
      <c r="H32" s="185">
        <f t="shared" si="3"/>
        <v>100</v>
      </c>
    </row>
    <row r="33" spans="1:8">
      <c r="A33" s="362"/>
      <c r="B33" s="297" t="s">
        <v>146</v>
      </c>
      <c r="C33" s="182">
        <v>210</v>
      </c>
      <c r="D33" s="183">
        <f t="shared" si="0"/>
        <v>0.66666666666666663</v>
      </c>
      <c r="E33" s="185">
        <f t="shared" si="2"/>
        <v>100</v>
      </c>
      <c r="F33" s="182">
        <v>255</v>
      </c>
      <c r="G33" s="183">
        <f t="shared" si="1"/>
        <v>0.80952380952380953</v>
      </c>
      <c r="H33" s="185">
        <f t="shared" si="3"/>
        <v>100</v>
      </c>
    </row>
    <row r="34" spans="1:8" ht="15" thickBot="1">
      <c r="A34" s="363"/>
      <c r="B34" s="298" t="s">
        <v>147</v>
      </c>
      <c r="C34" s="187">
        <v>210</v>
      </c>
      <c r="D34" s="188">
        <f t="shared" si="0"/>
        <v>0.66666666666666663</v>
      </c>
      <c r="E34" s="190">
        <f t="shared" si="2"/>
        <v>100</v>
      </c>
      <c r="F34" s="187">
        <v>255</v>
      </c>
      <c r="G34" s="188">
        <f t="shared" si="1"/>
        <v>0.80952380952380953</v>
      </c>
      <c r="H34" s="190">
        <f t="shared" si="3"/>
        <v>100</v>
      </c>
    </row>
    <row r="35" spans="1:8">
      <c r="A35" s="364">
        <v>2017</v>
      </c>
      <c r="B35" s="296" t="s">
        <v>148</v>
      </c>
      <c r="C35" s="191">
        <v>210</v>
      </c>
      <c r="D35" s="192">
        <f t="shared" si="0"/>
        <v>0.66666666666666663</v>
      </c>
      <c r="E35" s="193">
        <f t="shared" si="2"/>
        <v>100</v>
      </c>
      <c r="F35" s="191">
        <v>255</v>
      </c>
      <c r="G35" s="192">
        <f t="shared" si="1"/>
        <v>0.80952380952380953</v>
      </c>
      <c r="H35" s="193">
        <f t="shared" si="3"/>
        <v>100</v>
      </c>
    </row>
    <row r="36" spans="1:8">
      <c r="A36" s="365"/>
      <c r="B36" s="299" t="s">
        <v>12</v>
      </c>
      <c r="C36" s="191">
        <v>210</v>
      </c>
      <c r="D36" s="192">
        <f t="shared" si="0"/>
        <v>0.66666666666666663</v>
      </c>
      <c r="E36" s="193">
        <f t="shared" si="2"/>
        <v>100</v>
      </c>
      <c r="F36" s="191">
        <v>255</v>
      </c>
      <c r="G36" s="192">
        <f t="shared" si="1"/>
        <v>0.80952380952380953</v>
      </c>
      <c r="H36" s="193">
        <f t="shared" si="3"/>
        <v>100</v>
      </c>
    </row>
    <row r="37" spans="1:8">
      <c r="A37" s="365"/>
      <c r="B37" s="299" t="s">
        <v>13</v>
      </c>
      <c r="C37" s="191">
        <v>210</v>
      </c>
      <c r="D37" s="192">
        <f t="shared" si="0"/>
        <v>0.66666666666666663</v>
      </c>
      <c r="E37" s="193">
        <f t="shared" si="2"/>
        <v>100</v>
      </c>
      <c r="F37" s="191">
        <v>255</v>
      </c>
      <c r="G37" s="192">
        <f t="shared" si="1"/>
        <v>0.80952380952380953</v>
      </c>
      <c r="H37" s="193">
        <f t="shared" si="3"/>
        <v>100</v>
      </c>
    </row>
    <row r="38" spans="1:8">
      <c r="A38" s="365"/>
      <c r="B38" s="299" t="s">
        <v>14</v>
      </c>
      <c r="C38" s="191">
        <v>210</v>
      </c>
      <c r="D38" s="192">
        <f t="shared" si="0"/>
        <v>0.66666666666666663</v>
      </c>
      <c r="E38" s="193">
        <f t="shared" si="2"/>
        <v>100</v>
      </c>
      <c r="F38" s="191">
        <v>255</v>
      </c>
      <c r="G38" s="192">
        <f t="shared" si="1"/>
        <v>0.80952380952380953</v>
      </c>
      <c r="H38" s="193">
        <f t="shared" si="3"/>
        <v>100</v>
      </c>
    </row>
    <row r="39" spans="1:8">
      <c r="A39" s="365"/>
      <c r="B39" s="299" t="s">
        <v>15</v>
      </c>
      <c r="C39" s="191">
        <v>210</v>
      </c>
      <c r="D39" s="192">
        <f t="shared" si="0"/>
        <v>0.66666666666666663</v>
      </c>
      <c r="E39" s="193">
        <f t="shared" si="2"/>
        <v>100</v>
      </c>
      <c r="F39" s="191">
        <v>255</v>
      </c>
      <c r="G39" s="192">
        <f t="shared" si="1"/>
        <v>0.80952380952380953</v>
      </c>
      <c r="H39" s="193">
        <f t="shared" si="3"/>
        <v>100</v>
      </c>
    </row>
    <row r="40" spans="1:8">
      <c r="A40" s="365"/>
      <c r="B40" s="299" t="s">
        <v>16</v>
      </c>
      <c r="C40" s="191">
        <v>210</v>
      </c>
      <c r="D40" s="192">
        <f t="shared" si="0"/>
        <v>0.66666666666666663</v>
      </c>
      <c r="E40" s="193">
        <f t="shared" si="2"/>
        <v>100</v>
      </c>
      <c r="F40" s="191">
        <v>255</v>
      </c>
      <c r="G40" s="192">
        <f t="shared" si="1"/>
        <v>0.80952380952380953</v>
      </c>
      <c r="H40" s="193">
        <f t="shared" si="3"/>
        <v>100</v>
      </c>
    </row>
    <row r="41" spans="1:8">
      <c r="A41" s="365"/>
      <c r="B41" s="299" t="s">
        <v>17</v>
      </c>
      <c r="C41" s="191">
        <v>210</v>
      </c>
      <c r="D41" s="192">
        <f t="shared" si="0"/>
        <v>0.66666666666666663</v>
      </c>
      <c r="E41" s="193">
        <f t="shared" si="2"/>
        <v>100</v>
      </c>
      <c r="F41" s="191">
        <v>255</v>
      </c>
      <c r="G41" s="192">
        <f t="shared" si="1"/>
        <v>0.80952380952380953</v>
      </c>
      <c r="H41" s="193">
        <f t="shared" si="3"/>
        <v>100</v>
      </c>
    </row>
    <row r="42" spans="1:8">
      <c r="A42" s="365"/>
      <c r="B42" s="299" t="s">
        <v>18</v>
      </c>
      <c r="C42" s="191">
        <v>210</v>
      </c>
      <c r="D42" s="192">
        <f t="shared" si="0"/>
        <v>0.66666666666666663</v>
      </c>
      <c r="E42" s="193">
        <f t="shared" si="2"/>
        <v>100</v>
      </c>
      <c r="F42" s="191">
        <v>255</v>
      </c>
      <c r="G42" s="192">
        <f t="shared" si="1"/>
        <v>0.80952380952380953</v>
      </c>
      <c r="H42" s="193">
        <f t="shared" si="3"/>
        <v>100</v>
      </c>
    </row>
    <row r="43" spans="1:8">
      <c r="A43" s="365"/>
      <c r="B43" s="299" t="s">
        <v>19</v>
      </c>
      <c r="C43" s="191">
        <v>210</v>
      </c>
      <c r="D43" s="192">
        <f t="shared" si="0"/>
        <v>0.66666666666666663</v>
      </c>
      <c r="E43" s="193">
        <f t="shared" si="2"/>
        <v>100</v>
      </c>
      <c r="F43" s="191">
        <v>255</v>
      </c>
      <c r="G43" s="192">
        <f t="shared" si="1"/>
        <v>0.80952380952380953</v>
      </c>
      <c r="H43" s="193">
        <f t="shared" si="3"/>
        <v>100</v>
      </c>
    </row>
    <row r="44" spans="1:8">
      <c r="A44" s="365"/>
      <c r="B44" s="299" t="s">
        <v>20</v>
      </c>
      <c r="C44" s="191">
        <v>210</v>
      </c>
      <c r="D44" s="192">
        <f t="shared" si="0"/>
        <v>0.66666666666666663</v>
      </c>
      <c r="E44" s="193">
        <f t="shared" si="2"/>
        <v>100</v>
      </c>
      <c r="F44" s="191">
        <v>255</v>
      </c>
      <c r="G44" s="192">
        <f t="shared" si="1"/>
        <v>0.80952380952380953</v>
      </c>
      <c r="H44" s="193">
        <f t="shared" si="3"/>
        <v>100</v>
      </c>
    </row>
    <row r="45" spans="1:8">
      <c r="A45" s="365"/>
      <c r="B45" s="299" t="s">
        <v>146</v>
      </c>
      <c r="C45" s="191">
        <v>210</v>
      </c>
      <c r="D45" s="192">
        <f t="shared" si="0"/>
        <v>0.66666666666666663</v>
      </c>
      <c r="E45" s="193">
        <f t="shared" si="2"/>
        <v>100</v>
      </c>
      <c r="F45" s="191">
        <v>255</v>
      </c>
      <c r="G45" s="192">
        <f t="shared" si="1"/>
        <v>0.80952380952380953</v>
      </c>
      <c r="H45" s="193">
        <f t="shared" si="3"/>
        <v>100</v>
      </c>
    </row>
    <row r="46" spans="1:8" ht="15" thickBot="1">
      <c r="A46" s="372"/>
      <c r="B46" s="300" t="s">
        <v>147</v>
      </c>
      <c r="C46" s="187">
        <v>210</v>
      </c>
      <c r="D46" s="188">
        <f t="shared" si="0"/>
        <v>0.66666666666666663</v>
      </c>
      <c r="E46" s="190">
        <f t="shared" si="2"/>
        <v>100</v>
      </c>
      <c r="F46" s="187">
        <v>255</v>
      </c>
      <c r="G46" s="188">
        <f t="shared" si="1"/>
        <v>0.80952380952380953</v>
      </c>
      <c r="H46" s="190">
        <f t="shared" si="3"/>
        <v>100</v>
      </c>
    </row>
    <row r="47" spans="1:8" ht="16.2">
      <c r="A47" s="364">
        <v>2018</v>
      </c>
      <c r="B47" s="296" t="s">
        <v>231</v>
      </c>
      <c r="C47" s="178">
        <v>300</v>
      </c>
      <c r="D47" s="179">
        <f t="shared" si="0"/>
        <v>0.95238095238095233</v>
      </c>
      <c r="E47" s="181">
        <f t="shared" si="2"/>
        <v>142.85714285714286</v>
      </c>
      <c r="F47" s="178">
        <v>360</v>
      </c>
      <c r="G47" s="179">
        <f t="shared" si="1"/>
        <v>1.1428571428571428</v>
      </c>
      <c r="H47" s="181">
        <f t="shared" si="3"/>
        <v>141.17647058823528</v>
      </c>
    </row>
    <row r="48" spans="1:8">
      <c r="A48" s="365"/>
      <c r="B48" s="299" t="s">
        <v>12</v>
      </c>
      <c r="C48" s="191">
        <v>300</v>
      </c>
      <c r="D48" s="192">
        <f t="shared" si="0"/>
        <v>0.95238095238095233</v>
      </c>
      <c r="E48" s="193">
        <f t="shared" si="2"/>
        <v>142.85714285714286</v>
      </c>
      <c r="F48" s="191">
        <v>360</v>
      </c>
      <c r="G48" s="192">
        <f t="shared" si="1"/>
        <v>1.1428571428571428</v>
      </c>
      <c r="H48" s="193">
        <f t="shared" si="3"/>
        <v>141.17647058823528</v>
      </c>
    </row>
    <row r="49" spans="1:8">
      <c r="A49" s="365"/>
      <c r="B49" s="299" t="s">
        <v>13</v>
      </c>
      <c r="C49" s="191">
        <v>300</v>
      </c>
      <c r="D49" s="192">
        <f t="shared" si="0"/>
        <v>0.95238095238095233</v>
      </c>
      <c r="E49" s="193">
        <f t="shared" si="2"/>
        <v>142.85714285714286</v>
      </c>
      <c r="F49" s="191">
        <v>360</v>
      </c>
      <c r="G49" s="192">
        <f t="shared" si="1"/>
        <v>1.1428571428571428</v>
      </c>
      <c r="H49" s="193">
        <f t="shared" si="3"/>
        <v>141.17647058823528</v>
      </c>
    </row>
    <row r="50" spans="1:8">
      <c r="A50" s="365"/>
      <c r="B50" s="299" t="s">
        <v>14</v>
      </c>
      <c r="C50" s="191">
        <v>300</v>
      </c>
      <c r="D50" s="192">
        <f t="shared" si="0"/>
        <v>0.95238095238095233</v>
      </c>
      <c r="E50" s="193">
        <f t="shared" si="2"/>
        <v>142.85714285714286</v>
      </c>
      <c r="F50" s="191">
        <v>360</v>
      </c>
      <c r="G50" s="192">
        <f t="shared" si="1"/>
        <v>1.1428571428571428</v>
      </c>
      <c r="H50" s="193">
        <f t="shared" si="3"/>
        <v>141.17647058823528</v>
      </c>
    </row>
    <row r="51" spans="1:8">
      <c r="A51" s="365"/>
      <c r="B51" s="299" t="s">
        <v>15</v>
      </c>
      <c r="C51" s="191">
        <v>300</v>
      </c>
      <c r="D51" s="192">
        <f t="shared" si="0"/>
        <v>0.95238095238095233</v>
      </c>
      <c r="E51" s="193">
        <f t="shared" si="2"/>
        <v>142.85714285714286</v>
      </c>
      <c r="F51" s="191">
        <v>360</v>
      </c>
      <c r="G51" s="192">
        <f t="shared" si="1"/>
        <v>1.1428571428571428</v>
      </c>
      <c r="H51" s="193">
        <f t="shared" si="3"/>
        <v>141.17647058823528</v>
      </c>
    </row>
    <row r="52" spans="1:8">
      <c r="A52" s="365"/>
      <c r="B52" s="299" t="s">
        <v>16</v>
      </c>
      <c r="C52" s="191">
        <v>300</v>
      </c>
      <c r="D52" s="192">
        <f t="shared" si="0"/>
        <v>0.95238095238095233</v>
      </c>
      <c r="E52" s="193">
        <f t="shared" si="2"/>
        <v>142.85714285714286</v>
      </c>
      <c r="F52" s="191">
        <v>360</v>
      </c>
      <c r="G52" s="192">
        <f t="shared" si="1"/>
        <v>1.1428571428571428</v>
      </c>
      <c r="H52" s="193">
        <f t="shared" si="3"/>
        <v>141.17647058823528</v>
      </c>
    </row>
    <row r="53" spans="1:8">
      <c r="A53" s="365"/>
      <c r="B53" s="299" t="s">
        <v>17</v>
      </c>
      <c r="C53" s="191">
        <v>300</v>
      </c>
      <c r="D53" s="192">
        <f t="shared" si="0"/>
        <v>0.95238095238095233</v>
      </c>
      <c r="E53" s="193">
        <f t="shared" si="2"/>
        <v>142.85714285714286</v>
      </c>
      <c r="F53" s="191">
        <v>360</v>
      </c>
      <c r="G53" s="192">
        <f t="shared" si="1"/>
        <v>1.1428571428571428</v>
      </c>
      <c r="H53" s="193">
        <f t="shared" si="3"/>
        <v>141.17647058823528</v>
      </c>
    </row>
    <row r="54" spans="1:8">
      <c r="A54" s="365"/>
      <c r="B54" s="299" t="s">
        <v>18</v>
      </c>
      <c r="C54" s="191">
        <v>300</v>
      </c>
      <c r="D54" s="192">
        <f t="shared" si="0"/>
        <v>0.95238095238095233</v>
      </c>
      <c r="E54" s="193">
        <f t="shared" si="2"/>
        <v>142.85714285714286</v>
      </c>
      <c r="F54" s="191">
        <v>360</v>
      </c>
      <c r="G54" s="192">
        <f t="shared" si="1"/>
        <v>1.1428571428571428</v>
      </c>
      <c r="H54" s="193">
        <f t="shared" si="3"/>
        <v>141.17647058823528</v>
      </c>
    </row>
    <row r="55" spans="1:8">
      <c r="A55" s="365"/>
      <c r="B55" s="299" t="s">
        <v>19</v>
      </c>
      <c r="C55" s="191">
        <v>300</v>
      </c>
      <c r="D55" s="192">
        <f t="shared" si="0"/>
        <v>0.95238095238095233</v>
      </c>
      <c r="E55" s="193">
        <f t="shared" si="2"/>
        <v>142.85714285714286</v>
      </c>
      <c r="F55" s="191">
        <v>360</v>
      </c>
      <c r="G55" s="192">
        <f t="shared" si="1"/>
        <v>1.1428571428571428</v>
      </c>
      <c r="H55" s="193">
        <f t="shared" si="3"/>
        <v>141.17647058823528</v>
      </c>
    </row>
    <row r="56" spans="1:8">
      <c r="A56" s="365"/>
      <c r="B56" s="299" t="s">
        <v>20</v>
      </c>
      <c r="C56" s="191">
        <v>300</v>
      </c>
      <c r="D56" s="192">
        <f t="shared" si="0"/>
        <v>0.95238095238095233</v>
      </c>
      <c r="E56" s="193">
        <f t="shared" si="2"/>
        <v>142.85714285714286</v>
      </c>
      <c r="F56" s="191">
        <v>360</v>
      </c>
      <c r="G56" s="192">
        <f t="shared" si="1"/>
        <v>1.1428571428571428</v>
      </c>
      <c r="H56" s="193">
        <f t="shared" si="3"/>
        <v>141.17647058823528</v>
      </c>
    </row>
    <row r="57" spans="1:8">
      <c r="A57" s="365"/>
      <c r="B57" s="299" t="s">
        <v>146</v>
      </c>
      <c r="C57" s="191">
        <v>300</v>
      </c>
      <c r="D57" s="192">
        <f t="shared" si="0"/>
        <v>0.95238095238095233</v>
      </c>
      <c r="E57" s="193">
        <f t="shared" si="2"/>
        <v>142.85714285714286</v>
      </c>
      <c r="F57" s="191">
        <v>360</v>
      </c>
      <c r="G57" s="192">
        <f t="shared" si="1"/>
        <v>1.1428571428571428</v>
      </c>
      <c r="H57" s="193">
        <f t="shared" si="3"/>
        <v>141.17647058823528</v>
      </c>
    </row>
    <row r="58" spans="1:8" ht="15" thickBot="1">
      <c r="A58" s="372"/>
      <c r="B58" s="300" t="s">
        <v>147</v>
      </c>
      <c r="C58" s="323">
        <v>300</v>
      </c>
      <c r="D58" s="324">
        <f t="shared" si="0"/>
        <v>0.95238095238095233</v>
      </c>
      <c r="E58" s="325">
        <f t="shared" si="2"/>
        <v>142.85714285714286</v>
      </c>
      <c r="F58" s="323">
        <v>360</v>
      </c>
      <c r="G58" s="324">
        <f t="shared" si="1"/>
        <v>1.1428571428571428</v>
      </c>
      <c r="H58" s="325">
        <f t="shared" si="3"/>
        <v>141.17647058823528</v>
      </c>
    </row>
    <row r="59" spans="1:8">
      <c r="A59" s="364">
        <v>2019</v>
      </c>
      <c r="B59" s="296" t="s">
        <v>148</v>
      </c>
      <c r="C59" s="178">
        <v>300</v>
      </c>
      <c r="D59" s="179">
        <f t="shared" si="0"/>
        <v>0.95238095238095233</v>
      </c>
      <c r="E59" s="181">
        <f t="shared" si="2"/>
        <v>142.85714285714286</v>
      </c>
      <c r="F59" s="178">
        <v>360</v>
      </c>
      <c r="G59" s="179">
        <f t="shared" si="1"/>
        <v>1.1428571428571428</v>
      </c>
      <c r="H59" s="181">
        <f t="shared" si="3"/>
        <v>141.17647058823528</v>
      </c>
    </row>
    <row r="60" spans="1:8">
      <c r="A60" s="365"/>
      <c r="B60" s="299" t="s">
        <v>12</v>
      </c>
      <c r="C60" s="191">
        <v>300</v>
      </c>
      <c r="D60" s="192">
        <f t="shared" si="0"/>
        <v>0.95238095238095233</v>
      </c>
      <c r="E60" s="193">
        <f t="shared" si="2"/>
        <v>142.85714285714286</v>
      </c>
      <c r="F60" s="191">
        <v>360</v>
      </c>
      <c r="G60" s="192">
        <f t="shared" si="1"/>
        <v>1.1428571428571428</v>
      </c>
      <c r="H60" s="193">
        <f t="shared" si="3"/>
        <v>141.17647058823528</v>
      </c>
    </row>
    <row r="61" spans="1:8">
      <c r="A61" s="365"/>
      <c r="B61" s="299" t="s">
        <v>13</v>
      </c>
      <c r="C61" s="191">
        <v>300</v>
      </c>
      <c r="D61" s="192">
        <f t="shared" si="0"/>
        <v>0.95238095238095233</v>
      </c>
      <c r="E61" s="193">
        <f t="shared" si="2"/>
        <v>142.85714285714286</v>
      </c>
      <c r="F61" s="191">
        <v>360</v>
      </c>
      <c r="G61" s="192">
        <f t="shared" si="1"/>
        <v>1.1428571428571428</v>
      </c>
      <c r="H61" s="193">
        <f t="shared" si="3"/>
        <v>141.17647058823528</v>
      </c>
    </row>
    <row r="62" spans="1:8">
      <c r="A62" s="365"/>
      <c r="B62" s="299" t="s">
        <v>14</v>
      </c>
      <c r="C62" s="191">
        <v>300</v>
      </c>
      <c r="D62" s="192">
        <f t="shared" si="0"/>
        <v>0.95238095238095233</v>
      </c>
      <c r="E62" s="193">
        <f t="shared" si="2"/>
        <v>142.85714285714286</v>
      </c>
      <c r="F62" s="191">
        <v>360</v>
      </c>
      <c r="G62" s="192">
        <f t="shared" si="1"/>
        <v>1.1428571428571428</v>
      </c>
      <c r="H62" s="193">
        <f t="shared" si="3"/>
        <v>141.17647058823528</v>
      </c>
    </row>
    <row r="63" spans="1:8">
      <c r="A63" s="365"/>
      <c r="B63" s="299" t="s">
        <v>15</v>
      </c>
      <c r="C63" s="191">
        <v>300</v>
      </c>
      <c r="D63" s="192">
        <f t="shared" si="0"/>
        <v>0.95238095238095233</v>
      </c>
      <c r="E63" s="193">
        <f t="shared" si="2"/>
        <v>142.85714285714286</v>
      </c>
      <c r="F63" s="191">
        <v>360</v>
      </c>
      <c r="G63" s="192">
        <f t="shared" si="1"/>
        <v>1.1428571428571428</v>
      </c>
      <c r="H63" s="193">
        <f t="shared" si="3"/>
        <v>141.17647058823528</v>
      </c>
    </row>
    <row r="64" spans="1:8">
      <c r="A64" s="365"/>
      <c r="B64" s="299" t="s">
        <v>16</v>
      </c>
      <c r="C64" s="191">
        <v>300</v>
      </c>
      <c r="D64" s="192">
        <f t="shared" si="0"/>
        <v>0.95238095238095233</v>
      </c>
      <c r="E64" s="193">
        <f t="shared" si="2"/>
        <v>142.85714285714286</v>
      </c>
      <c r="F64" s="191">
        <v>360</v>
      </c>
      <c r="G64" s="192">
        <f t="shared" si="1"/>
        <v>1.1428571428571428</v>
      </c>
      <c r="H64" s="193">
        <f t="shared" si="3"/>
        <v>141.17647058823528</v>
      </c>
    </row>
    <row r="65" spans="1:8">
      <c r="A65" s="365"/>
      <c r="B65" s="299" t="s">
        <v>17</v>
      </c>
      <c r="C65" s="191">
        <v>300</v>
      </c>
      <c r="D65" s="192">
        <f t="shared" si="0"/>
        <v>0.95238095238095233</v>
      </c>
      <c r="E65" s="193">
        <f t="shared" si="2"/>
        <v>142.85714285714286</v>
      </c>
      <c r="F65" s="191">
        <v>360</v>
      </c>
      <c r="G65" s="192">
        <f t="shared" si="1"/>
        <v>1.1428571428571428</v>
      </c>
      <c r="H65" s="193">
        <f t="shared" si="3"/>
        <v>141.17647058823528</v>
      </c>
    </row>
    <row r="66" spans="1:8">
      <c r="A66" s="365"/>
      <c r="B66" s="299" t="s">
        <v>18</v>
      </c>
      <c r="C66" s="191">
        <v>300</v>
      </c>
      <c r="D66" s="192">
        <f t="shared" si="0"/>
        <v>0.95238095238095233</v>
      </c>
      <c r="E66" s="193">
        <f t="shared" si="2"/>
        <v>142.85714285714286</v>
      </c>
      <c r="F66" s="191">
        <v>360</v>
      </c>
      <c r="G66" s="192">
        <f t="shared" si="1"/>
        <v>1.1428571428571428</v>
      </c>
      <c r="H66" s="193">
        <f t="shared" si="3"/>
        <v>141.17647058823528</v>
      </c>
    </row>
    <row r="67" spans="1:8">
      <c r="A67" s="365"/>
      <c r="B67" s="299" t="s">
        <v>19</v>
      </c>
      <c r="C67" s="191">
        <v>300</v>
      </c>
      <c r="D67" s="192">
        <f t="shared" si="0"/>
        <v>0.95238095238095233</v>
      </c>
      <c r="E67" s="193">
        <f t="shared" si="2"/>
        <v>142.85714285714286</v>
      </c>
      <c r="F67" s="191">
        <v>360</v>
      </c>
      <c r="G67" s="192">
        <f t="shared" si="1"/>
        <v>1.1428571428571428</v>
      </c>
      <c r="H67" s="193">
        <f t="shared" si="3"/>
        <v>141.17647058823528</v>
      </c>
    </row>
    <row r="68" spans="1:8">
      <c r="A68" s="365"/>
      <c r="B68" s="299" t="s">
        <v>20</v>
      </c>
      <c r="C68" s="191">
        <v>300</v>
      </c>
      <c r="D68" s="192">
        <f t="shared" si="0"/>
        <v>0.95238095238095233</v>
      </c>
      <c r="E68" s="193">
        <f t="shared" si="2"/>
        <v>142.85714285714286</v>
      </c>
      <c r="F68" s="191">
        <v>360</v>
      </c>
      <c r="G68" s="192">
        <f t="shared" si="1"/>
        <v>1.1428571428571428</v>
      </c>
      <c r="H68" s="193">
        <f t="shared" si="3"/>
        <v>141.17647058823528</v>
      </c>
    </row>
    <row r="69" spans="1:8">
      <c r="A69" s="365"/>
      <c r="B69" s="299" t="s">
        <v>146</v>
      </c>
      <c r="C69" s="191">
        <v>300</v>
      </c>
      <c r="D69" s="192">
        <f t="shared" si="0"/>
        <v>0.95238095238095233</v>
      </c>
      <c r="E69" s="193">
        <f t="shared" si="2"/>
        <v>142.85714285714286</v>
      </c>
      <c r="F69" s="191">
        <v>360</v>
      </c>
      <c r="G69" s="192">
        <f t="shared" si="1"/>
        <v>1.1428571428571428</v>
      </c>
      <c r="H69" s="193">
        <f t="shared" si="3"/>
        <v>141.17647058823528</v>
      </c>
    </row>
    <row r="70" spans="1:8" ht="15" thickBot="1">
      <c r="A70" s="372"/>
      <c r="B70" s="300" t="s">
        <v>147</v>
      </c>
      <c r="C70" s="323">
        <v>300</v>
      </c>
      <c r="D70" s="324">
        <f t="shared" si="0"/>
        <v>0.95238095238095233</v>
      </c>
      <c r="E70" s="325">
        <f t="shared" si="2"/>
        <v>142.85714285714286</v>
      </c>
      <c r="F70" s="323">
        <v>360</v>
      </c>
      <c r="G70" s="324">
        <f t="shared" si="1"/>
        <v>1.1428571428571428</v>
      </c>
      <c r="H70" s="325">
        <f t="shared" si="3"/>
        <v>141.17647058823528</v>
      </c>
    </row>
    <row r="71" spans="1:8">
      <c r="A71" s="364">
        <v>2020</v>
      </c>
      <c r="B71" s="296" t="s">
        <v>148</v>
      </c>
      <c r="C71" s="178">
        <v>300</v>
      </c>
      <c r="D71" s="179">
        <f t="shared" si="0"/>
        <v>0.95238095238095233</v>
      </c>
      <c r="E71" s="181">
        <f t="shared" si="2"/>
        <v>142.85714285714286</v>
      </c>
      <c r="F71" s="178">
        <v>360</v>
      </c>
      <c r="G71" s="179">
        <f t="shared" si="1"/>
        <v>1.1428571428571428</v>
      </c>
      <c r="H71" s="181">
        <f t="shared" si="3"/>
        <v>141.17647058823528</v>
      </c>
    </row>
    <row r="72" spans="1:8">
      <c r="A72" s="365"/>
      <c r="B72" s="299" t="s">
        <v>12</v>
      </c>
      <c r="C72" s="8" t="s">
        <v>150</v>
      </c>
      <c r="D72" s="192" t="s">
        <v>150</v>
      </c>
      <c r="E72" s="193" t="s">
        <v>150</v>
      </c>
      <c r="F72" s="191" t="s">
        <v>150</v>
      </c>
      <c r="G72" s="192" t="s">
        <v>150</v>
      </c>
      <c r="H72" s="193" t="s">
        <v>150</v>
      </c>
    </row>
    <row r="73" spans="1:8">
      <c r="A73" s="365"/>
      <c r="B73" s="299" t="s">
        <v>13</v>
      </c>
      <c r="C73" s="191" t="s">
        <v>150</v>
      </c>
      <c r="D73" s="192" t="s">
        <v>150</v>
      </c>
      <c r="E73" s="193" t="s">
        <v>150</v>
      </c>
      <c r="F73" s="191" t="s">
        <v>150</v>
      </c>
      <c r="G73" s="192" t="s">
        <v>150</v>
      </c>
      <c r="H73" s="193" t="s">
        <v>150</v>
      </c>
    </row>
    <row r="74" spans="1:8">
      <c r="A74" s="365"/>
      <c r="B74" s="299" t="s">
        <v>14</v>
      </c>
      <c r="C74" s="191" t="s">
        <v>150</v>
      </c>
      <c r="D74" s="192" t="s">
        <v>150</v>
      </c>
      <c r="E74" s="193" t="s">
        <v>150</v>
      </c>
      <c r="F74" s="191" t="s">
        <v>150</v>
      </c>
      <c r="G74" s="192" t="s">
        <v>150</v>
      </c>
      <c r="H74" s="193" t="s">
        <v>150</v>
      </c>
    </row>
    <row r="75" spans="1:8">
      <c r="A75" s="365"/>
      <c r="B75" s="299" t="s">
        <v>15</v>
      </c>
      <c r="C75" s="191" t="s">
        <v>150</v>
      </c>
      <c r="D75" s="192" t="s">
        <v>150</v>
      </c>
      <c r="E75" s="193" t="s">
        <v>150</v>
      </c>
      <c r="F75" s="191" t="s">
        <v>150</v>
      </c>
      <c r="G75" s="192" t="s">
        <v>150</v>
      </c>
      <c r="H75" s="193" t="s">
        <v>150</v>
      </c>
    </row>
    <row r="76" spans="1:8">
      <c r="A76" s="365"/>
      <c r="B76" s="299" t="s">
        <v>16</v>
      </c>
      <c r="C76" s="191" t="s">
        <v>150</v>
      </c>
      <c r="D76" s="192" t="s">
        <v>150</v>
      </c>
      <c r="E76" s="193" t="s">
        <v>150</v>
      </c>
      <c r="F76" s="191" t="s">
        <v>150</v>
      </c>
      <c r="G76" s="192" t="s">
        <v>150</v>
      </c>
      <c r="H76" s="193" t="s">
        <v>150</v>
      </c>
    </row>
    <row r="77" spans="1:8">
      <c r="A77" s="365"/>
      <c r="B77" s="299" t="s">
        <v>17</v>
      </c>
      <c r="C77" s="191" t="s">
        <v>150</v>
      </c>
      <c r="D77" s="192" t="s">
        <v>150</v>
      </c>
      <c r="E77" s="193" t="s">
        <v>150</v>
      </c>
      <c r="F77" s="191" t="s">
        <v>150</v>
      </c>
      <c r="G77" s="192" t="s">
        <v>150</v>
      </c>
      <c r="H77" s="193" t="s">
        <v>150</v>
      </c>
    </row>
    <row r="78" spans="1:8">
      <c r="A78" s="365"/>
      <c r="B78" s="299" t="s">
        <v>18</v>
      </c>
      <c r="C78" s="191" t="s">
        <v>150</v>
      </c>
      <c r="D78" s="192" t="s">
        <v>150</v>
      </c>
      <c r="E78" s="193" t="s">
        <v>150</v>
      </c>
      <c r="F78" s="191" t="s">
        <v>150</v>
      </c>
      <c r="G78" s="192" t="s">
        <v>150</v>
      </c>
      <c r="H78" s="193" t="s">
        <v>150</v>
      </c>
    </row>
    <row r="79" spans="1:8">
      <c r="A79" s="365"/>
      <c r="B79" s="299" t="s">
        <v>19</v>
      </c>
      <c r="C79" s="191" t="s">
        <v>150</v>
      </c>
      <c r="D79" s="192" t="s">
        <v>150</v>
      </c>
      <c r="E79" s="193" t="s">
        <v>150</v>
      </c>
      <c r="F79" s="191" t="s">
        <v>150</v>
      </c>
      <c r="G79" s="192" t="s">
        <v>150</v>
      </c>
      <c r="H79" s="193" t="s">
        <v>150</v>
      </c>
    </row>
    <row r="80" spans="1:8">
      <c r="A80" s="365"/>
      <c r="B80" s="299" t="s">
        <v>20</v>
      </c>
      <c r="C80" s="191" t="s">
        <v>150</v>
      </c>
      <c r="D80" s="192" t="s">
        <v>150</v>
      </c>
      <c r="E80" s="193" t="s">
        <v>150</v>
      </c>
      <c r="F80" s="191" t="s">
        <v>150</v>
      </c>
      <c r="G80" s="192" t="s">
        <v>150</v>
      </c>
      <c r="H80" s="193" t="s">
        <v>150</v>
      </c>
    </row>
    <row r="81" spans="1:8">
      <c r="A81" s="365"/>
      <c r="B81" s="299" t="s">
        <v>146</v>
      </c>
      <c r="C81" s="191" t="s">
        <v>150</v>
      </c>
      <c r="D81" s="192" t="s">
        <v>150</v>
      </c>
      <c r="E81" s="193" t="s">
        <v>150</v>
      </c>
      <c r="F81" s="191" t="s">
        <v>150</v>
      </c>
      <c r="G81" s="192" t="s">
        <v>150</v>
      </c>
      <c r="H81" s="193" t="s">
        <v>150</v>
      </c>
    </row>
    <row r="82" spans="1:8" ht="15" thickBot="1">
      <c r="A82" s="372"/>
      <c r="B82" s="300" t="s">
        <v>147</v>
      </c>
      <c r="C82" s="323" t="s">
        <v>150</v>
      </c>
      <c r="D82" s="324" t="s">
        <v>150</v>
      </c>
      <c r="E82" s="325" t="s">
        <v>150</v>
      </c>
      <c r="F82" s="323" t="s">
        <v>150</v>
      </c>
      <c r="G82" s="324" t="s">
        <v>150</v>
      </c>
      <c r="H82" s="325" t="s">
        <v>150</v>
      </c>
    </row>
    <row r="83" spans="1:8">
      <c r="A83" s="364">
        <v>2021</v>
      </c>
      <c r="B83" s="299" t="s">
        <v>148</v>
      </c>
      <c r="C83" s="191" t="s">
        <v>150</v>
      </c>
      <c r="D83" s="192" t="s">
        <v>150</v>
      </c>
      <c r="E83" s="193" t="s">
        <v>150</v>
      </c>
      <c r="F83" s="191" t="s">
        <v>150</v>
      </c>
      <c r="G83" s="192" t="s">
        <v>150</v>
      </c>
      <c r="H83" s="193" t="s">
        <v>150</v>
      </c>
    </row>
    <row r="84" spans="1:8">
      <c r="A84" s="365"/>
      <c r="B84" s="299" t="s">
        <v>12</v>
      </c>
      <c r="C84" s="191" t="s">
        <v>150</v>
      </c>
      <c r="D84" s="192" t="s">
        <v>150</v>
      </c>
      <c r="E84" s="193" t="s">
        <v>150</v>
      </c>
      <c r="F84" s="191" t="s">
        <v>150</v>
      </c>
      <c r="G84" s="192" t="s">
        <v>150</v>
      </c>
      <c r="H84" s="193" t="s">
        <v>150</v>
      </c>
    </row>
    <row r="85" spans="1:8">
      <c r="A85" s="365"/>
      <c r="B85" s="299" t="s">
        <v>13</v>
      </c>
      <c r="C85" s="191" t="s">
        <v>150</v>
      </c>
      <c r="D85" s="192" t="s">
        <v>150</v>
      </c>
      <c r="E85" s="193" t="s">
        <v>150</v>
      </c>
      <c r="F85" s="191" t="s">
        <v>150</v>
      </c>
      <c r="G85" s="192" t="s">
        <v>150</v>
      </c>
      <c r="H85" s="193" t="s">
        <v>150</v>
      </c>
    </row>
    <row r="86" spans="1:8">
      <c r="A86" s="365"/>
      <c r="B86" s="299" t="s">
        <v>14</v>
      </c>
      <c r="C86" s="191" t="s">
        <v>150</v>
      </c>
      <c r="D86" s="192" t="s">
        <v>150</v>
      </c>
      <c r="E86" s="193" t="s">
        <v>150</v>
      </c>
      <c r="F86" s="191" t="s">
        <v>150</v>
      </c>
      <c r="G86" s="192" t="s">
        <v>150</v>
      </c>
      <c r="H86" s="193" t="s">
        <v>150</v>
      </c>
    </row>
    <row r="87" spans="1:8">
      <c r="A87" s="365"/>
      <c r="B87" s="299" t="s">
        <v>15</v>
      </c>
      <c r="C87" s="191" t="s">
        <v>150</v>
      </c>
      <c r="D87" s="192" t="s">
        <v>150</v>
      </c>
      <c r="E87" s="193" t="s">
        <v>150</v>
      </c>
      <c r="F87" s="191" t="s">
        <v>150</v>
      </c>
      <c r="G87" s="192" t="s">
        <v>150</v>
      </c>
      <c r="H87" s="193" t="s">
        <v>150</v>
      </c>
    </row>
    <row r="88" spans="1:8">
      <c r="A88" s="365"/>
      <c r="B88" s="299" t="s">
        <v>16</v>
      </c>
      <c r="C88" s="191">
        <v>300</v>
      </c>
      <c r="D88" s="192">
        <f t="shared" ref="D88:D91" si="4">+C88/B$92</f>
        <v>0.95238095238095233</v>
      </c>
      <c r="E88" s="193">
        <f t="shared" ref="E88:E91" si="5">+D88/D$26*100</f>
        <v>142.85714285714286</v>
      </c>
      <c r="F88" s="191">
        <v>360</v>
      </c>
      <c r="G88" s="192">
        <f t="shared" ref="G88:G91" si="6">+F88/B$92</f>
        <v>1.1428571428571428</v>
      </c>
      <c r="H88" s="193">
        <f t="shared" ref="H88:H91" si="7">+G88/G$26*100</f>
        <v>141.17647058823528</v>
      </c>
    </row>
    <row r="89" spans="1:8">
      <c r="A89" s="365"/>
      <c r="B89" s="299" t="s">
        <v>17</v>
      </c>
      <c r="C89" s="191">
        <v>300</v>
      </c>
      <c r="D89" s="192">
        <f t="shared" si="4"/>
        <v>0.95238095238095233</v>
      </c>
      <c r="E89" s="193">
        <f t="shared" si="5"/>
        <v>142.85714285714286</v>
      </c>
      <c r="F89" s="191">
        <v>360</v>
      </c>
      <c r="G89" s="192">
        <f t="shared" si="6"/>
        <v>1.1428571428571428</v>
      </c>
      <c r="H89" s="193">
        <f t="shared" si="7"/>
        <v>141.17647058823528</v>
      </c>
    </row>
    <row r="90" spans="1:8">
      <c r="A90" s="365"/>
      <c r="B90" s="299" t="s">
        <v>18</v>
      </c>
      <c r="C90" s="191">
        <v>300</v>
      </c>
      <c r="D90" s="192">
        <f t="shared" si="4"/>
        <v>0.95238095238095233</v>
      </c>
      <c r="E90" s="193">
        <f t="shared" si="5"/>
        <v>142.85714285714286</v>
      </c>
      <c r="F90" s="191">
        <v>360</v>
      </c>
      <c r="G90" s="192">
        <f t="shared" si="6"/>
        <v>1.1428571428571428</v>
      </c>
      <c r="H90" s="193">
        <f t="shared" si="7"/>
        <v>141.17647058823528</v>
      </c>
    </row>
    <row r="91" spans="1:8" ht="15" thickBot="1">
      <c r="A91" s="372"/>
      <c r="B91" s="300" t="s">
        <v>19</v>
      </c>
      <c r="C91" s="187">
        <v>300</v>
      </c>
      <c r="D91" s="188">
        <f t="shared" si="4"/>
        <v>0.95238095238095233</v>
      </c>
      <c r="E91" s="190">
        <f t="shared" si="5"/>
        <v>142.85714285714286</v>
      </c>
      <c r="F91" s="187">
        <v>360</v>
      </c>
      <c r="G91" s="188">
        <f t="shared" si="6"/>
        <v>1.1428571428571428</v>
      </c>
      <c r="H91" s="190">
        <f t="shared" si="7"/>
        <v>141.17647058823528</v>
      </c>
    </row>
    <row r="92" spans="1:8" ht="15" thickBot="1">
      <c r="A92" s="204" t="s">
        <v>36</v>
      </c>
      <c r="B92" s="194">
        <v>315</v>
      </c>
      <c r="D92" s="197"/>
      <c r="E92" s="198"/>
    </row>
    <row r="93" spans="1:8">
      <c r="D93" s="197"/>
      <c r="E93" s="198"/>
    </row>
    <row r="94" spans="1:8" ht="16.2">
      <c r="A94" s="209" t="s">
        <v>218</v>
      </c>
    </row>
    <row r="95" spans="1:8" ht="16.2">
      <c r="A95" s="209" t="s">
        <v>247</v>
      </c>
    </row>
    <row r="96" spans="1:8">
      <c r="A96" s="209"/>
    </row>
    <row r="97" spans="1:1">
      <c r="A97" s="309" t="s">
        <v>168</v>
      </c>
    </row>
    <row r="99" spans="1:1">
      <c r="A99" s="452" t="s">
        <v>261</v>
      </c>
    </row>
    <row r="100" spans="1:1">
      <c r="A100" s="453" t="s">
        <v>262</v>
      </c>
    </row>
    <row r="101" spans="1:1">
      <c r="A101" s="453" t="s">
        <v>263</v>
      </c>
    </row>
  </sheetData>
  <mergeCells count="13">
    <mergeCell ref="A23:A34"/>
    <mergeCell ref="F12:H12"/>
    <mergeCell ref="C13:E13"/>
    <mergeCell ref="F13:H13"/>
    <mergeCell ref="A15:A22"/>
    <mergeCell ref="A12:A14"/>
    <mergeCell ref="B12:B14"/>
    <mergeCell ref="C12:E12"/>
    <mergeCell ref="A59:A70"/>
    <mergeCell ref="A71:A82"/>
    <mergeCell ref="A83:A91"/>
    <mergeCell ref="A47:A58"/>
    <mergeCell ref="A35:A46"/>
  </mergeCells>
  <hyperlinks>
    <hyperlink ref="A97" location="Índice!A1" display="Volver al índice" xr:uid="{00000000-0004-0000-2400-000000000000}"/>
    <hyperlink ref="A100" r:id="rId1" xr:uid="{9D27D73E-B6D1-429D-9EAF-D781E879669D}"/>
    <hyperlink ref="A101" r:id="rId2" xr:uid="{C874D198-935F-421E-8EFA-E0375CB4F46C}"/>
  </hyperlinks>
  <pageMargins left="0.7" right="0.7" top="0.75" bottom="0.75" header="0.3" footer="0.3"/>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H120"/>
  <sheetViews>
    <sheetView showGridLines="0" zoomScale="80" zoomScaleNormal="80" workbookViewId="0"/>
  </sheetViews>
  <sheetFormatPr baseColWidth="10" defaultColWidth="22.6640625" defaultRowHeight="14.4"/>
  <cols>
    <col min="1" max="1" width="25.33203125" customWidth="1"/>
    <col min="3" max="8" width="24.88671875" customWidth="1"/>
  </cols>
  <sheetData>
    <row r="1" spans="1:8">
      <c r="A1" s="3" t="s">
        <v>0</v>
      </c>
      <c r="B1" s="2"/>
    </row>
    <row r="2" spans="1:8">
      <c r="A2" s="3" t="s">
        <v>1</v>
      </c>
      <c r="B2" s="2"/>
    </row>
    <row r="3" spans="1:8">
      <c r="A3" s="3" t="s">
        <v>2</v>
      </c>
      <c r="B3" s="2"/>
    </row>
    <row r="4" spans="1:8">
      <c r="A4" s="3" t="s">
        <v>3</v>
      </c>
      <c r="B4" s="2" t="s">
        <v>4</v>
      </c>
    </row>
    <row r="5" spans="1:8">
      <c r="A5" s="3" t="s">
        <v>6</v>
      </c>
      <c r="B5" s="2" t="s">
        <v>32</v>
      </c>
    </row>
    <row r="6" spans="1:8">
      <c r="A6" s="3" t="s">
        <v>5</v>
      </c>
      <c r="B6" s="2" t="s">
        <v>154</v>
      </c>
    </row>
    <row r="7" spans="1:8">
      <c r="A7" s="3" t="s">
        <v>7</v>
      </c>
      <c r="B7" s="2" t="s">
        <v>22</v>
      </c>
    </row>
    <row r="8" spans="1:8">
      <c r="A8" s="3" t="s">
        <v>8</v>
      </c>
      <c r="B8" s="174" t="str">
        <f>'BA-BAHIA BLANCA (O)'!B8</f>
        <v>septiembre 2021</v>
      </c>
    </row>
    <row r="9" spans="1:8">
      <c r="A9" s="3" t="s">
        <v>9</v>
      </c>
      <c r="B9" s="174" t="str">
        <f>'BA-BAHIA BLANCA (O)'!B9</f>
        <v>septiembre 2021</v>
      </c>
    </row>
    <row r="11" spans="1:8" ht="15" thickBot="1"/>
    <row r="12" spans="1:8">
      <c r="A12" s="398" t="s">
        <v>10</v>
      </c>
      <c r="B12" s="399" t="s">
        <v>11</v>
      </c>
      <c r="C12" s="422" t="s">
        <v>37</v>
      </c>
      <c r="D12" s="409"/>
      <c r="E12" s="395" t="s">
        <v>205</v>
      </c>
      <c r="F12" s="396"/>
      <c r="G12" s="396"/>
      <c r="H12" s="397"/>
    </row>
    <row r="13" spans="1:8" ht="29.4" thickBot="1">
      <c r="A13" s="367"/>
      <c r="B13" s="400"/>
      <c r="C13" s="224" t="s">
        <v>38</v>
      </c>
      <c r="D13" s="225" t="s">
        <v>39</v>
      </c>
      <c r="E13" s="232" t="s">
        <v>206</v>
      </c>
      <c r="F13" s="235" t="s">
        <v>207</v>
      </c>
      <c r="G13" s="236" t="s">
        <v>208</v>
      </c>
      <c r="H13" s="233" t="s">
        <v>209</v>
      </c>
    </row>
    <row r="14" spans="1:8">
      <c r="A14" s="401">
        <v>2013</v>
      </c>
      <c r="B14" s="50" t="s">
        <v>12</v>
      </c>
      <c r="C14" s="47">
        <f>'BA-ROSARIO (A)'!C15/'BA-ROSARIO (O)'!C15</f>
        <v>2.7181208053691277</v>
      </c>
      <c r="D14" s="14">
        <f>'BA-ROSARIO (A)'!C15/'BA-ROSARIO (O)'!F15</f>
        <v>2.2752808988764044</v>
      </c>
      <c r="E14" s="47" t="s">
        <v>150</v>
      </c>
      <c r="F14" s="47" t="s">
        <v>150</v>
      </c>
      <c r="G14" s="47" t="s">
        <v>150</v>
      </c>
      <c r="H14" s="14" t="s">
        <v>150</v>
      </c>
    </row>
    <row r="15" spans="1:8">
      <c r="A15" s="402"/>
      <c r="B15" s="51" t="s">
        <v>13</v>
      </c>
      <c r="C15" s="48">
        <f>'BA-ROSARIO (A)'!C16/'BA-ROSARIO (O)'!C16</f>
        <v>2.7181208053691277</v>
      </c>
      <c r="D15" s="16">
        <f>'BA-ROSARIO (A)'!C16/'BA-ROSARIO (O)'!F16</f>
        <v>2.3011363636363638</v>
      </c>
      <c r="E15" s="48" t="s">
        <v>150</v>
      </c>
      <c r="F15" s="48" t="s">
        <v>150</v>
      </c>
      <c r="G15" s="48" t="s">
        <v>150</v>
      </c>
      <c r="H15" s="16" t="s">
        <v>150</v>
      </c>
    </row>
    <row r="16" spans="1:8">
      <c r="A16" s="402"/>
      <c r="B16" s="51" t="s">
        <v>14</v>
      </c>
      <c r="C16" s="48">
        <f>'BA-ROSARIO (A)'!C17/'BA-ROSARIO (O)'!C17</f>
        <v>2.1610738255033559</v>
      </c>
      <c r="D16" s="16">
        <f>'BA-ROSARIO (A)'!C17/'BA-ROSARIO (O)'!F17</f>
        <v>1.8295454545454546</v>
      </c>
      <c r="E16" s="48" t="s">
        <v>150</v>
      </c>
      <c r="F16" s="48" t="s">
        <v>150</v>
      </c>
      <c r="G16" s="48" t="s">
        <v>150</v>
      </c>
      <c r="H16" s="16" t="s">
        <v>150</v>
      </c>
    </row>
    <row r="17" spans="1:8">
      <c r="A17" s="402"/>
      <c r="B17" s="51" t="s">
        <v>15</v>
      </c>
      <c r="C17" s="48">
        <f>'BA-ROSARIO (A)'!C18/'BA-ROSARIO (O)'!C18</f>
        <v>2.869281045751634</v>
      </c>
      <c r="D17" s="16">
        <f>'BA-ROSARIO (A)'!C18/'BA-ROSARIO (O)'!F18</f>
        <v>2.4802259887005649</v>
      </c>
      <c r="E17" s="48" t="s">
        <v>150</v>
      </c>
      <c r="F17" s="48" t="s">
        <v>150</v>
      </c>
      <c r="G17" s="48" t="s">
        <v>150</v>
      </c>
      <c r="H17" s="16" t="s">
        <v>150</v>
      </c>
    </row>
    <row r="18" spans="1:8">
      <c r="A18" s="402"/>
      <c r="B18" s="51" t="s">
        <v>16</v>
      </c>
      <c r="C18" s="48">
        <f>'BA-ROSARIO (A)'!C19/'BA-ROSARIO (O)'!C19</f>
        <v>3.130718954248366</v>
      </c>
      <c r="D18" s="16">
        <f>'BA-ROSARIO (A)'!C19/'BA-ROSARIO (O)'!F19</f>
        <v>2.7062146892655368</v>
      </c>
      <c r="E18" s="48" t="s">
        <v>150</v>
      </c>
      <c r="F18" s="48" t="s">
        <v>150</v>
      </c>
      <c r="G18" s="48" t="s">
        <v>150</v>
      </c>
      <c r="H18" s="16" t="s">
        <v>150</v>
      </c>
    </row>
    <row r="19" spans="1:8">
      <c r="A19" s="402"/>
      <c r="B19" s="51" t="s">
        <v>17</v>
      </c>
      <c r="C19" s="48">
        <f>'BA-ROSARIO (A)'!C20/'BA-ROSARIO (O)'!C20</f>
        <v>3.130718954248366</v>
      </c>
      <c r="D19" s="16">
        <f>'BA-ROSARIO (A)'!C20/'BA-ROSARIO (O)'!F20</f>
        <v>2.7062146892655368</v>
      </c>
      <c r="E19" s="48" t="s">
        <v>150</v>
      </c>
      <c r="F19" s="48" t="s">
        <v>150</v>
      </c>
      <c r="G19" s="48" t="s">
        <v>150</v>
      </c>
      <c r="H19" s="16" t="s">
        <v>150</v>
      </c>
    </row>
    <row r="20" spans="1:8">
      <c r="A20" s="402"/>
      <c r="B20" s="51" t="s">
        <v>18</v>
      </c>
      <c r="C20" s="48">
        <f>'BA-ROSARIO (A)'!C21/'BA-ROSARIO (O)'!C21</f>
        <v>3.130718954248366</v>
      </c>
      <c r="D20" s="16">
        <f>'BA-ROSARIO (A)'!C21/'BA-ROSARIO (O)'!F21</f>
        <v>2.7062146892655368</v>
      </c>
      <c r="E20" s="48" t="s">
        <v>150</v>
      </c>
      <c r="F20" s="48" t="s">
        <v>150</v>
      </c>
      <c r="G20" s="48" t="s">
        <v>150</v>
      </c>
      <c r="H20" s="16" t="s">
        <v>150</v>
      </c>
    </row>
    <row r="21" spans="1:8">
      <c r="A21" s="402"/>
      <c r="B21" s="51" t="s">
        <v>19</v>
      </c>
      <c r="C21" s="48">
        <f>'BA-ROSARIO (A)'!C22/'BA-ROSARIO (O)'!C22</f>
        <v>3.130718954248366</v>
      </c>
      <c r="D21" s="16">
        <f>'BA-ROSARIO (A)'!C22/'BA-ROSARIO (O)'!F22</f>
        <v>2.7062146892655368</v>
      </c>
      <c r="E21" s="48" t="s">
        <v>150</v>
      </c>
      <c r="F21" s="48" t="s">
        <v>150</v>
      </c>
      <c r="G21" s="48" t="s">
        <v>150</v>
      </c>
      <c r="H21" s="16" t="s">
        <v>150</v>
      </c>
    </row>
    <row r="22" spans="1:8">
      <c r="A22" s="402"/>
      <c r="B22" s="51" t="s">
        <v>20</v>
      </c>
      <c r="C22" s="48">
        <f>'BA-ROSARIO (A)'!C23/'BA-ROSARIO (O)'!C23</f>
        <v>3.130718954248366</v>
      </c>
      <c r="D22" s="16">
        <f>'BA-ROSARIO (A)'!C23/'BA-ROSARIO (O)'!F23</f>
        <v>2.7062146892655368</v>
      </c>
      <c r="E22" s="48" t="s">
        <v>150</v>
      </c>
      <c r="F22" s="48" t="s">
        <v>150</v>
      </c>
      <c r="G22" s="48" t="s">
        <v>150</v>
      </c>
      <c r="H22" s="16" t="s">
        <v>150</v>
      </c>
    </row>
    <row r="23" spans="1:8">
      <c r="A23" s="402"/>
      <c r="B23" s="51" t="s">
        <v>146</v>
      </c>
      <c r="C23" s="48">
        <f>'BA-ROSARIO (A)'!C24/'BA-ROSARIO (O)'!C24</f>
        <v>3.130718954248366</v>
      </c>
      <c r="D23" s="16">
        <f>'BA-ROSARIO (A)'!C24/'BA-ROSARIO (O)'!F24</f>
        <v>2.7062146892655368</v>
      </c>
      <c r="E23" s="48" t="s">
        <v>150</v>
      </c>
      <c r="F23" s="48" t="s">
        <v>150</v>
      </c>
      <c r="G23" s="48" t="s">
        <v>150</v>
      </c>
      <c r="H23" s="16" t="s">
        <v>150</v>
      </c>
    </row>
    <row r="24" spans="1:8" ht="15" thickBot="1">
      <c r="A24" s="412"/>
      <c r="B24" s="52" t="s">
        <v>147</v>
      </c>
      <c r="C24" s="49">
        <f>'BA-ROSARIO (A)'!C25/'BA-ROSARIO (O)'!C25</f>
        <v>3.130718954248366</v>
      </c>
      <c r="D24" s="45">
        <f>'BA-ROSARIO (A)'!C25/'BA-ROSARIO (O)'!F25</f>
        <v>2.7062146892655368</v>
      </c>
      <c r="E24" s="49" t="s">
        <v>150</v>
      </c>
      <c r="F24" s="49" t="s">
        <v>150</v>
      </c>
      <c r="G24" s="49" t="s">
        <v>150</v>
      </c>
      <c r="H24" s="45" t="s">
        <v>150</v>
      </c>
    </row>
    <row r="25" spans="1:8">
      <c r="A25" s="413">
        <v>2014</v>
      </c>
      <c r="B25" s="115" t="s">
        <v>148</v>
      </c>
      <c r="C25" s="84">
        <f>'BA-ROSARIO (A)'!C26/'BA-ROSARIO (O)'!C26</f>
        <v>3.0411764705882351</v>
      </c>
      <c r="D25" s="14">
        <f>'BA-ROSARIO (A)'!C26/'BA-ROSARIO (O)'!F26</f>
        <v>2.6377551020408165</v>
      </c>
      <c r="E25" s="47" t="s">
        <v>150</v>
      </c>
      <c r="F25" s="47" t="s">
        <v>150</v>
      </c>
      <c r="G25" s="47" t="s">
        <v>150</v>
      </c>
      <c r="H25" s="14" t="s">
        <v>150</v>
      </c>
    </row>
    <row r="26" spans="1:8">
      <c r="A26" s="393"/>
      <c r="B26" s="78" t="s">
        <v>12</v>
      </c>
      <c r="C26" s="92">
        <f>'BA-ROSARIO (A)'!C27/'BA-ROSARIO (O)'!C27</f>
        <v>3.4222222222222221</v>
      </c>
      <c r="D26" s="16">
        <f>'BA-ROSARIO (A)'!C27/'BA-ROSARIO (O)'!F27</f>
        <v>3.0344827586206895</v>
      </c>
      <c r="E26" s="48" t="s">
        <v>150</v>
      </c>
      <c r="F26" s="48" t="s">
        <v>150</v>
      </c>
      <c r="G26" s="48" t="s">
        <v>150</v>
      </c>
      <c r="H26" s="16" t="s">
        <v>150</v>
      </c>
    </row>
    <row r="27" spans="1:8">
      <c r="A27" s="393"/>
      <c r="B27" s="78" t="s">
        <v>13</v>
      </c>
      <c r="C27" s="92">
        <f>'BA-ROSARIO (A)'!C28/'BA-ROSARIO (O)'!C28</f>
        <v>3.4259259259259256</v>
      </c>
      <c r="D27" s="16">
        <f>'BA-ROSARIO (A)'!C28/'BA-ROSARIO (O)'!F28</f>
        <v>3.083333333333333</v>
      </c>
      <c r="E27" s="48" t="s">
        <v>150</v>
      </c>
      <c r="F27" s="48" t="s">
        <v>150</v>
      </c>
      <c r="G27" s="48" t="s">
        <v>150</v>
      </c>
      <c r="H27" s="16" t="s">
        <v>150</v>
      </c>
    </row>
    <row r="28" spans="1:8">
      <c r="A28" s="393"/>
      <c r="B28" s="94" t="s">
        <v>14</v>
      </c>
      <c r="C28" s="92">
        <f>'BA-ROSARIO (A)'!C29/'BA-ROSARIO (O)'!C29</f>
        <v>3.5541666666666667</v>
      </c>
      <c r="D28" s="16">
        <f>'BA-ROSARIO (A)'!C29/'BA-ROSARIO (O)'!F29</f>
        <v>3.19875</v>
      </c>
      <c r="E28" s="48" t="s">
        <v>150</v>
      </c>
      <c r="F28" s="48" t="s">
        <v>150</v>
      </c>
      <c r="G28" s="48" t="s">
        <v>150</v>
      </c>
      <c r="H28" s="16" t="s">
        <v>150</v>
      </c>
    </row>
    <row r="29" spans="1:8">
      <c r="A29" s="393"/>
      <c r="B29" s="94" t="s">
        <v>15</v>
      </c>
      <c r="C29" s="92">
        <f>'BA-ROSARIO (A)'!C30/'BA-ROSARIO (O)'!C30</f>
        <v>4.5222222222222221</v>
      </c>
      <c r="D29" s="16">
        <f>'BA-ROSARIO (A)'!C30/'BA-ROSARIO (O)'!F30</f>
        <v>4.07</v>
      </c>
      <c r="E29" s="48" t="s">
        <v>150</v>
      </c>
      <c r="F29" s="48" t="s">
        <v>150</v>
      </c>
      <c r="G29" s="48" t="s">
        <v>150</v>
      </c>
      <c r="H29" s="16" t="s">
        <v>150</v>
      </c>
    </row>
    <row r="30" spans="1:8">
      <c r="A30" s="393"/>
      <c r="B30" s="94" t="s">
        <v>16</v>
      </c>
      <c r="C30" s="92">
        <f>'BA-ROSARIO (A)'!C31/'BA-ROSARIO (O)'!C31</f>
        <v>4.1138888888888889</v>
      </c>
      <c r="D30" s="16">
        <f>'BA-ROSARIO (A)'!C31/'BA-ROSARIO (O)'!F31</f>
        <v>3.5946601941747574</v>
      </c>
      <c r="E30" s="48" t="s">
        <v>150</v>
      </c>
      <c r="F30" s="48" t="s">
        <v>150</v>
      </c>
      <c r="G30" s="48" t="s">
        <v>150</v>
      </c>
      <c r="H30" s="16" t="s">
        <v>150</v>
      </c>
    </row>
    <row r="31" spans="1:8">
      <c r="A31" s="393"/>
      <c r="B31" s="94" t="s">
        <v>17</v>
      </c>
      <c r="C31" s="92">
        <f>'BA-ROSARIO (A)'!C32/'BA-ROSARIO (O)'!C32</f>
        <v>3.7611111111111111</v>
      </c>
      <c r="D31" s="16">
        <f>'BA-ROSARIO (A)'!C32/'BA-ROSARIO (O)'!F32</f>
        <v>3.2864077669902914</v>
      </c>
      <c r="E31" s="48" t="s">
        <v>150</v>
      </c>
      <c r="F31" s="48" t="s">
        <v>150</v>
      </c>
      <c r="G31" s="48" t="s">
        <v>150</v>
      </c>
      <c r="H31" s="16" t="s">
        <v>150</v>
      </c>
    </row>
    <row r="32" spans="1:8">
      <c r="A32" s="393"/>
      <c r="B32" s="94" t="s">
        <v>18</v>
      </c>
      <c r="C32" s="92">
        <f>'BA-ROSARIO (A)'!C33/'BA-ROSARIO (O)'!C33</f>
        <v>3.5196078431372548</v>
      </c>
      <c r="D32" s="16">
        <f>'BA-ROSARIO (A)'!C33/'BA-ROSARIO (O)'!F33</f>
        <v>3.1911111111111112</v>
      </c>
      <c r="E32" s="48" t="s">
        <v>150</v>
      </c>
      <c r="F32" s="48" t="s">
        <v>150</v>
      </c>
      <c r="G32" s="48" t="s">
        <v>150</v>
      </c>
      <c r="H32" s="16" t="s">
        <v>150</v>
      </c>
    </row>
    <row r="33" spans="1:8">
      <c r="A33" s="393"/>
      <c r="B33" s="94" t="s">
        <v>19</v>
      </c>
      <c r="C33" s="92">
        <f>'BA-ROSARIO (A)'!C34/'BA-ROSARIO (O)'!C34</f>
        <v>3.7205882352941178</v>
      </c>
      <c r="D33" s="16">
        <f>'BA-ROSARIO (A)'!C34/'BA-ROSARIO (O)'!F34</f>
        <v>3.2857142857142856</v>
      </c>
      <c r="E33" s="48" t="s">
        <v>150</v>
      </c>
      <c r="F33" s="48" t="s">
        <v>150</v>
      </c>
      <c r="G33" s="48" t="s">
        <v>150</v>
      </c>
      <c r="H33" s="16" t="s">
        <v>150</v>
      </c>
    </row>
    <row r="34" spans="1:8">
      <c r="A34" s="393"/>
      <c r="B34" s="94" t="s">
        <v>20</v>
      </c>
      <c r="C34" s="92">
        <f>'BA-ROSARIO (A)'!C35/'BA-ROSARIO (O)'!C35</f>
        <v>3.7401960784313726</v>
      </c>
      <c r="D34" s="16">
        <f>'BA-ROSARIO (A)'!C35/'BA-ROSARIO (O)'!F35</f>
        <v>3.391111111111111</v>
      </c>
      <c r="E34" s="48" t="s">
        <v>150</v>
      </c>
      <c r="F34" s="48" t="s">
        <v>150</v>
      </c>
      <c r="G34" s="48" t="s">
        <v>150</v>
      </c>
      <c r="H34" s="16" t="s">
        <v>150</v>
      </c>
    </row>
    <row r="35" spans="1:8">
      <c r="A35" s="393"/>
      <c r="B35" s="94" t="s">
        <v>146</v>
      </c>
      <c r="C35" s="92">
        <f>'BA-ROSARIO (A)'!C36/'BA-ROSARIO (O)'!C36</f>
        <v>4.3161764705882355</v>
      </c>
      <c r="D35" s="16">
        <f>'BA-ROSARIO (A)'!C36/'BA-ROSARIO (O)'!F36</f>
        <v>3.9133333333333336</v>
      </c>
      <c r="E35" s="48" t="s">
        <v>150</v>
      </c>
      <c r="F35" s="48" t="s">
        <v>150</v>
      </c>
      <c r="G35" s="48" t="s">
        <v>150</v>
      </c>
      <c r="H35" s="16" t="s">
        <v>150</v>
      </c>
    </row>
    <row r="36" spans="1:8" ht="15" thickBot="1">
      <c r="A36" s="394"/>
      <c r="B36" s="116" t="s">
        <v>147</v>
      </c>
      <c r="C36" s="85">
        <f>'BA-ROSARIO (A)'!C37/'BA-ROSARIO (O)'!C37</f>
        <v>2.8008849557522124</v>
      </c>
      <c r="D36" s="18">
        <f>'BA-ROSARIO (A)'!C37/'BA-ROSARIO (O)'!F37</f>
        <v>2.4160305343511452</v>
      </c>
      <c r="E36" s="59" t="s">
        <v>150</v>
      </c>
      <c r="F36" s="59" t="s">
        <v>150</v>
      </c>
      <c r="G36" s="59" t="s">
        <v>150</v>
      </c>
      <c r="H36" s="18" t="s">
        <v>150</v>
      </c>
    </row>
    <row r="37" spans="1:8">
      <c r="A37" s="406">
        <v>2015</v>
      </c>
      <c r="B37" s="127" t="s">
        <v>148</v>
      </c>
      <c r="C37" s="84">
        <f>'BA-ROSARIO (A)'!C38/'BA-ROSARIO (O)'!C38</f>
        <v>4.3</v>
      </c>
      <c r="D37" s="14">
        <f>'BA-ROSARIO (A)'!C38/'BA-ROSARIO (O)'!F38</f>
        <v>3.7748091603053435</v>
      </c>
      <c r="E37" s="47" t="s">
        <v>150</v>
      </c>
      <c r="F37" s="47" t="s">
        <v>150</v>
      </c>
      <c r="G37" s="47" t="s">
        <v>150</v>
      </c>
      <c r="H37" s="14" t="s">
        <v>150</v>
      </c>
    </row>
    <row r="38" spans="1:8">
      <c r="A38" s="407"/>
      <c r="B38" s="94" t="s">
        <v>12</v>
      </c>
      <c r="C38" s="92">
        <f>'BA-ROSARIO (A)'!C39/'BA-ROSARIO (O)'!C39</f>
        <v>4.6217391304347828</v>
      </c>
      <c r="D38" s="16">
        <f>'BA-ROSARIO (A)'!C39/'BA-ROSARIO (O)'!F39</f>
        <v>4.0572519083969469</v>
      </c>
      <c r="E38" s="48" t="s">
        <v>150</v>
      </c>
      <c r="F38" s="48" t="s">
        <v>150</v>
      </c>
      <c r="G38" s="48" t="s">
        <v>150</v>
      </c>
      <c r="H38" s="16" t="s">
        <v>150</v>
      </c>
    </row>
    <row r="39" spans="1:8">
      <c r="A39" s="407"/>
      <c r="B39" s="78" t="s">
        <v>13</v>
      </c>
      <c r="C39" s="92">
        <f>'BA-ROSARIO (A)'!C40/'BA-ROSARIO (O)'!C40</f>
        <v>4.4695652173913043</v>
      </c>
      <c r="D39" s="16">
        <f>'BA-ROSARIO (A)'!C40/'BA-ROSARIO (O)'!F40</f>
        <v>3.9236641221374047</v>
      </c>
      <c r="E39" s="48" t="s">
        <v>150</v>
      </c>
      <c r="F39" s="48" t="s">
        <v>150</v>
      </c>
      <c r="G39" s="48" t="s">
        <v>150</v>
      </c>
      <c r="H39" s="16" t="s">
        <v>150</v>
      </c>
    </row>
    <row r="40" spans="1:8">
      <c r="A40" s="407"/>
      <c r="B40" s="78" t="s">
        <v>14</v>
      </c>
      <c r="C40" s="92">
        <f>'BA-ROSARIO (A)'!C41/'BA-ROSARIO (O)'!C41</f>
        <v>4.4695652173913043</v>
      </c>
      <c r="D40" s="16">
        <f>'BA-ROSARIO (A)'!C41/'BA-ROSARIO (O)'!F41</f>
        <v>3.9236641221374047</v>
      </c>
      <c r="E40" s="48" t="s">
        <v>150</v>
      </c>
      <c r="F40" s="48" t="s">
        <v>150</v>
      </c>
      <c r="G40" s="48" t="s">
        <v>150</v>
      </c>
      <c r="H40" s="16" t="s">
        <v>150</v>
      </c>
    </row>
    <row r="41" spans="1:8">
      <c r="A41" s="407"/>
      <c r="B41" s="78" t="s">
        <v>15</v>
      </c>
      <c r="C41" s="92">
        <f>'BA-ROSARIO (A)'!C42/'BA-ROSARIO (O)'!C42</f>
        <v>3.7478260869565219</v>
      </c>
      <c r="D41" s="16">
        <f>'BA-ROSARIO (A)'!C42/'BA-ROSARIO (O)'!F42</f>
        <v>3.2900763358778624</v>
      </c>
      <c r="E41" s="48">
        <f>+'BA-ROSARIO (A)'!C42/'BA-ROSARIO SUR (FFCC)'!C15</f>
        <v>4.9257142857142862</v>
      </c>
      <c r="F41" s="48" t="s">
        <v>150</v>
      </c>
      <c r="G41" s="48">
        <f>+'BA-ROSARIO (A)'!C42/'BA-ROSARIO SUR (FFCC)'!F15</f>
        <v>3.8311111111111109</v>
      </c>
      <c r="H41" s="16" t="s">
        <v>150</v>
      </c>
    </row>
    <row r="42" spans="1:8">
      <c r="A42" s="407"/>
      <c r="B42" s="78" t="s">
        <v>16</v>
      </c>
      <c r="C42" s="92">
        <f>'BA-ROSARIO (A)'!C43/'BA-ROSARIO (O)'!C43</f>
        <v>4.1956521739130439</v>
      </c>
      <c r="D42" s="16">
        <f>'BA-ROSARIO (A)'!C43/'BA-ROSARIO (O)'!F43</f>
        <v>3.6832061068702289</v>
      </c>
      <c r="E42" s="48">
        <f>+'BA-ROSARIO (A)'!C43/'BA-ROSARIO SUR (FFCC)'!C16</f>
        <v>5.5142857142857142</v>
      </c>
      <c r="F42" s="48" t="s">
        <v>150</v>
      </c>
      <c r="G42" s="48">
        <f>+'BA-ROSARIO (A)'!C43/'BA-ROSARIO SUR (FFCC)'!F16</f>
        <v>4.2888888888888888</v>
      </c>
      <c r="H42" s="16" t="s">
        <v>150</v>
      </c>
    </row>
    <row r="43" spans="1:8">
      <c r="A43" s="407"/>
      <c r="B43" s="78" t="s">
        <v>17</v>
      </c>
      <c r="C43" s="92">
        <f>'BA-ROSARIO (A)'!C44/'BA-ROSARIO (O)'!C44</f>
        <v>3.88</v>
      </c>
      <c r="D43" s="16">
        <f>'BA-ROSARIO (A)'!C44/'BA-ROSARIO (O)'!F44</f>
        <v>3.3797909407665507</v>
      </c>
      <c r="E43" s="48">
        <f>+'BA-ROSARIO (A)'!C44/'BA-ROSARIO SUR (FFCC)'!C17</f>
        <v>5.5428571428571427</v>
      </c>
      <c r="F43" s="48" t="s">
        <v>150</v>
      </c>
      <c r="G43" s="48">
        <f>+'BA-ROSARIO (A)'!C44/'BA-ROSARIO SUR (FFCC)'!F17</f>
        <v>4.3111111111111109</v>
      </c>
      <c r="H43" s="16" t="s">
        <v>150</v>
      </c>
    </row>
    <row r="44" spans="1:8">
      <c r="A44" s="407"/>
      <c r="B44" s="51" t="s">
        <v>18</v>
      </c>
      <c r="C44" s="92">
        <f>'BA-ROSARIO (A)'!C45/'BA-ROSARIO (O)'!C45</f>
        <v>4.3920000000000003</v>
      </c>
      <c r="D44" s="16">
        <f>'BA-ROSARIO (A)'!C45/'BA-ROSARIO (O)'!F45</f>
        <v>3.8257839721254356</v>
      </c>
      <c r="E44" s="48">
        <f>+'BA-ROSARIO (A)'!C45/'BA-ROSARIO SUR (FFCC)'!C18</f>
        <v>6.274285714285714</v>
      </c>
      <c r="F44" s="48" t="s">
        <v>150</v>
      </c>
      <c r="G44" s="48">
        <f>+'BA-ROSARIO (A)'!C45/'BA-ROSARIO SUR (FFCC)'!F18</f>
        <v>4.88</v>
      </c>
      <c r="H44" s="16" t="s">
        <v>150</v>
      </c>
    </row>
    <row r="45" spans="1:8">
      <c r="A45" s="407"/>
      <c r="B45" s="133" t="s">
        <v>19</v>
      </c>
      <c r="C45" s="92">
        <f>'BA-ROSARIO (A)'!C46/'BA-ROSARIO (O)'!C46</f>
        <v>3.76</v>
      </c>
      <c r="D45" s="16">
        <f>'BA-ROSARIO (A)'!C46/'BA-ROSARIO (O)'!F46</f>
        <v>3.2081911262798637</v>
      </c>
      <c r="E45" s="48">
        <f>+'BA-ROSARIO (A)'!C46/'BA-ROSARIO SUR (FFCC)'!C19</f>
        <v>5.371428571428571</v>
      </c>
      <c r="F45" s="48" t="s">
        <v>150</v>
      </c>
      <c r="G45" s="48">
        <f>+'BA-ROSARIO (A)'!C46/'BA-ROSARIO SUR (FFCC)'!F19</f>
        <v>4.177777777777778</v>
      </c>
      <c r="H45" s="16" t="s">
        <v>150</v>
      </c>
    </row>
    <row r="46" spans="1:8">
      <c r="A46" s="407"/>
      <c r="B46" s="51" t="s">
        <v>20</v>
      </c>
      <c r="C46" s="92">
        <f>'BA-ROSARIO (A)'!C47/'BA-ROSARIO (O)'!C47</f>
        <v>3.8490566037735849</v>
      </c>
      <c r="D46" s="16">
        <f>'BA-ROSARIO (A)'!C47/'BA-ROSARIO (O)'!F47</f>
        <v>3.3333333333333335</v>
      </c>
      <c r="E46" s="48">
        <f>+'BA-ROSARIO (A)'!C47/'BA-ROSARIO SUR (FFCC)'!C20</f>
        <v>5.8285714285714283</v>
      </c>
      <c r="F46" s="48" t="s">
        <v>150</v>
      </c>
      <c r="G46" s="48">
        <f>+'BA-ROSARIO (A)'!C47/'BA-ROSARIO SUR (FFCC)'!F20</f>
        <v>4.5333333333333332</v>
      </c>
      <c r="H46" s="16" t="s">
        <v>150</v>
      </c>
    </row>
    <row r="47" spans="1:8">
      <c r="A47" s="407"/>
      <c r="B47" s="51" t="s">
        <v>146</v>
      </c>
      <c r="C47" s="92">
        <f>'BA-ROSARIO (A)'!C48/'BA-ROSARIO (O)'!C48</f>
        <v>4.115384615384615</v>
      </c>
      <c r="D47" s="16">
        <f>'BA-ROSARIO (A)'!C48/'BA-ROSARIO (O)'!F48</f>
        <v>3.4967320261437909</v>
      </c>
      <c r="E47" s="48">
        <f>+'BA-ROSARIO (A)'!C48/'BA-ROSARIO SUR (FFCC)'!C21</f>
        <v>6.1142857142857139</v>
      </c>
      <c r="F47" s="48" t="s">
        <v>150</v>
      </c>
      <c r="G47" s="48">
        <f>+'BA-ROSARIO (A)'!C48/'BA-ROSARIO SUR (FFCC)'!F21</f>
        <v>4.7555555555555555</v>
      </c>
      <c r="H47" s="16" t="s">
        <v>150</v>
      </c>
    </row>
    <row r="48" spans="1:8" ht="15" thickBot="1">
      <c r="A48" s="407"/>
      <c r="B48" s="147" t="s">
        <v>147</v>
      </c>
      <c r="C48" s="85">
        <f>'BA-ROSARIO (A)'!C49/'BA-ROSARIO (O)'!C49</f>
        <v>3.49</v>
      </c>
      <c r="D48" s="18">
        <f>'BA-ROSARIO (A)'!C49/'BA-ROSARIO (O)'!F49</f>
        <v>3.0172910662824206</v>
      </c>
      <c r="E48" s="59">
        <f>+'BA-ROSARIO (A)'!C49/'BA-ROSARIO SUR (FFCC)'!C22</f>
        <v>5.9828571428571431</v>
      </c>
      <c r="F48" s="59" t="s">
        <v>150</v>
      </c>
      <c r="G48" s="59">
        <f>+'BA-ROSARIO (A)'!C49/'BA-ROSARIO SUR (FFCC)'!F22</f>
        <v>4.6533333333333333</v>
      </c>
      <c r="H48" s="18" t="s">
        <v>150</v>
      </c>
    </row>
    <row r="49" spans="1:8">
      <c r="A49" s="386">
        <v>2016</v>
      </c>
      <c r="B49" s="115" t="s">
        <v>148</v>
      </c>
      <c r="C49" s="84">
        <f>'BA-ROSARIO (A)'!C50/'BA-ROSARIO (O)'!C50</f>
        <v>12.003333333333334</v>
      </c>
      <c r="D49" s="14">
        <f>'BA-ROSARIO (A)'!C50/'BA-ROSARIO (O)'!F50</f>
        <v>10.377521613832853</v>
      </c>
      <c r="E49" s="47">
        <f>+'BA-ROSARIO (A)'!C50/'BA-ROSARIO SUR (FFCC)'!C23</f>
        <v>20.577142857142857</v>
      </c>
      <c r="F49" s="47" t="s">
        <v>150</v>
      </c>
      <c r="G49" s="47">
        <f>+'BA-ROSARIO (A)'!C50/'BA-ROSARIO SUR (FFCC)'!F23</f>
        <v>16.004444444444445</v>
      </c>
      <c r="H49" s="14" t="s">
        <v>150</v>
      </c>
    </row>
    <row r="50" spans="1:8">
      <c r="A50" s="387"/>
      <c r="B50" s="79" t="s">
        <v>12</v>
      </c>
      <c r="C50" s="92">
        <f>'BA-ROSARIO (A)'!C51/'BA-ROSARIO (O)'!C51</f>
        <v>3.99</v>
      </c>
      <c r="D50" s="16">
        <f>'BA-ROSARIO (A)'!C51/'BA-ROSARIO (O)'!F51</f>
        <v>3.4495677233429394</v>
      </c>
      <c r="E50" s="48">
        <f>+'BA-ROSARIO (A)'!C51/'BA-ROSARIO SUR (FFCC)'!C24</f>
        <v>6.84</v>
      </c>
      <c r="F50" s="48" t="s">
        <v>150</v>
      </c>
      <c r="G50" s="48">
        <f>+'BA-ROSARIO (A)'!C51/'BA-ROSARIO SUR (FFCC)'!F24</f>
        <v>5.32</v>
      </c>
      <c r="H50" s="16" t="s">
        <v>150</v>
      </c>
    </row>
    <row r="51" spans="1:8">
      <c r="A51" s="387"/>
      <c r="B51" s="79" t="s">
        <v>13</v>
      </c>
      <c r="C51" s="92">
        <f>'BA-ROSARIO (A)'!C52/'BA-ROSARIO (O)'!C52</f>
        <v>3.99</v>
      </c>
      <c r="D51" s="16">
        <f>'BA-ROSARIO (A)'!C52/'BA-ROSARIO (O)'!F52</f>
        <v>3.5205882352941176</v>
      </c>
      <c r="E51" s="48">
        <f>+'BA-ROSARIO (A)'!C52/'BA-ROSARIO SUR (FFCC)'!C25</f>
        <v>6.84</v>
      </c>
      <c r="F51" s="48" t="s">
        <v>150</v>
      </c>
      <c r="G51" s="48">
        <f>+'BA-ROSARIO (A)'!C52/'BA-ROSARIO SUR (FFCC)'!F25</f>
        <v>5.32</v>
      </c>
      <c r="H51" s="16" t="s">
        <v>150</v>
      </c>
    </row>
    <row r="52" spans="1:8">
      <c r="A52" s="387"/>
      <c r="B52" s="79" t="s">
        <v>14</v>
      </c>
      <c r="C52" s="92">
        <f>'BA-ROSARIO (A)'!C53/'BA-ROSARIO (O)'!C53</f>
        <v>4.84</v>
      </c>
      <c r="D52" s="16">
        <f>'BA-ROSARIO (A)'!C53/'BA-ROSARIO (O)'!F53</f>
        <v>4.2705882352941176</v>
      </c>
      <c r="E52" s="48">
        <f>+'BA-ROSARIO (A)'!C53/'BA-ROSARIO SUR (FFCC)'!C26</f>
        <v>7.26</v>
      </c>
      <c r="F52" s="48">
        <f>+'BA-ROSARIO (A)'!C53/'BA-ROSARIO NORTE (FFCC)'!C26</f>
        <v>6.9142857142857146</v>
      </c>
      <c r="G52" s="48">
        <f>+'BA-ROSARIO (A)'!C53/'BA-ROSARIO SUR (FFCC)'!F26</f>
        <v>6.05</v>
      </c>
      <c r="H52" s="16">
        <f>+'BA-ROSARIO (A)'!C53/'BA-ROSARIO NORTE (FFCC)'!F26</f>
        <v>5.6941176470588237</v>
      </c>
    </row>
    <row r="53" spans="1:8">
      <c r="A53" s="387"/>
      <c r="B53" s="79" t="s">
        <v>15</v>
      </c>
      <c r="C53" s="92">
        <f>'BA-ROSARIO (A)'!C54/'BA-ROSARIO (O)'!C54</f>
        <v>4.37</v>
      </c>
      <c r="D53" s="16">
        <f>'BA-ROSARIO (A)'!C54/'BA-ROSARIO (O)'!F54</f>
        <v>3.8558823529411765</v>
      </c>
      <c r="E53" s="48">
        <f>+'BA-ROSARIO (A)'!C54/'BA-ROSARIO SUR (FFCC)'!C27</f>
        <v>6.5549999999999997</v>
      </c>
      <c r="F53" s="48">
        <f>+'BA-ROSARIO (A)'!C54/'BA-ROSARIO NORTE (FFCC)'!C27</f>
        <v>6.2428571428571429</v>
      </c>
      <c r="G53" s="48">
        <f>+'BA-ROSARIO (A)'!C54/'BA-ROSARIO SUR (FFCC)'!F27</f>
        <v>5.4625000000000004</v>
      </c>
      <c r="H53" s="16">
        <f>+'BA-ROSARIO (A)'!C54/'BA-ROSARIO NORTE (FFCC)'!F27</f>
        <v>5.1411764705882357</v>
      </c>
    </row>
    <row r="54" spans="1:8">
      <c r="A54" s="387"/>
      <c r="B54" s="78" t="s">
        <v>16</v>
      </c>
      <c r="C54" s="92">
        <f>'BA-ROSARIO (A)'!C55/'BA-ROSARIO (O)'!C55</f>
        <v>5.3777777777777782</v>
      </c>
      <c r="D54" s="16">
        <f>'BA-ROSARIO (A)'!C55/'BA-ROSARIO (O)'!F55</f>
        <v>4.2705882352941176</v>
      </c>
      <c r="E54" s="48">
        <f>+'BA-ROSARIO (A)'!C55/'BA-ROSARIO SUR (FFCC)'!C28</f>
        <v>7.26</v>
      </c>
      <c r="F54" s="48">
        <f>+'BA-ROSARIO (A)'!C55/'BA-ROSARIO NORTE (FFCC)'!C28</f>
        <v>6.9142857142857146</v>
      </c>
      <c r="G54" s="48">
        <f>+'BA-ROSARIO (A)'!C55/'BA-ROSARIO SUR (FFCC)'!F28</f>
        <v>6.05</v>
      </c>
      <c r="H54" s="16">
        <f>+'BA-ROSARIO (A)'!C55/'BA-ROSARIO NORTE (FFCC)'!F28</f>
        <v>5.6941176470588237</v>
      </c>
    </row>
    <row r="55" spans="1:8">
      <c r="A55" s="387"/>
      <c r="B55" s="78" t="s">
        <v>17</v>
      </c>
      <c r="C55" s="92">
        <f>'BA-ROSARIO (A)'!C56/'BA-ROSARIO (O)'!C56</f>
        <v>4.8555555555555552</v>
      </c>
      <c r="D55" s="16">
        <f>'BA-ROSARIO (A)'!C56/'BA-ROSARIO (O)'!F56</f>
        <v>3.8558823529411765</v>
      </c>
      <c r="E55" s="48">
        <f>+'BA-ROSARIO (A)'!C56/'BA-ROSARIO SUR (FFCC)'!C29</f>
        <v>6.5549999999999997</v>
      </c>
      <c r="F55" s="48">
        <f>+'BA-ROSARIO (A)'!C56/'BA-ROSARIO NORTE (FFCC)'!C29</f>
        <v>6.2428571428571429</v>
      </c>
      <c r="G55" s="48">
        <f>+'BA-ROSARIO (A)'!C56/'BA-ROSARIO SUR (FFCC)'!F29</f>
        <v>5.4625000000000004</v>
      </c>
      <c r="H55" s="16">
        <f>+'BA-ROSARIO (A)'!C56/'BA-ROSARIO NORTE (FFCC)'!F29</f>
        <v>5.1411764705882357</v>
      </c>
    </row>
    <row r="56" spans="1:8">
      <c r="A56" s="387"/>
      <c r="B56" s="78" t="s">
        <v>18</v>
      </c>
      <c r="C56" s="92">
        <f>'BA-ROSARIO (A)'!C57/'BA-ROSARIO (O)'!C57</f>
        <v>4.6857142857142859</v>
      </c>
      <c r="D56" s="16">
        <f>'BA-ROSARIO (A)'!C57/'BA-ROSARIO (O)'!F57</f>
        <v>4.0999999999999996</v>
      </c>
      <c r="E56" s="48">
        <f>+'BA-ROSARIO (A)'!C57/'BA-ROSARIO SUR (FFCC)'!C30</f>
        <v>8.1999999999999993</v>
      </c>
      <c r="F56" s="48">
        <f>+'BA-ROSARIO (A)'!C57/'BA-ROSARIO NORTE (FFCC)'!C30</f>
        <v>7.8095238095238093</v>
      </c>
      <c r="G56" s="48">
        <f>+'BA-ROSARIO (A)'!C57/'BA-ROSARIO SUR (FFCC)'!F30</f>
        <v>6.833333333333333</v>
      </c>
      <c r="H56" s="16">
        <f>+'BA-ROSARIO (A)'!C57/'BA-ROSARIO NORTE (FFCC)'!F30</f>
        <v>6.4313725490196081</v>
      </c>
    </row>
    <row r="57" spans="1:8">
      <c r="A57" s="387"/>
      <c r="B57" s="78" t="s">
        <v>19</v>
      </c>
      <c r="C57" s="92">
        <f>'BA-ROSARIO (A)'!C58/'BA-ROSARIO (O)'!C58</f>
        <v>4.3353846153846156</v>
      </c>
      <c r="D57" s="16">
        <f>'BA-ROSARIO (A)'!C58/'BA-ROSARIO (O)'!F58</f>
        <v>3.5225</v>
      </c>
      <c r="E57" s="48">
        <f>+'BA-ROSARIO (A)'!C58/'BA-ROSARIO SUR (FFCC)'!C31</f>
        <v>7.0449999999999999</v>
      </c>
      <c r="F57" s="48">
        <f>+'BA-ROSARIO (A)'!C58/'BA-ROSARIO NORTE (FFCC)'!C31</f>
        <v>6.7095238095238097</v>
      </c>
      <c r="G57" s="48">
        <f>+'BA-ROSARIO (A)'!C58/'BA-ROSARIO SUR (FFCC)'!F31</f>
        <v>5.8708333333333336</v>
      </c>
      <c r="H57" s="16">
        <f>+'BA-ROSARIO (A)'!C58/'BA-ROSARIO NORTE (FFCC)'!F31</f>
        <v>5.5254901960784313</v>
      </c>
    </row>
    <row r="58" spans="1:8">
      <c r="A58" s="387"/>
      <c r="B58" s="78" t="s">
        <v>20</v>
      </c>
      <c r="C58" s="92">
        <f>'BA-ROSARIO (A)'!C59/'BA-ROSARIO (O)'!C59</f>
        <v>5.0246153846153847</v>
      </c>
      <c r="D58" s="16">
        <f>'BA-ROSARIO (A)'!C59/'BA-ROSARIO (O)'!F59</f>
        <v>4.0824999999999996</v>
      </c>
      <c r="E58" s="48">
        <f>+'BA-ROSARIO (A)'!C59/'BA-ROSARIO SUR (FFCC)'!C32</f>
        <v>8.1649999999999991</v>
      </c>
      <c r="F58" s="48">
        <f>+'BA-ROSARIO (A)'!C59/'BA-ROSARIO NORTE (FFCC)'!C32</f>
        <v>7.7761904761904761</v>
      </c>
      <c r="G58" s="48">
        <f>+'BA-ROSARIO (A)'!C59/'BA-ROSARIO SUR (FFCC)'!F32</f>
        <v>6.8041666666666663</v>
      </c>
      <c r="H58" s="16">
        <f>+'BA-ROSARIO (A)'!C59/'BA-ROSARIO NORTE (FFCC)'!F32</f>
        <v>6.4039215686274513</v>
      </c>
    </row>
    <row r="59" spans="1:8">
      <c r="A59" s="387"/>
      <c r="B59" s="78" t="s">
        <v>146</v>
      </c>
      <c r="C59" s="92">
        <f>'BA-ROSARIO (A)'!C60/'BA-ROSARIO (O)'!C60</f>
        <v>4.7846153846153845</v>
      </c>
      <c r="D59" s="16">
        <f>'BA-ROSARIO (A)'!C60/'BA-ROSARIO (O)'!F60</f>
        <v>3.8875000000000002</v>
      </c>
      <c r="E59" s="48">
        <f>+'BA-ROSARIO (A)'!C60/'BA-ROSARIO SUR (FFCC)'!C33</f>
        <v>7.7750000000000004</v>
      </c>
      <c r="F59" s="48">
        <f>+'BA-ROSARIO (A)'!C60/'BA-ROSARIO NORTE (FFCC)'!C33</f>
        <v>7.4047619047619051</v>
      </c>
      <c r="G59" s="48">
        <f>+'BA-ROSARIO (A)'!C60/'BA-ROSARIO SUR (FFCC)'!F33</f>
        <v>6.479166666666667</v>
      </c>
      <c r="H59" s="16">
        <f>+'BA-ROSARIO (A)'!C60/'BA-ROSARIO NORTE (FFCC)'!F33</f>
        <v>6.0980392156862742</v>
      </c>
    </row>
    <row r="60" spans="1:8" ht="15" thickBot="1">
      <c r="A60" s="387"/>
      <c r="B60" s="116" t="s">
        <v>147</v>
      </c>
      <c r="C60" s="85">
        <f>'BA-ROSARIO (A)'!C61/'BA-ROSARIO (O)'!C61</f>
        <v>4.5415384615384617</v>
      </c>
      <c r="D60" s="18">
        <f>'BA-ROSARIO (A)'!C61/'BA-ROSARIO (O)'!F61</f>
        <v>3.69</v>
      </c>
      <c r="E60" s="59">
        <f>+'BA-ROSARIO (A)'!C61/'BA-ROSARIO SUR (FFCC)'!C34</f>
        <v>7.38</v>
      </c>
      <c r="F60" s="59">
        <f>+'BA-ROSARIO (A)'!C61/'BA-ROSARIO NORTE (FFCC)'!C34</f>
        <v>7.0285714285714285</v>
      </c>
      <c r="G60" s="59">
        <f>+'BA-ROSARIO (A)'!C61/'BA-ROSARIO SUR (FFCC)'!F34</f>
        <v>6.15</v>
      </c>
      <c r="H60" s="18">
        <f>+'BA-ROSARIO (A)'!C61/'BA-ROSARIO NORTE (FFCC)'!F34</f>
        <v>5.7882352941176469</v>
      </c>
    </row>
    <row r="61" spans="1:8">
      <c r="A61" s="364">
        <v>2017</v>
      </c>
      <c r="B61" s="115" t="s">
        <v>148</v>
      </c>
      <c r="C61" s="153">
        <f>'BA-ROSARIO (A)'!C62/'BA-ROSARIO (O)'!C62</f>
        <v>4.72</v>
      </c>
      <c r="D61" s="154">
        <f>'BA-ROSARIO (A)'!C62/'BA-ROSARIO (O)'!F62</f>
        <v>3.835</v>
      </c>
      <c r="E61" s="75">
        <f>+'BA-ROSARIO (A)'!C62/'BA-ROSARIO SUR (FFCC)'!C35</f>
        <v>7.67</v>
      </c>
      <c r="F61" s="75">
        <f>+'BA-ROSARIO (A)'!C62/'BA-ROSARIO NORTE (FFCC)'!C35</f>
        <v>7.3047619047619046</v>
      </c>
      <c r="G61" s="75">
        <f>+'BA-ROSARIO (A)'!C62/'BA-ROSARIO SUR (FFCC)'!F35</f>
        <v>6.3916666666666666</v>
      </c>
      <c r="H61" s="154">
        <f>+'BA-ROSARIO (A)'!C62/'BA-ROSARIO NORTE (FFCC)'!F35</f>
        <v>6.0156862745098039</v>
      </c>
    </row>
    <row r="62" spans="1:8">
      <c r="A62" s="365"/>
      <c r="B62" s="79" t="s">
        <v>12</v>
      </c>
      <c r="C62" s="153">
        <f>'BA-ROSARIO (A)'!C63/'BA-ROSARIO (O)'!C63</f>
        <v>6.2030769230769227</v>
      </c>
      <c r="D62" s="154">
        <f>'BA-ROSARIO (A)'!C63/'BA-ROSARIO (O)'!F63</f>
        <v>5.04</v>
      </c>
      <c r="E62" s="75">
        <f>+'BA-ROSARIO (A)'!C63/'BA-ROSARIO SUR (FFCC)'!C36</f>
        <v>10.08</v>
      </c>
      <c r="F62" s="75">
        <f>+'BA-ROSARIO (A)'!C63/'BA-ROSARIO NORTE (FFCC)'!C36</f>
        <v>9.6</v>
      </c>
      <c r="G62" s="75">
        <f>+'BA-ROSARIO (A)'!C63/'BA-ROSARIO SUR (FFCC)'!F36</f>
        <v>8.4</v>
      </c>
      <c r="H62" s="154">
        <f>+'BA-ROSARIO (A)'!C63/'BA-ROSARIO NORTE (FFCC)'!F36</f>
        <v>7.9058823529411768</v>
      </c>
    </row>
    <row r="63" spans="1:8">
      <c r="A63" s="365"/>
      <c r="B63" s="79" t="s">
        <v>13</v>
      </c>
      <c r="C63" s="153">
        <f>'BA-ROSARIO (A)'!C64/'BA-ROSARIO (O)'!C64</f>
        <v>5.1753846153846155</v>
      </c>
      <c r="D63" s="154">
        <f>'BA-ROSARIO (A)'!C64/'BA-ROSARIO (O)'!F64</f>
        <v>4.2050000000000001</v>
      </c>
      <c r="E63" s="75">
        <f>+'BA-ROSARIO (A)'!C64/'BA-ROSARIO SUR (FFCC)'!C37</f>
        <v>8.41</v>
      </c>
      <c r="F63" s="75">
        <f>+'BA-ROSARIO (A)'!C64/'BA-ROSARIO NORTE (FFCC)'!C37</f>
        <v>8.0095238095238095</v>
      </c>
      <c r="G63" s="75">
        <f>+'BA-ROSARIO (A)'!C64/'BA-ROSARIO SUR (FFCC)'!F37</f>
        <v>7.0083333333333337</v>
      </c>
      <c r="H63" s="154">
        <f>+'BA-ROSARIO (A)'!C64/'BA-ROSARIO NORTE (FFCC)'!F37</f>
        <v>6.5960784313725487</v>
      </c>
    </row>
    <row r="64" spans="1:8">
      <c r="A64" s="365"/>
      <c r="B64" s="79" t="s">
        <v>14</v>
      </c>
      <c r="C64" s="153">
        <f>'BA-ROSARIO (A)'!C65/'BA-ROSARIO (O)'!C65</f>
        <v>6.32</v>
      </c>
      <c r="D64" s="154">
        <f>'BA-ROSARIO (A)'!C65/'BA-ROSARIO (O)'!F65</f>
        <v>5.1349999999999998</v>
      </c>
      <c r="E64" s="75">
        <f>+'BA-ROSARIO (A)'!C65/'BA-ROSARIO SUR (FFCC)'!C38</f>
        <v>10.27</v>
      </c>
      <c r="F64" s="75">
        <f>+'BA-ROSARIO (A)'!C65/'BA-ROSARIO NORTE (FFCC)'!C38</f>
        <v>9.7809523809523817</v>
      </c>
      <c r="G64" s="75">
        <f>+'BA-ROSARIO (A)'!C65/'BA-ROSARIO SUR (FFCC)'!F38</f>
        <v>8.5583333333333336</v>
      </c>
      <c r="H64" s="154">
        <f>+'BA-ROSARIO (A)'!C65/'BA-ROSARIO NORTE (FFCC)'!F38</f>
        <v>8.0549019607843135</v>
      </c>
    </row>
    <row r="65" spans="1:8">
      <c r="A65" s="365"/>
      <c r="B65" s="79" t="s">
        <v>15</v>
      </c>
      <c r="C65" s="153">
        <f>'BA-ROSARIO (A)'!C66/'BA-ROSARIO (O)'!C66</f>
        <v>5.1753846153846155</v>
      </c>
      <c r="D65" s="154">
        <f>'BA-ROSARIO (A)'!C66/'BA-ROSARIO (O)'!F66</f>
        <v>4.2050000000000001</v>
      </c>
      <c r="E65" s="75">
        <f>+'BA-ROSARIO (A)'!C66/'BA-ROSARIO SUR (FFCC)'!C39</f>
        <v>8.41</v>
      </c>
      <c r="F65" s="75">
        <f>+'BA-ROSARIO (A)'!C66/'BA-ROSARIO NORTE (FFCC)'!C39</f>
        <v>8.0095238095238095</v>
      </c>
      <c r="G65" s="75">
        <f>+'BA-ROSARIO (A)'!C66/'BA-ROSARIO SUR (FFCC)'!F39</f>
        <v>7.0083333333333337</v>
      </c>
      <c r="H65" s="154">
        <f>+'BA-ROSARIO (A)'!C66/'BA-ROSARIO NORTE (FFCC)'!F39</f>
        <v>6.5960784313725487</v>
      </c>
    </row>
    <row r="66" spans="1:8">
      <c r="A66" s="365"/>
      <c r="B66" s="79" t="s">
        <v>16</v>
      </c>
      <c r="C66" s="153">
        <f>'BA-ROSARIO (A)'!C67/'BA-ROSARIO (O)'!C67</f>
        <v>5.1753846153846155</v>
      </c>
      <c r="D66" s="154">
        <f>'BA-ROSARIO (A)'!C67/'BA-ROSARIO (O)'!F67</f>
        <v>4.2050000000000001</v>
      </c>
      <c r="E66" s="75">
        <f>+'BA-ROSARIO (A)'!C67/'BA-ROSARIO SUR (FFCC)'!C40</f>
        <v>8.41</v>
      </c>
      <c r="F66" s="75">
        <f>+'BA-ROSARIO (A)'!C67/'BA-ROSARIO NORTE (FFCC)'!C40</f>
        <v>8.0095238095238095</v>
      </c>
      <c r="G66" s="75">
        <f>+'BA-ROSARIO (A)'!C67/'BA-ROSARIO SUR (FFCC)'!F40</f>
        <v>7.0083333333333337</v>
      </c>
      <c r="H66" s="154">
        <f>+'BA-ROSARIO (A)'!C67/'BA-ROSARIO NORTE (FFCC)'!F40</f>
        <v>6.5960784313725487</v>
      </c>
    </row>
    <row r="67" spans="1:8">
      <c r="A67" s="365"/>
      <c r="B67" s="79" t="s">
        <v>17</v>
      </c>
      <c r="C67" s="153">
        <f>'BA-ROSARIO (A)'!C68/'BA-ROSARIO (O)'!C68</f>
        <v>6.6857142857142859</v>
      </c>
      <c r="D67" s="154">
        <f>'BA-ROSARIO (A)'!C68/'BA-ROSARIO (O)'!F68</f>
        <v>5.85</v>
      </c>
      <c r="E67" s="75">
        <f>+'BA-ROSARIO (A)'!C68/'BA-ROSARIO SUR (FFCC)'!C41</f>
        <v>11.7</v>
      </c>
      <c r="F67" s="75">
        <f>+'BA-ROSARIO (A)'!C68/'BA-ROSARIO NORTE (FFCC)'!C41</f>
        <v>11.142857142857142</v>
      </c>
      <c r="G67" s="75">
        <f>+'BA-ROSARIO (A)'!C68/'BA-ROSARIO SUR (FFCC)'!F41</f>
        <v>9.75</v>
      </c>
      <c r="H67" s="154">
        <f>+'BA-ROSARIO (A)'!C68/'BA-ROSARIO NORTE (FFCC)'!F41</f>
        <v>9.1764705882352935</v>
      </c>
    </row>
    <row r="68" spans="1:8">
      <c r="A68" s="365"/>
      <c r="B68" s="78" t="s">
        <v>18</v>
      </c>
      <c r="C68" s="153">
        <f>'BA-ROSARIO (A)'!C69/'BA-ROSARIO (O)'!C69</f>
        <v>5.8685714285714283</v>
      </c>
      <c r="D68" s="154">
        <f>'BA-ROSARIO (A)'!C69/'BA-ROSARIO (O)'!F69</f>
        <v>5.1349999999999998</v>
      </c>
      <c r="E68" s="75">
        <f>+'BA-ROSARIO (A)'!C69/'BA-ROSARIO SUR (FFCC)'!C42</f>
        <v>10.27</v>
      </c>
      <c r="F68" s="75">
        <f>+'BA-ROSARIO (A)'!C69/'BA-ROSARIO NORTE (FFCC)'!C42</f>
        <v>9.7809523809523817</v>
      </c>
      <c r="G68" s="75">
        <f>+'BA-ROSARIO (A)'!C69/'BA-ROSARIO SUR (FFCC)'!F42</f>
        <v>8.5583333333333336</v>
      </c>
      <c r="H68" s="154">
        <f>+'BA-ROSARIO (A)'!C69/'BA-ROSARIO NORTE (FFCC)'!F42</f>
        <v>8.0549019607843135</v>
      </c>
    </row>
    <row r="69" spans="1:8">
      <c r="A69" s="365"/>
      <c r="B69" s="78" t="s">
        <v>19</v>
      </c>
      <c r="C69" s="153">
        <f>'BA-ROSARIO (A)'!C70/'BA-ROSARIO (O)'!C70</f>
        <v>4.8285714285714283</v>
      </c>
      <c r="D69" s="154">
        <f>'BA-ROSARIO (A)'!C70/'BA-ROSARIO (O)'!F70</f>
        <v>4.2249999999999996</v>
      </c>
      <c r="E69" s="75">
        <f>+'BA-ROSARIO (A)'!C70/'BA-ROSARIO SUR (FFCC)'!C43</f>
        <v>8.4499999999999993</v>
      </c>
      <c r="F69" s="75">
        <f>+'BA-ROSARIO (A)'!C70/'BA-ROSARIO NORTE (FFCC)'!C43</f>
        <v>8.0476190476190474</v>
      </c>
      <c r="G69" s="75">
        <f>+'BA-ROSARIO (A)'!C70/'BA-ROSARIO SUR (FFCC)'!F43</f>
        <v>7.041666666666667</v>
      </c>
      <c r="H69" s="154">
        <f>+'BA-ROSARIO (A)'!C70/'BA-ROSARIO NORTE (FFCC)'!F43</f>
        <v>6.6274509803921573</v>
      </c>
    </row>
    <row r="70" spans="1:8">
      <c r="A70" s="365"/>
      <c r="B70" s="78" t="s">
        <v>20</v>
      </c>
      <c r="C70" s="153">
        <f>'BA-ROSARIO (A)'!C71/'BA-ROSARIO (O)'!C71</f>
        <v>5.5608465608465609</v>
      </c>
      <c r="D70" s="154">
        <f>'BA-ROSARIO (A)'!C71/'BA-ROSARIO (O)'!F71</f>
        <v>4.7342342342342345</v>
      </c>
      <c r="E70" s="75">
        <f>+'BA-ROSARIO (A)'!C71/'BA-ROSARIO SUR (FFCC)'!C44</f>
        <v>10.51</v>
      </c>
      <c r="F70" s="75">
        <f>+'BA-ROSARIO (A)'!C71/'BA-ROSARIO NORTE (FFCC)'!C44</f>
        <v>10.009523809523809</v>
      </c>
      <c r="G70" s="75">
        <f>+'BA-ROSARIO (A)'!C71/'BA-ROSARIO SUR (FFCC)'!F44</f>
        <v>8.7583333333333329</v>
      </c>
      <c r="H70" s="154">
        <f>+'BA-ROSARIO (A)'!C71/'BA-ROSARIO NORTE (FFCC)'!F44</f>
        <v>8.2431372549019599</v>
      </c>
    </row>
    <row r="71" spans="1:8">
      <c r="A71" s="365"/>
      <c r="B71" s="78" t="s">
        <v>146</v>
      </c>
      <c r="C71" s="153">
        <f>'BA-ROSARIO (A)'!C72/'BA-ROSARIO (O)'!C72</f>
        <v>2.6666666666666665</v>
      </c>
      <c r="D71" s="154">
        <f>'BA-ROSARIO (A)'!C72/'BA-ROSARIO (O)'!F72</f>
        <v>2.3148936170212764</v>
      </c>
      <c r="E71" s="75">
        <f>+'BA-ROSARIO (A)'!C72/'BA-ROSARIO SUR (FFCC)'!C45</f>
        <v>5.44</v>
      </c>
      <c r="F71" s="75">
        <f>+'BA-ROSARIO (A)'!C72/'BA-ROSARIO NORTE (FFCC)'!C45</f>
        <v>5.1809523809523812</v>
      </c>
      <c r="G71" s="75">
        <f>+'BA-ROSARIO (A)'!C72/'BA-ROSARIO SUR (FFCC)'!F45</f>
        <v>4.5333333333333332</v>
      </c>
      <c r="H71" s="154">
        <f>+'BA-ROSARIO (A)'!C72/'BA-ROSARIO NORTE (FFCC)'!F45</f>
        <v>4.2666666666666666</v>
      </c>
    </row>
    <row r="72" spans="1:8" ht="15" thickBot="1">
      <c r="A72" s="365"/>
      <c r="B72" s="116" t="s">
        <v>147</v>
      </c>
      <c r="C72" s="85">
        <f>'BA-ROSARIO (A)'!C73/'BA-ROSARIO (O)'!C73</f>
        <v>3.8168674698795182</v>
      </c>
      <c r="D72" s="18">
        <f>'BA-ROSARIO (A)'!C73/'BA-ROSARIO (O)'!F73</f>
        <v>3.3702127659574468</v>
      </c>
      <c r="E72" s="59">
        <f>+'BA-ROSARIO (A)'!C73/'BA-ROSARIO SUR (FFCC)'!C46</f>
        <v>7.92</v>
      </c>
      <c r="F72" s="59">
        <f>+'BA-ROSARIO (A)'!C73/'BA-ROSARIO NORTE (FFCC)'!C46</f>
        <v>7.5428571428571427</v>
      </c>
      <c r="G72" s="59">
        <f>+'BA-ROSARIO (A)'!C73/'BA-ROSARIO SUR (FFCC)'!F46</f>
        <v>6.6</v>
      </c>
      <c r="H72" s="18">
        <f>+'BA-ROSARIO (A)'!C73/'BA-ROSARIO NORTE (FFCC)'!F46</f>
        <v>6.2117647058823531</v>
      </c>
    </row>
    <row r="73" spans="1:8">
      <c r="A73" s="364">
        <v>2018</v>
      </c>
      <c r="B73" s="115" t="s">
        <v>148</v>
      </c>
      <c r="C73" s="84">
        <f>'BA-ROSARIO (A)'!C74/'BA-ROSARIO (O)'!C74</f>
        <v>2.4952380952380953</v>
      </c>
      <c r="D73" s="14">
        <f>'BA-ROSARIO (A)'!C74/'BA-ROSARIO (O)'!F74</f>
        <v>2.2297872340425533</v>
      </c>
      <c r="E73" s="47">
        <f>+'BA-ROSARIO (A)'!C74/'BA-ROSARIO SUR (FFCC)'!C47</f>
        <v>3.7428571428571429</v>
      </c>
      <c r="F73" s="47">
        <f>+'BA-ROSARIO (A)'!C74/'BA-ROSARIO NORTE (FFCC)'!C47</f>
        <v>3.4933333333333332</v>
      </c>
      <c r="G73" s="47">
        <f>+'BA-ROSARIO (A)'!C74/'BA-ROSARIO SUR (FFCC)'!F47</f>
        <v>3.0823529411764707</v>
      </c>
      <c r="H73" s="14">
        <f>+'BA-ROSARIO (A)'!C74/'BA-ROSARIO NORTE (FFCC)'!F47</f>
        <v>2.911111111111111</v>
      </c>
    </row>
    <row r="74" spans="1:8">
      <c r="A74" s="365"/>
      <c r="B74" s="78" t="s">
        <v>12</v>
      </c>
      <c r="C74" s="153">
        <f>'BA-ROSARIO (A)'!C75/'BA-ROSARIO (O)'!C75</f>
        <v>3.8119047619047617</v>
      </c>
      <c r="D74" s="154">
        <f>'BA-ROSARIO (A)'!C75/'BA-ROSARIO (O)'!F75</f>
        <v>3.4063829787234043</v>
      </c>
      <c r="E74" s="75">
        <f>+'BA-ROSARIO (A)'!C75/'BA-ROSARIO SUR (FFCC)'!C48</f>
        <v>5.7178571428571425</v>
      </c>
      <c r="F74" s="75">
        <f>+'BA-ROSARIO (A)'!C75/'BA-ROSARIO NORTE (FFCC)'!C48</f>
        <v>5.3366666666666669</v>
      </c>
      <c r="G74" s="75">
        <f>+'BA-ROSARIO (A)'!C75/'BA-ROSARIO SUR (FFCC)'!F48</f>
        <v>4.7088235294117649</v>
      </c>
      <c r="H74" s="154">
        <f>+'BA-ROSARIO (A)'!C75/'BA-ROSARIO NORTE (FFCC)'!F48</f>
        <v>4.447222222222222</v>
      </c>
    </row>
    <row r="75" spans="1:8">
      <c r="A75" s="365"/>
      <c r="B75" s="78" t="s">
        <v>13</v>
      </c>
      <c r="C75" s="153">
        <f>'BA-ROSARIO (A)'!C76/'BA-ROSARIO (O)'!C76</f>
        <v>3.2261904761904763</v>
      </c>
      <c r="D75" s="154">
        <f>'BA-ROSARIO (A)'!C76/'BA-ROSARIO (O)'!F76</f>
        <v>2.8829787234042552</v>
      </c>
      <c r="E75" s="75">
        <f>+'BA-ROSARIO (A)'!C76/'BA-ROSARIO SUR (FFCC)'!C49</f>
        <v>4.8392857142857144</v>
      </c>
      <c r="F75" s="75">
        <f>+'BA-ROSARIO (A)'!C76/'BA-ROSARIO NORTE (FFCC)'!C49</f>
        <v>4.5166666666666666</v>
      </c>
      <c r="G75" s="75">
        <f>+'BA-ROSARIO (A)'!C76/'BA-ROSARIO SUR (FFCC)'!F49</f>
        <v>3.9852941176470589</v>
      </c>
      <c r="H75" s="154">
        <f>+'BA-ROSARIO (A)'!C76/'BA-ROSARIO NORTE (FFCC)'!F49</f>
        <v>3.7638888888888888</v>
      </c>
    </row>
    <row r="76" spans="1:8">
      <c r="A76" s="365"/>
      <c r="B76" s="78" t="s">
        <v>14</v>
      </c>
      <c r="C76" s="153">
        <f>'BA-ROSARIO (A)'!C77/'BA-ROSARIO (O)'!C77</f>
        <v>4.4404761904761907</v>
      </c>
      <c r="D76" s="154">
        <f>'BA-ROSARIO (A)'!C77/'BA-ROSARIO (O)'!F77</f>
        <v>3.9680851063829787</v>
      </c>
      <c r="E76" s="75">
        <f>+'BA-ROSARIO (A)'!C77/'BA-ROSARIO SUR (FFCC)'!C50</f>
        <v>6.6607142857142856</v>
      </c>
      <c r="F76" s="75">
        <f>+'BA-ROSARIO (A)'!C77/'BA-ROSARIO NORTE (FFCC)'!C50</f>
        <v>6.2166666666666668</v>
      </c>
      <c r="G76" s="75">
        <f>+'BA-ROSARIO (A)'!C77/'BA-ROSARIO SUR (FFCC)'!F50</f>
        <v>5.4852941176470589</v>
      </c>
      <c r="H76" s="154">
        <f>+'BA-ROSARIO (A)'!C77/'BA-ROSARIO NORTE (FFCC)'!F50</f>
        <v>5.1805555555555554</v>
      </c>
    </row>
    <row r="77" spans="1:8">
      <c r="A77" s="365"/>
      <c r="B77" s="78" t="s">
        <v>15</v>
      </c>
      <c r="C77" s="153">
        <f>'BA-ROSARIO (A)'!C78/'BA-ROSARIO (O)'!C78</f>
        <v>2.3059360730593608</v>
      </c>
      <c r="D77" s="154">
        <f>'BA-ROSARIO (A)'!C78/'BA-ROSARIO (O)'!F78</f>
        <v>1.9423076923076923</v>
      </c>
      <c r="E77" s="75">
        <f>+'BA-ROSARIO (A)'!C78/'BA-ROSARIO SUR (FFCC)'!C51</f>
        <v>3.6071428571428572</v>
      </c>
      <c r="F77" s="75">
        <f>+'BA-ROSARIO (A)'!C78/'BA-ROSARIO NORTE (FFCC)'!C51</f>
        <v>3.3666666666666667</v>
      </c>
      <c r="G77" s="75">
        <f>+'BA-ROSARIO (A)'!C78/'BA-ROSARIO SUR (FFCC)'!F51</f>
        <v>2.9705882352941178</v>
      </c>
      <c r="H77" s="154">
        <f>+'BA-ROSARIO (A)'!C78/'BA-ROSARIO NORTE (FFCC)'!F51</f>
        <v>2.8055555555555554</v>
      </c>
    </row>
    <row r="78" spans="1:8">
      <c r="A78" s="365"/>
      <c r="B78" s="78" t="s">
        <v>16</v>
      </c>
      <c r="C78" s="153">
        <f>'BA-ROSARIO (A)'!C79/'BA-ROSARIO (O)'!C79</f>
        <v>3.2948113207547172</v>
      </c>
      <c r="D78" s="154">
        <f>'BA-ROSARIO (A)'!C79/'BA-ROSARIO (O)'!F79</f>
        <v>2.6865384615384613</v>
      </c>
      <c r="E78" s="75">
        <f>+'BA-ROSARIO (A)'!C79/'BA-ROSARIO SUR (FFCC)'!C52</f>
        <v>4.9892857142857139</v>
      </c>
      <c r="F78" s="75">
        <f>+'BA-ROSARIO (A)'!C79/'BA-ROSARIO NORTE (FFCC)'!C52</f>
        <v>4.6566666666666663</v>
      </c>
      <c r="G78" s="75">
        <f>+'BA-ROSARIO (A)'!C79/'BA-ROSARIO SUR (FFCC)'!F52</f>
        <v>4.1088235294117643</v>
      </c>
      <c r="H78" s="154">
        <f>+'BA-ROSARIO (A)'!C79/'BA-ROSARIO NORTE (FFCC)'!F52</f>
        <v>3.8805555555555555</v>
      </c>
    </row>
    <row r="79" spans="1:8">
      <c r="A79" s="365"/>
      <c r="B79" s="78" t="s">
        <v>17</v>
      </c>
      <c r="C79" s="153">
        <f>'BA-ROSARIO (A)'!C80/'BA-ROSARIO (O)'!C80</f>
        <v>3.1014150943396226</v>
      </c>
      <c r="D79" s="154">
        <f>'BA-ROSARIO (A)'!C80/'BA-ROSARIO (O)'!F80</f>
        <v>2.5288461538461537</v>
      </c>
      <c r="E79" s="75">
        <f>+'BA-ROSARIO (A)'!C80/'BA-ROSARIO SUR (FFCC)'!C53</f>
        <v>4.6964285714285712</v>
      </c>
      <c r="F79" s="75">
        <f>+'BA-ROSARIO (A)'!C80/'BA-ROSARIO NORTE (FFCC)'!C53</f>
        <v>4.3833333333333337</v>
      </c>
      <c r="G79" s="75">
        <f>+'BA-ROSARIO (A)'!C80/'BA-ROSARIO SUR (FFCC)'!F53</f>
        <v>3.8676470588235294</v>
      </c>
      <c r="H79" s="154">
        <f>+'BA-ROSARIO (A)'!C80/'BA-ROSARIO NORTE (FFCC)'!F53</f>
        <v>3.6527777777777777</v>
      </c>
    </row>
    <row r="80" spans="1:8">
      <c r="A80" s="365"/>
      <c r="B80" s="78" t="s">
        <v>18</v>
      </c>
      <c r="C80" s="153">
        <f>'BA-ROSARIO (A)'!C81/'BA-ROSARIO (O)'!C81</f>
        <v>3.8079470198675498</v>
      </c>
      <c r="D80" s="154">
        <f>'BA-ROSARIO (A)'!C81/'BA-ROSARIO (O)'!F81</f>
        <v>3.3173076923076925</v>
      </c>
      <c r="E80" s="75">
        <f>+'BA-ROSARIO (A)'!C81/'BA-ROSARIO SUR (FFCC)'!C54</f>
        <v>6.1607142857142856</v>
      </c>
      <c r="F80" s="75">
        <f>+'BA-ROSARIO (A)'!C81/'BA-ROSARIO NORTE (FFCC)'!C54</f>
        <v>5.75</v>
      </c>
      <c r="G80" s="75">
        <f>+'BA-ROSARIO (A)'!C81/'BA-ROSARIO SUR (FFCC)'!F54</f>
        <v>5.0735294117647056</v>
      </c>
      <c r="H80" s="154">
        <f>+'BA-ROSARIO (A)'!C81/'BA-ROSARIO NORTE (FFCC)'!F54</f>
        <v>4.791666666666667</v>
      </c>
    </row>
    <row r="81" spans="1:8">
      <c r="A81" s="365"/>
      <c r="B81" s="78" t="s">
        <v>19</v>
      </c>
      <c r="C81" s="153">
        <f>'BA-ROSARIO (A)'!C82/'BA-ROSARIO (O)'!C82</f>
        <v>5.5695364238410594</v>
      </c>
      <c r="D81" s="154">
        <f>'BA-ROSARIO (A)'!C82/'BA-ROSARIO (O)'!F82</f>
        <v>4.851923076923077</v>
      </c>
      <c r="E81" s="75">
        <f>+'BA-ROSARIO (A)'!C82/'BA-ROSARIO SUR (FFCC)'!C55</f>
        <v>9.0107142857142861</v>
      </c>
      <c r="F81" s="75">
        <f>+'BA-ROSARIO (A)'!C82/'BA-ROSARIO NORTE (FFCC)'!C55</f>
        <v>8.41</v>
      </c>
      <c r="G81" s="75">
        <f>+'BA-ROSARIO (A)'!C82/'BA-ROSARIO SUR (FFCC)'!F55</f>
        <v>7.4205882352941179</v>
      </c>
      <c r="H81" s="154">
        <f>+'BA-ROSARIO (A)'!C82/'BA-ROSARIO NORTE (FFCC)'!F55</f>
        <v>7.0083333333333337</v>
      </c>
    </row>
    <row r="82" spans="1:8">
      <c r="A82" s="365"/>
      <c r="B82" s="78" t="s">
        <v>20</v>
      </c>
      <c r="C82" s="153">
        <f>'BA-ROSARIO (A)'!C83/'BA-ROSARIO (O)'!C83</f>
        <v>6.3030303030303028</v>
      </c>
      <c r="D82" s="154">
        <f>'BA-ROSARIO (A)'!C83/'BA-ROSARIO (O)'!F83</f>
        <v>4.9705882352941178</v>
      </c>
      <c r="E82" s="75">
        <f>+'BA-ROSARIO (A)'!C83/'BA-ROSARIO SUR (FFCC)'!C56</f>
        <v>9.6571428571428566</v>
      </c>
      <c r="F82" s="75">
        <f>+'BA-ROSARIO (A)'!C83/'BA-ROSARIO NORTE (FFCC)'!C56</f>
        <v>9.0133333333333336</v>
      </c>
      <c r="G82" s="75">
        <f>+'BA-ROSARIO (A)'!C83/'BA-ROSARIO SUR (FFCC)'!F56</f>
        <v>7.9529411764705884</v>
      </c>
      <c r="H82" s="154">
        <f>+'BA-ROSARIO (A)'!C83/'BA-ROSARIO NORTE (FFCC)'!F56</f>
        <v>7.5111111111111111</v>
      </c>
    </row>
    <row r="83" spans="1:8">
      <c r="A83" s="365"/>
      <c r="B83" s="78" t="s">
        <v>146</v>
      </c>
      <c r="C83" s="153">
        <f>'BA-ROSARIO (A)'!C84/'BA-ROSARIO (O)'!C84</f>
        <v>5.02510460251046</v>
      </c>
      <c r="D83" s="154">
        <f>'BA-ROSARIO (A)'!C84/'BA-ROSARIO (O)'!F84</f>
        <v>4.2140350877192985</v>
      </c>
      <c r="E83" s="75">
        <f>+'BA-ROSARIO (A)'!C84/'BA-ROSARIO SUR (FFCC)'!C57</f>
        <v>8.5785714285714292</v>
      </c>
      <c r="F83" s="75">
        <f>+'BA-ROSARIO (A)'!C84/'BA-ROSARIO NORTE (FFCC)'!C57</f>
        <v>8.0066666666666659</v>
      </c>
      <c r="G83" s="75">
        <f>+'BA-ROSARIO (A)'!C84/'BA-ROSARIO SUR (FFCC)'!F57</f>
        <v>7.0647058823529409</v>
      </c>
      <c r="H83" s="154">
        <f>+'BA-ROSARIO (A)'!C84/'BA-ROSARIO NORTE (FFCC)'!F57</f>
        <v>6.6722222222222225</v>
      </c>
    </row>
    <row r="84" spans="1:8" ht="15" thickBot="1">
      <c r="A84" s="365"/>
      <c r="B84" s="116" t="s">
        <v>147</v>
      </c>
      <c r="C84" s="282">
        <f>'BA-ROSARIO (A)'!C85/'BA-ROSARIO (O)'!C85</f>
        <v>3.5857740585774058</v>
      </c>
      <c r="D84" s="146">
        <f>'BA-ROSARIO (A)'!C85/'BA-ROSARIO (O)'!F85</f>
        <v>3.0070175438596491</v>
      </c>
      <c r="E84" s="283">
        <f>+'BA-ROSARIO (A)'!C85/'BA-ROSARIO SUR (FFCC)'!C58</f>
        <v>6.121428571428571</v>
      </c>
      <c r="F84" s="283">
        <f>+'BA-ROSARIO (A)'!C85/'BA-ROSARIO NORTE (FFCC)'!C58</f>
        <v>5.7133333333333329</v>
      </c>
      <c r="G84" s="283">
        <f>+'BA-ROSARIO (A)'!C85/'BA-ROSARIO SUR (FFCC)'!F58</f>
        <v>5.0411764705882351</v>
      </c>
      <c r="H84" s="146">
        <f>+'BA-ROSARIO (A)'!C85/'BA-ROSARIO NORTE (FFCC)'!F58</f>
        <v>4.7611111111111111</v>
      </c>
    </row>
    <row r="85" spans="1:8">
      <c r="A85" s="364">
        <v>2019</v>
      </c>
      <c r="B85" s="115" t="s">
        <v>148</v>
      </c>
      <c r="C85" s="84">
        <f>'BA-ROSARIO (A)'!C86/'BA-ROSARIO (O)'!C86</f>
        <v>7.1038759689922477</v>
      </c>
      <c r="D85" s="14">
        <f>'BA-ROSARIO (A)'!C86/'BA-ROSARIO (O)'!F86</f>
        <v>6.1093333333333337</v>
      </c>
      <c r="E85" s="47">
        <f>+'BA-ROSARIO (A)'!C86/'BA-ROSARIO SUR (FFCC)'!C59</f>
        <v>16.364285714285714</v>
      </c>
      <c r="F85" s="47">
        <f>+'BA-ROSARIO (A)'!C86/'BA-ROSARIO NORTE (FFCC)'!C59</f>
        <v>15.273333333333333</v>
      </c>
      <c r="G85" s="47">
        <f>+'BA-ROSARIO (A)'!C86/'BA-ROSARIO SUR (FFCC)'!F59</f>
        <v>13.476470588235294</v>
      </c>
      <c r="H85" s="14">
        <f>+'BA-ROSARIO (A)'!C86/'BA-ROSARIO NORTE (FFCC)'!F59</f>
        <v>12.727777777777778</v>
      </c>
    </row>
    <row r="86" spans="1:8">
      <c r="A86" s="365"/>
      <c r="B86" s="78" t="s">
        <v>12</v>
      </c>
      <c r="C86" s="153">
        <f>'BA-ROSARIO (A)'!C87/'BA-ROSARIO (O)'!C87</f>
        <v>6.6688311688311686</v>
      </c>
      <c r="D86" s="154">
        <f>'BA-ROSARIO (A)'!C87/'BA-ROSARIO (O)'!F87</f>
        <v>5.4773333333333332</v>
      </c>
      <c r="E86" s="75">
        <f>+'BA-ROSARIO (A)'!C87/'BA-ROSARIO SUR (FFCC)'!C60</f>
        <v>14.671428571428571</v>
      </c>
      <c r="F86" s="75">
        <f>+'BA-ROSARIO (A)'!C87/'BA-ROSARIO NORTE (FFCC)'!C60</f>
        <v>13.693333333333333</v>
      </c>
      <c r="G86" s="75">
        <f>+'BA-ROSARIO (A)'!C87/'BA-ROSARIO SUR (FFCC)'!F60</f>
        <v>12.08235294117647</v>
      </c>
      <c r="H86" s="154">
        <f>+'BA-ROSARIO (A)'!C87/'BA-ROSARIO NORTE (FFCC)'!F60</f>
        <v>11.411111111111111</v>
      </c>
    </row>
    <row r="87" spans="1:8">
      <c r="A87" s="365"/>
      <c r="B87" s="78" t="s">
        <v>13</v>
      </c>
      <c r="C87" s="153">
        <f>'BA-ROSARIO (A)'!C88/'BA-ROSARIO (O)'!C88</f>
        <v>6.4856687898089174</v>
      </c>
      <c r="D87" s="154">
        <f>'BA-ROSARIO (A)'!C88/'BA-ROSARIO (O)'!F88</f>
        <v>5.4306666666666663</v>
      </c>
      <c r="E87" s="75">
        <f>+'BA-ROSARIO (A)'!C88/'BA-ROSARIO SUR (FFCC)'!C61</f>
        <v>14.546428571428571</v>
      </c>
      <c r="F87" s="75">
        <f>+'BA-ROSARIO (A)'!C88/'BA-ROSARIO NORTE (FFCC)'!C61</f>
        <v>13.576666666666666</v>
      </c>
      <c r="G87" s="75">
        <f>+'BA-ROSARIO (A)'!C88/'BA-ROSARIO SUR (FFCC)'!F61</f>
        <v>11.979411764705882</v>
      </c>
      <c r="H87" s="154">
        <f>+'BA-ROSARIO (A)'!C88/'BA-ROSARIO NORTE (FFCC)'!F61</f>
        <v>11.313888888888888</v>
      </c>
    </row>
    <row r="88" spans="1:8">
      <c r="A88" s="365"/>
      <c r="B88" s="78" t="s">
        <v>14</v>
      </c>
      <c r="C88" s="153">
        <f>'BA-ROSARIO (A)'!C89/'BA-ROSARIO (O)'!C89</f>
        <v>7.1116666666666664</v>
      </c>
      <c r="D88" s="154">
        <f>'BA-ROSARIO (A)'!C89/'BA-ROSARIO (O)'!F89</f>
        <v>5.6893333333333329</v>
      </c>
      <c r="E88" s="75">
        <f>+'BA-ROSARIO (A)'!C89/'BA-ROSARIO SUR (FFCC)'!C62</f>
        <v>15.239285714285714</v>
      </c>
      <c r="F88" s="75">
        <f>+'BA-ROSARIO (A)'!C89/'BA-ROSARIO NORTE (FFCC)'!C62</f>
        <v>14.223333333333333</v>
      </c>
      <c r="G88" s="75">
        <f>+'BA-ROSARIO (A)'!C89/'BA-ROSARIO SUR (FFCC)'!F62</f>
        <v>12.55</v>
      </c>
      <c r="H88" s="154">
        <f>+'BA-ROSARIO (A)'!C89/'BA-ROSARIO NORTE (FFCC)'!F62</f>
        <v>11.852777777777778</v>
      </c>
    </row>
    <row r="89" spans="1:8">
      <c r="A89" s="365"/>
      <c r="B89" s="78" t="s">
        <v>15</v>
      </c>
      <c r="C89" s="153">
        <f>'BA-ROSARIO (A)'!C90/'BA-ROSARIO (O)'!C90</f>
        <v>6.0733333333333333</v>
      </c>
      <c r="D89" s="154">
        <f>'BA-ROSARIO (A)'!C90/'BA-ROSARIO (O)'!F90</f>
        <v>4.8586666666666662</v>
      </c>
      <c r="E89" s="75">
        <f>+'BA-ROSARIO (A)'!C90/'BA-ROSARIO SUR (FFCC)'!C63</f>
        <v>13.014285714285714</v>
      </c>
      <c r="F89" s="75">
        <f>+'BA-ROSARIO (A)'!C90/'BA-ROSARIO NORTE (FFCC)'!C63</f>
        <v>12.146666666666667</v>
      </c>
      <c r="G89" s="75">
        <f>+'BA-ROSARIO (A)'!C90/'BA-ROSARIO SUR (FFCC)'!F63</f>
        <v>10.717647058823529</v>
      </c>
      <c r="H89" s="154">
        <f>+'BA-ROSARIO (A)'!C90/'BA-ROSARIO NORTE (FFCC)'!F63</f>
        <v>10.122222222222222</v>
      </c>
    </row>
    <row r="90" spans="1:8">
      <c r="A90" s="365"/>
      <c r="B90" s="78" t="s">
        <v>16</v>
      </c>
      <c r="C90" s="153">
        <f>'BA-ROSARIO (A)'!C91/'BA-ROSARIO (O)'!C91</f>
        <v>5.7350000000000003</v>
      </c>
      <c r="D90" s="154">
        <f>'BA-ROSARIO (A)'!C91/'BA-ROSARIO (O)'!F91</f>
        <v>4.5880000000000001</v>
      </c>
      <c r="E90" s="75">
        <f>+'BA-ROSARIO (A)'!C91/'BA-ROSARIO SUR (FFCC)'!C64</f>
        <v>12.289285714285715</v>
      </c>
      <c r="F90" s="75">
        <f>+'BA-ROSARIO (A)'!C91/'BA-ROSARIO NORTE (FFCC)'!C64</f>
        <v>11.47</v>
      </c>
      <c r="G90" s="75">
        <f>+'BA-ROSARIO (A)'!C91/'BA-ROSARIO SUR (FFCC)'!F64</f>
        <v>10.120588235294118</v>
      </c>
      <c r="H90" s="154">
        <f>+'BA-ROSARIO (A)'!C91/'BA-ROSARIO NORTE (FFCC)'!F64</f>
        <v>9.5583333333333336</v>
      </c>
    </row>
    <row r="91" spans="1:8">
      <c r="A91" s="365"/>
      <c r="B91" s="78" t="s">
        <v>17</v>
      </c>
      <c r="C91" s="153">
        <f>'BA-ROSARIO (A)'!C92/'BA-ROSARIO (O)'!C92</f>
        <v>5.585</v>
      </c>
      <c r="D91" s="154">
        <f>'BA-ROSARIO (A)'!C92/'BA-ROSARIO (O)'!F92</f>
        <v>4.468</v>
      </c>
      <c r="E91" s="75">
        <f>+'BA-ROSARIO (A)'!C92/'BA-ROSARIO SUR (FFCC)'!C65</f>
        <v>11.967857142857143</v>
      </c>
      <c r="F91" s="75">
        <f>+'BA-ROSARIO (A)'!C92/'BA-ROSARIO NORTE (FFCC)'!C65</f>
        <v>11.17</v>
      </c>
      <c r="G91" s="75">
        <f>+'BA-ROSARIO (A)'!C92/'BA-ROSARIO SUR (FFCC)'!F65</f>
        <v>9.8558823529411761</v>
      </c>
      <c r="H91" s="154">
        <f>+'BA-ROSARIO (A)'!C92/'BA-ROSARIO NORTE (FFCC)'!F65</f>
        <v>9.3083333333333336</v>
      </c>
    </row>
    <row r="92" spans="1:8">
      <c r="A92" s="365"/>
      <c r="B92" s="78" t="s">
        <v>18</v>
      </c>
      <c r="C92" s="153">
        <f>'BA-ROSARIO (A)'!C93/'BA-ROSARIO (O)'!C93</f>
        <v>8.755426917510853</v>
      </c>
      <c r="D92" s="154">
        <f>'BA-ROSARIO (A)'!C93/'BA-ROSARIO (O)'!F93</f>
        <v>6.9700460829493087</v>
      </c>
      <c r="E92" s="75">
        <f>+'BA-ROSARIO (A)'!C93/'BA-ROSARIO SUR (FFCC)'!C66</f>
        <v>21.607142857142858</v>
      </c>
      <c r="F92" s="75">
        <f>+'BA-ROSARIO (A)'!C93/'BA-ROSARIO NORTE (FFCC)'!C66</f>
        <v>20.166666666666668</v>
      </c>
      <c r="G92" s="75">
        <f>+'BA-ROSARIO (A)'!C93/'BA-ROSARIO SUR (FFCC)'!F66</f>
        <v>17.794117647058822</v>
      </c>
      <c r="H92" s="154">
        <f>+'BA-ROSARIO (A)'!C93/'BA-ROSARIO NORTE (FFCC)'!F66</f>
        <v>16.805555555555557</v>
      </c>
    </row>
    <row r="93" spans="1:8">
      <c r="A93" s="365"/>
      <c r="B93" s="78" t="s">
        <v>19</v>
      </c>
      <c r="C93" s="153">
        <f>'BA-ROSARIO (A)'!C94/'BA-ROSARIO (O)'!C94</f>
        <v>6.9104704097116842</v>
      </c>
      <c r="D93" s="154">
        <f>'BA-ROSARIO (A)'!C94/'BA-ROSARIO (O)'!F94</f>
        <v>5.8160919540229887</v>
      </c>
      <c r="E93" s="75">
        <f>+'BA-ROSARIO (A)'!C94/'BA-ROSARIO SUR (FFCC)'!C67</f>
        <v>16.264285714285716</v>
      </c>
      <c r="F93" s="75">
        <f>+'BA-ROSARIO (A)'!C94/'BA-ROSARIO NORTE (FFCC)'!C67</f>
        <v>15.18</v>
      </c>
      <c r="G93" s="75">
        <f>+'BA-ROSARIO (A)'!C94/'BA-ROSARIO SUR (FFCC)'!F67</f>
        <v>13.394117647058824</v>
      </c>
      <c r="H93" s="154">
        <f>+'BA-ROSARIO (A)'!C94/'BA-ROSARIO NORTE (FFCC)'!F67</f>
        <v>12.65</v>
      </c>
    </row>
    <row r="94" spans="1:8">
      <c r="A94" s="365"/>
      <c r="B94" s="78" t="s">
        <v>20</v>
      </c>
      <c r="C94" s="153">
        <f>'BA-ROSARIO (A)'!C95/'BA-ROSARIO (O)'!C95</f>
        <v>6.9104704097116842</v>
      </c>
      <c r="D94" s="154">
        <f>'BA-ROSARIO (A)'!C95/'BA-ROSARIO (O)'!F95</f>
        <v>5.8160919540229887</v>
      </c>
      <c r="E94" s="75">
        <f>+'BA-ROSARIO (A)'!C95/'BA-ROSARIO SUR (FFCC)'!C68</f>
        <v>16.264285714285716</v>
      </c>
      <c r="F94" s="75">
        <f>+'BA-ROSARIO (A)'!C95/'BA-ROSARIO NORTE (FFCC)'!C68</f>
        <v>15.18</v>
      </c>
      <c r="G94" s="75">
        <f>+'BA-ROSARIO (A)'!C95/'BA-ROSARIO SUR (FFCC)'!F68</f>
        <v>13.394117647058824</v>
      </c>
      <c r="H94" s="154">
        <f>+'BA-ROSARIO (A)'!C95/'BA-ROSARIO NORTE (FFCC)'!F68</f>
        <v>12.65</v>
      </c>
    </row>
    <row r="95" spans="1:8">
      <c r="A95" s="365"/>
      <c r="B95" s="78" t="s">
        <v>146</v>
      </c>
      <c r="C95" s="153">
        <f>'BA-ROSARIO (A)'!C96/'BA-ROSARIO (O)'!C96</f>
        <v>7.2484472049689437</v>
      </c>
      <c r="D95" s="154">
        <f>'BA-ROSARIO (A)'!C96/'BA-ROSARIO (O)'!F96</f>
        <v>5.8702213279678066</v>
      </c>
      <c r="E95" s="75">
        <f>+'BA-ROSARIO (A)'!C96/'BA-ROSARIO SUR (FFCC)'!C69</f>
        <v>20.839285714285715</v>
      </c>
      <c r="F95" s="75">
        <f>+'BA-ROSARIO (A)'!C96/'BA-ROSARIO NORTE (FFCC)'!C69</f>
        <v>19.45</v>
      </c>
      <c r="G95" s="75">
        <f>+'BA-ROSARIO (A)'!C96/'BA-ROSARIO SUR (FFCC)'!F69</f>
        <v>17.161764705882351</v>
      </c>
      <c r="H95" s="154">
        <f>+'BA-ROSARIO (A)'!C96/'BA-ROSARIO NORTE (FFCC)'!F69</f>
        <v>16.208333333333332</v>
      </c>
    </row>
    <row r="96" spans="1:8" ht="15" thickBot="1">
      <c r="A96" s="372"/>
      <c r="B96" s="116" t="s">
        <v>147</v>
      </c>
      <c r="C96" s="282">
        <f>'BA-ROSARIO (A)'!C97/'BA-ROSARIO (O)'!C97</f>
        <v>4.9076023391812864</v>
      </c>
      <c r="D96" s="146">
        <f>'BA-ROSARIO (A)'!C97/'BA-ROSARIO (O)'!F97</f>
        <v>3.9848053181386516</v>
      </c>
      <c r="E96" s="283">
        <f>+'BA-ROSARIO (A)'!C97/'BA-ROSARIO SUR (FFCC)'!C70</f>
        <v>14.985714285714286</v>
      </c>
      <c r="F96" s="283">
        <f>+'BA-ROSARIO (A)'!C97/'BA-ROSARIO NORTE (FFCC)'!C70</f>
        <v>13.986666666666666</v>
      </c>
      <c r="G96" s="283">
        <f>+'BA-ROSARIO (A)'!C97/'BA-ROSARIO SUR (FFCC)'!F70</f>
        <v>12.341176470588236</v>
      </c>
      <c r="H96" s="146">
        <f>+'BA-ROSARIO (A)'!C97/'BA-ROSARIO NORTE (FFCC)'!F70</f>
        <v>11.655555555555555</v>
      </c>
    </row>
    <row r="97" spans="1:8">
      <c r="A97" s="364">
        <v>2020</v>
      </c>
      <c r="B97" s="115" t="s">
        <v>148</v>
      </c>
      <c r="C97" s="84">
        <f>'BA-ROSARIO (A)'!C98/'BA-ROSARIO (O)'!C98</f>
        <v>5.459521094640821</v>
      </c>
      <c r="D97" s="14">
        <f>'BA-ROSARIO (A)'!C98/'BA-ROSARIO (O)'!F98</f>
        <v>4.4664179104477615</v>
      </c>
      <c r="E97" s="47">
        <f>+'BA-ROSARIO (A)'!C98/'BA-ROSARIO SUR (FFCC)'!C71</f>
        <v>17.100000000000001</v>
      </c>
      <c r="F97" s="47">
        <f>+'BA-ROSARIO (A)'!C98/'BA-ROSARIO NORTE (FFCC)'!C71</f>
        <v>15.96</v>
      </c>
      <c r="G97" s="47">
        <f>+'BA-ROSARIO (A)'!C98/'BA-ROSARIO SUR (FFCC)'!F71</f>
        <v>14.08235294117647</v>
      </c>
      <c r="H97" s="14">
        <f>+'BA-ROSARIO (A)'!C98/'BA-ROSARIO NORTE (FFCC)'!F71</f>
        <v>13.3</v>
      </c>
    </row>
    <row r="98" spans="1:8">
      <c r="A98" s="365"/>
      <c r="B98" s="78" t="s">
        <v>12</v>
      </c>
      <c r="C98" s="8" t="s">
        <v>150</v>
      </c>
      <c r="D98" s="154" t="s">
        <v>150</v>
      </c>
      <c r="E98" s="75" t="s">
        <v>150</v>
      </c>
      <c r="F98" s="75" t="s">
        <v>150</v>
      </c>
      <c r="G98" s="75" t="s">
        <v>150</v>
      </c>
      <c r="H98" s="154" t="s">
        <v>150</v>
      </c>
    </row>
    <row r="99" spans="1:8">
      <c r="A99" s="365"/>
      <c r="B99" s="78" t="s">
        <v>13</v>
      </c>
      <c r="C99" s="153" t="s">
        <v>150</v>
      </c>
      <c r="D99" s="154" t="s">
        <v>150</v>
      </c>
      <c r="E99" s="75" t="s">
        <v>150</v>
      </c>
      <c r="F99" s="75" t="s">
        <v>150</v>
      </c>
      <c r="G99" s="75" t="s">
        <v>150</v>
      </c>
      <c r="H99" s="154" t="s">
        <v>150</v>
      </c>
    </row>
    <row r="100" spans="1:8">
      <c r="A100" s="365"/>
      <c r="B100" s="78" t="s">
        <v>14</v>
      </c>
      <c r="C100" s="153" t="s">
        <v>150</v>
      </c>
      <c r="D100" s="154" t="s">
        <v>150</v>
      </c>
      <c r="E100" s="75" t="s">
        <v>150</v>
      </c>
      <c r="F100" s="75" t="s">
        <v>150</v>
      </c>
      <c r="G100" s="75" t="s">
        <v>150</v>
      </c>
      <c r="H100" s="154" t="s">
        <v>150</v>
      </c>
    </row>
    <row r="101" spans="1:8">
      <c r="A101" s="365"/>
      <c r="B101" s="78" t="s">
        <v>15</v>
      </c>
      <c r="C101" s="153" t="s">
        <v>150</v>
      </c>
      <c r="D101" s="154" t="s">
        <v>150</v>
      </c>
      <c r="E101" s="75" t="s">
        <v>150</v>
      </c>
      <c r="F101" s="75" t="s">
        <v>150</v>
      </c>
      <c r="G101" s="75" t="s">
        <v>150</v>
      </c>
      <c r="H101" s="154" t="s">
        <v>150</v>
      </c>
    </row>
    <row r="102" spans="1:8">
      <c r="A102" s="365"/>
      <c r="B102" s="78" t="s">
        <v>16</v>
      </c>
      <c r="C102" s="153" t="s">
        <v>150</v>
      </c>
      <c r="D102" s="154" t="s">
        <v>150</v>
      </c>
      <c r="E102" s="75" t="s">
        <v>150</v>
      </c>
      <c r="F102" s="75" t="s">
        <v>150</v>
      </c>
      <c r="G102" s="75" t="s">
        <v>150</v>
      </c>
      <c r="H102" s="154" t="s">
        <v>150</v>
      </c>
    </row>
    <row r="103" spans="1:8">
      <c r="A103" s="365"/>
      <c r="B103" s="78" t="s">
        <v>17</v>
      </c>
      <c r="C103" s="153" t="s">
        <v>150</v>
      </c>
      <c r="D103" s="154" t="s">
        <v>150</v>
      </c>
      <c r="E103" s="75" t="s">
        <v>150</v>
      </c>
      <c r="F103" s="75" t="s">
        <v>150</v>
      </c>
      <c r="G103" s="75" t="s">
        <v>150</v>
      </c>
      <c r="H103" s="154" t="s">
        <v>150</v>
      </c>
    </row>
    <row r="104" spans="1:8">
      <c r="A104" s="365"/>
      <c r="B104" s="78" t="s">
        <v>18</v>
      </c>
      <c r="C104" s="153" t="s">
        <v>150</v>
      </c>
      <c r="D104" s="154" t="s">
        <v>150</v>
      </c>
      <c r="E104" s="75" t="s">
        <v>150</v>
      </c>
      <c r="F104" s="75" t="s">
        <v>150</v>
      </c>
      <c r="G104" s="75" t="s">
        <v>150</v>
      </c>
      <c r="H104" s="154" t="s">
        <v>150</v>
      </c>
    </row>
    <row r="105" spans="1:8">
      <c r="A105" s="365"/>
      <c r="B105" s="78" t="s">
        <v>19</v>
      </c>
      <c r="C105" s="153" t="s">
        <v>150</v>
      </c>
      <c r="D105" s="154" t="s">
        <v>150</v>
      </c>
      <c r="E105" s="75" t="s">
        <v>150</v>
      </c>
      <c r="F105" s="75" t="s">
        <v>150</v>
      </c>
      <c r="G105" s="75" t="s">
        <v>150</v>
      </c>
      <c r="H105" s="154" t="s">
        <v>150</v>
      </c>
    </row>
    <row r="106" spans="1:8">
      <c r="A106" s="365"/>
      <c r="B106" s="78" t="s">
        <v>20</v>
      </c>
      <c r="C106" s="153" t="s">
        <v>150</v>
      </c>
      <c r="D106" s="154" t="s">
        <v>150</v>
      </c>
      <c r="E106" s="75" t="s">
        <v>150</v>
      </c>
      <c r="F106" s="75" t="s">
        <v>150</v>
      </c>
      <c r="G106" s="75" t="s">
        <v>150</v>
      </c>
      <c r="H106" s="154" t="s">
        <v>150</v>
      </c>
    </row>
    <row r="107" spans="1:8">
      <c r="A107" s="365"/>
      <c r="B107" s="78" t="s">
        <v>146</v>
      </c>
      <c r="C107" s="153" t="s">
        <v>150</v>
      </c>
      <c r="D107" s="154" t="s">
        <v>150</v>
      </c>
      <c r="E107" s="75" t="s">
        <v>150</v>
      </c>
      <c r="F107" s="75" t="s">
        <v>150</v>
      </c>
      <c r="G107" s="75" t="s">
        <v>150</v>
      </c>
      <c r="H107" s="154" t="s">
        <v>150</v>
      </c>
    </row>
    <row r="108" spans="1:8" ht="15" thickBot="1">
      <c r="A108" s="365"/>
      <c r="B108" s="116" t="s">
        <v>147</v>
      </c>
      <c r="C108" s="282" t="s">
        <v>150</v>
      </c>
      <c r="D108" s="146" t="s">
        <v>150</v>
      </c>
      <c r="E108" s="283" t="s">
        <v>150</v>
      </c>
      <c r="F108" s="283" t="s">
        <v>150</v>
      </c>
      <c r="G108" s="283" t="s">
        <v>150</v>
      </c>
      <c r="H108" s="146" t="s">
        <v>150</v>
      </c>
    </row>
    <row r="109" spans="1:8">
      <c r="A109" s="364">
        <v>2021</v>
      </c>
      <c r="B109" s="79" t="s">
        <v>148</v>
      </c>
      <c r="C109" s="153" t="s">
        <v>150</v>
      </c>
      <c r="D109" s="154" t="s">
        <v>150</v>
      </c>
      <c r="E109" s="75" t="s">
        <v>150</v>
      </c>
      <c r="F109" s="75" t="s">
        <v>150</v>
      </c>
      <c r="G109" s="75" t="s">
        <v>150</v>
      </c>
      <c r="H109" s="154" t="s">
        <v>150</v>
      </c>
    </row>
    <row r="110" spans="1:8">
      <c r="A110" s="365"/>
      <c r="B110" s="78" t="s">
        <v>12</v>
      </c>
      <c r="C110" s="153" t="s">
        <v>150</v>
      </c>
      <c r="D110" s="154" t="s">
        <v>150</v>
      </c>
      <c r="E110" s="75" t="s">
        <v>150</v>
      </c>
      <c r="F110" s="75" t="s">
        <v>150</v>
      </c>
      <c r="G110" s="75" t="s">
        <v>150</v>
      </c>
      <c r="H110" s="154" t="s">
        <v>150</v>
      </c>
    </row>
    <row r="111" spans="1:8">
      <c r="A111" s="365"/>
      <c r="B111" s="78" t="s">
        <v>13</v>
      </c>
      <c r="C111" s="153" t="s">
        <v>150</v>
      </c>
      <c r="D111" s="154" t="s">
        <v>150</v>
      </c>
      <c r="E111" s="75" t="s">
        <v>150</v>
      </c>
      <c r="F111" s="75" t="s">
        <v>150</v>
      </c>
      <c r="G111" s="75" t="s">
        <v>150</v>
      </c>
      <c r="H111" s="154" t="s">
        <v>150</v>
      </c>
    </row>
    <row r="112" spans="1:8">
      <c r="A112" s="365"/>
      <c r="B112" s="78" t="s">
        <v>14</v>
      </c>
      <c r="C112" s="153" t="s">
        <v>150</v>
      </c>
      <c r="D112" s="154" t="s">
        <v>150</v>
      </c>
      <c r="E112" s="75" t="s">
        <v>150</v>
      </c>
      <c r="F112" s="75" t="s">
        <v>150</v>
      </c>
      <c r="G112" s="75" t="s">
        <v>150</v>
      </c>
      <c r="H112" s="154" t="s">
        <v>150</v>
      </c>
    </row>
    <row r="113" spans="1:8">
      <c r="A113" s="365"/>
      <c r="B113" s="78" t="s">
        <v>15</v>
      </c>
      <c r="C113" s="153" t="s">
        <v>150</v>
      </c>
      <c r="D113" s="154" t="s">
        <v>150</v>
      </c>
      <c r="E113" s="75" t="s">
        <v>150</v>
      </c>
      <c r="F113" s="75" t="s">
        <v>150</v>
      </c>
      <c r="G113" s="75" t="s">
        <v>150</v>
      </c>
      <c r="H113" s="154" t="s">
        <v>150</v>
      </c>
    </row>
    <row r="114" spans="1:8">
      <c r="A114" s="365"/>
      <c r="B114" s="78" t="s">
        <v>16</v>
      </c>
      <c r="C114" s="153" t="s">
        <v>150</v>
      </c>
      <c r="D114" s="154" t="s">
        <v>150</v>
      </c>
      <c r="E114" s="75" t="s">
        <v>150</v>
      </c>
      <c r="F114" s="75" t="s">
        <v>150</v>
      </c>
      <c r="G114" s="75" t="s">
        <v>150</v>
      </c>
      <c r="H114" s="154" t="s">
        <v>150</v>
      </c>
    </row>
    <row r="115" spans="1:8">
      <c r="A115" s="365"/>
      <c r="B115" s="78" t="s">
        <v>17</v>
      </c>
      <c r="C115" s="153" t="s">
        <v>150</v>
      </c>
      <c r="D115" s="154" t="s">
        <v>150</v>
      </c>
      <c r="E115" s="75" t="s">
        <v>150</v>
      </c>
      <c r="F115" s="75" t="s">
        <v>150</v>
      </c>
      <c r="G115" s="75" t="s">
        <v>150</v>
      </c>
      <c r="H115" s="154" t="s">
        <v>150</v>
      </c>
    </row>
    <row r="116" spans="1:8">
      <c r="A116" s="365"/>
      <c r="B116" s="78" t="s">
        <v>18</v>
      </c>
      <c r="C116" s="153" t="s">
        <v>150</v>
      </c>
      <c r="D116" s="154" t="s">
        <v>150</v>
      </c>
      <c r="E116" s="75" t="s">
        <v>150</v>
      </c>
      <c r="F116" s="75" t="s">
        <v>150</v>
      </c>
      <c r="G116" s="75" t="s">
        <v>150</v>
      </c>
      <c r="H116" s="154" t="s">
        <v>150</v>
      </c>
    </row>
    <row r="117" spans="1:8" ht="15" thickBot="1">
      <c r="A117" s="372"/>
      <c r="B117" s="291" t="s">
        <v>19</v>
      </c>
      <c r="C117" s="85">
        <f>'BA-ROSARIO (A)'!C118/'BA-ROSARIO (O)'!C118</f>
        <v>3.5353483606557377</v>
      </c>
      <c r="D117" s="18">
        <f>'BA-ROSARIO (A)'!C118/'BA-ROSARIO (O)'!F118</f>
        <v>3.0671111111111111</v>
      </c>
      <c r="E117" s="59">
        <f>+'BA-ROSARIO (A)'!C118/'BA-ROSARIO SUR (FFCC)'!C91</f>
        <v>24.646428571428572</v>
      </c>
      <c r="F117" s="59">
        <f>+'BA-ROSARIO (A)'!C118/'BA-ROSARIO NORTE (FFCC)'!C91</f>
        <v>23.003333333333334</v>
      </c>
      <c r="G117" s="59">
        <f>+'BA-ROSARIO (A)'!C118/'BA-ROSARIO SUR (FFCC)'!F91</f>
        <v>20.297058823529412</v>
      </c>
      <c r="H117" s="18">
        <f>+'BA-ROSARIO (A)'!C118/'BA-ROSARIO NORTE (FFCC)'!F91</f>
        <v>19.169444444444444</v>
      </c>
    </row>
    <row r="118" spans="1:8">
      <c r="A118" s="2"/>
      <c r="B118" s="74"/>
    </row>
    <row r="120" spans="1:8">
      <c r="A120" s="4" t="s">
        <v>21</v>
      </c>
    </row>
  </sheetData>
  <mergeCells count="13">
    <mergeCell ref="A25:A36"/>
    <mergeCell ref="A37:A48"/>
    <mergeCell ref="A73:A84"/>
    <mergeCell ref="E12:H12"/>
    <mergeCell ref="C12:D12"/>
    <mergeCell ref="A12:A13"/>
    <mergeCell ref="B12:B13"/>
    <mergeCell ref="A14:A24"/>
    <mergeCell ref="A85:A96"/>
    <mergeCell ref="A97:A108"/>
    <mergeCell ref="A109:A117"/>
    <mergeCell ref="A61:A72"/>
    <mergeCell ref="A49:A60"/>
  </mergeCells>
  <hyperlinks>
    <hyperlink ref="A120" location="ÍNDICE!A1" display="Volver al Índice" xr:uid="{00000000-0004-0000-2500-000000000000}"/>
  </hyperlink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I136"/>
  <sheetViews>
    <sheetView showGridLines="0" zoomScale="80" zoomScaleNormal="80" workbookViewId="0"/>
  </sheetViews>
  <sheetFormatPr baseColWidth="10" defaultColWidth="22.6640625" defaultRowHeight="14.4"/>
  <cols>
    <col min="1" max="1" width="27.6640625" customWidth="1"/>
    <col min="3" max="5" width="30.6640625" customWidth="1"/>
  </cols>
  <sheetData>
    <row r="1" spans="1:5">
      <c r="A1" s="3" t="s">
        <v>0</v>
      </c>
      <c r="B1" s="2"/>
      <c r="C1" s="2"/>
    </row>
    <row r="2" spans="1:5">
      <c r="A2" s="3" t="s">
        <v>1</v>
      </c>
      <c r="B2" s="2"/>
      <c r="C2" s="2"/>
    </row>
    <row r="3" spans="1:5">
      <c r="A3" s="3" t="s">
        <v>2</v>
      </c>
      <c r="B3" s="2"/>
      <c r="C3" s="2"/>
    </row>
    <row r="4" spans="1:5">
      <c r="A4" s="3" t="s">
        <v>3</v>
      </c>
      <c r="B4" s="2" t="s">
        <v>4</v>
      </c>
      <c r="C4" s="2"/>
    </row>
    <row r="5" spans="1:5">
      <c r="A5" s="3" t="s">
        <v>6</v>
      </c>
      <c r="B5" s="2" t="s">
        <v>63</v>
      </c>
      <c r="C5" s="2"/>
    </row>
    <row r="6" spans="1:5">
      <c r="A6" s="3" t="s">
        <v>5</v>
      </c>
      <c r="B6" s="2" t="s">
        <v>85</v>
      </c>
      <c r="C6" s="2"/>
    </row>
    <row r="7" spans="1:5">
      <c r="A7" s="3" t="s">
        <v>7</v>
      </c>
      <c r="B7" s="2" t="s">
        <v>67</v>
      </c>
      <c r="C7" s="2"/>
    </row>
    <row r="8" spans="1:5">
      <c r="A8" s="3" t="s">
        <v>8</v>
      </c>
      <c r="B8" s="314" t="str">
        <f>+'[2]BA-BAHIA BLANCA'!B8</f>
        <v>septiembre 2021</v>
      </c>
      <c r="C8" s="2"/>
    </row>
    <row r="9" spans="1:5">
      <c r="A9" s="3" t="s">
        <v>9</v>
      </c>
      <c r="B9" s="315" t="str">
        <f>+'[2]BA-BAHIA BLANCA'!B9</f>
        <v>septiembre 2021</v>
      </c>
      <c r="C9" s="2"/>
    </row>
    <row r="10" spans="1:5">
      <c r="A10" s="2"/>
      <c r="B10" s="2"/>
      <c r="C10" s="2"/>
    </row>
    <row r="11" spans="1:5" ht="15" thickBot="1">
      <c r="A11" s="2"/>
      <c r="B11" s="2"/>
      <c r="C11" s="2"/>
    </row>
    <row r="12" spans="1:5" ht="15" thickBot="1">
      <c r="A12" s="366" t="s">
        <v>10</v>
      </c>
      <c r="B12" s="369" t="s">
        <v>11</v>
      </c>
      <c r="C12" s="355" t="s">
        <v>77</v>
      </c>
      <c r="D12" s="356"/>
      <c r="E12" s="357"/>
    </row>
    <row r="13" spans="1:5">
      <c r="A13" s="367"/>
      <c r="B13" s="370"/>
      <c r="C13" s="419" t="s">
        <v>69</v>
      </c>
      <c r="D13" s="420"/>
      <c r="E13" s="421"/>
    </row>
    <row r="14" spans="1:5" ht="15" thickBot="1">
      <c r="A14" s="368"/>
      <c r="B14" s="371"/>
      <c r="C14" s="10" t="s">
        <v>70</v>
      </c>
      <c r="D14" s="11" t="s">
        <v>71</v>
      </c>
      <c r="E14" s="12" t="s">
        <v>72</v>
      </c>
    </row>
    <row r="15" spans="1:5" ht="15" customHeight="1">
      <c r="A15" s="361">
        <v>2013</v>
      </c>
      <c r="B15" s="34" t="s">
        <v>12</v>
      </c>
      <c r="C15" s="53">
        <v>1292</v>
      </c>
      <c r="D15" s="13">
        <f t="shared" ref="D15:D76" si="0">+C15/$B$119</f>
        <v>0.85</v>
      </c>
      <c r="E15" s="27">
        <f>+C15/$C$23*100</f>
        <v>92.285714285714278</v>
      </c>
    </row>
    <row r="16" spans="1:5" ht="15" customHeight="1">
      <c r="A16" s="362"/>
      <c r="B16" s="37" t="s">
        <v>13</v>
      </c>
      <c r="C16" s="54">
        <v>1593</v>
      </c>
      <c r="D16" s="15">
        <f t="shared" si="0"/>
        <v>1.0480263157894736</v>
      </c>
      <c r="E16" s="30">
        <f t="shared" ref="E16:E76" si="1">+C16/$C$23*100</f>
        <v>113.78571428571429</v>
      </c>
    </row>
    <row r="17" spans="1:7" ht="15" customHeight="1">
      <c r="A17" s="362"/>
      <c r="B17" s="37" t="s">
        <v>14</v>
      </c>
      <c r="C17" s="54">
        <v>1015</v>
      </c>
      <c r="D17" s="15">
        <f t="shared" si="0"/>
        <v>0.66776315789473684</v>
      </c>
      <c r="E17" s="30">
        <f t="shared" si="1"/>
        <v>72.5</v>
      </c>
    </row>
    <row r="18" spans="1:7" ht="15" customHeight="1">
      <c r="A18" s="362"/>
      <c r="B18" s="37" t="s">
        <v>15</v>
      </c>
      <c r="C18" s="54">
        <v>1521</v>
      </c>
      <c r="D18" s="15">
        <f t="shared" si="0"/>
        <v>1.0006578947368421</v>
      </c>
      <c r="E18" s="30">
        <f t="shared" si="1"/>
        <v>108.64285714285715</v>
      </c>
    </row>
    <row r="19" spans="1:7" ht="15" customHeight="1">
      <c r="A19" s="362"/>
      <c r="B19" s="37" t="s">
        <v>16</v>
      </c>
      <c r="C19" s="54">
        <v>1392</v>
      </c>
      <c r="D19" s="15">
        <f t="shared" si="0"/>
        <v>0.91578947368421049</v>
      </c>
      <c r="E19" s="30">
        <f t="shared" si="1"/>
        <v>99.428571428571431</v>
      </c>
    </row>
    <row r="20" spans="1:7" ht="15" customHeight="1">
      <c r="A20" s="362"/>
      <c r="B20" s="37" t="s">
        <v>17</v>
      </c>
      <c r="C20" s="54">
        <v>1420</v>
      </c>
      <c r="D20" s="15">
        <f t="shared" si="0"/>
        <v>0.93421052631578949</v>
      </c>
      <c r="E20" s="30">
        <f t="shared" si="1"/>
        <v>101.42857142857142</v>
      </c>
    </row>
    <row r="21" spans="1:7" ht="15" customHeight="1">
      <c r="A21" s="362"/>
      <c r="B21" s="37" t="s">
        <v>18</v>
      </c>
      <c r="C21" s="54">
        <v>1420</v>
      </c>
      <c r="D21" s="15">
        <f t="shared" si="0"/>
        <v>0.93421052631578949</v>
      </c>
      <c r="E21" s="30">
        <f t="shared" si="1"/>
        <v>101.42857142857142</v>
      </c>
    </row>
    <row r="22" spans="1:7" ht="15" customHeight="1">
      <c r="A22" s="362"/>
      <c r="B22" s="37" t="s">
        <v>19</v>
      </c>
      <c r="C22" s="54">
        <v>1400</v>
      </c>
      <c r="D22" s="15">
        <f t="shared" si="0"/>
        <v>0.92105263157894735</v>
      </c>
      <c r="E22" s="30">
        <f t="shared" si="1"/>
        <v>100</v>
      </c>
      <c r="G22" s="107"/>
    </row>
    <row r="23" spans="1:7" ht="15" customHeight="1">
      <c r="A23" s="362"/>
      <c r="B23" s="37" t="s">
        <v>20</v>
      </c>
      <c r="C23" s="54">
        <v>1400</v>
      </c>
      <c r="D23" s="15">
        <f t="shared" si="0"/>
        <v>0.92105263157894735</v>
      </c>
      <c r="E23" s="30">
        <f t="shared" si="1"/>
        <v>100</v>
      </c>
      <c r="G23" s="107"/>
    </row>
    <row r="24" spans="1:7" ht="15" customHeight="1">
      <c r="A24" s="362"/>
      <c r="B24" s="37" t="s">
        <v>146</v>
      </c>
      <c r="C24" s="54">
        <v>1400</v>
      </c>
      <c r="D24" s="15">
        <f t="shared" si="0"/>
        <v>0.92105263157894735</v>
      </c>
      <c r="E24" s="30">
        <f t="shared" si="1"/>
        <v>100</v>
      </c>
      <c r="G24" s="107"/>
    </row>
    <row r="25" spans="1:7" ht="15" customHeight="1" thickBot="1">
      <c r="A25" s="363"/>
      <c r="B25" s="40" t="s">
        <v>147</v>
      </c>
      <c r="C25" s="60">
        <v>1400</v>
      </c>
      <c r="D25" s="17">
        <f t="shared" si="0"/>
        <v>0.92105263157894735</v>
      </c>
      <c r="E25" s="42">
        <f t="shared" si="1"/>
        <v>100</v>
      </c>
      <c r="G25" s="107"/>
    </row>
    <row r="26" spans="1:7" ht="15" customHeight="1">
      <c r="A26" s="361">
        <v>2014</v>
      </c>
      <c r="B26" s="108" t="s">
        <v>148</v>
      </c>
      <c r="C26" s="35">
        <v>1550</v>
      </c>
      <c r="D26" s="13">
        <f t="shared" si="0"/>
        <v>1.0197368421052631</v>
      </c>
      <c r="E26" s="27">
        <f t="shared" si="1"/>
        <v>110.71428571428572</v>
      </c>
      <c r="G26" s="107"/>
    </row>
    <row r="27" spans="1:7" ht="15" customHeight="1">
      <c r="A27" s="362"/>
      <c r="B27" s="109" t="s">
        <v>12</v>
      </c>
      <c r="C27" s="89">
        <v>1833</v>
      </c>
      <c r="D27" s="15">
        <f t="shared" si="0"/>
        <v>1.2059210526315789</v>
      </c>
      <c r="E27" s="30">
        <f t="shared" si="1"/>
        <v>130.92857142857144</v>
      </c>
    </row>
    <row r="28" spans="1:7" ht="15" customHeight="1">
      <c r="A28" s="362"/>
      <c r="B28" s="109" t="s">
        <v>13</v>
      </c>
      <c r="C28" s="89">
        <v>1693.3333333333333</v>
      </c>
      <c r="D28" s="15">
        <f t="shared" si="0"/>
        <v>1.1140350877192982</v>
      </c>
      <c r="E28" s="30">
        <f t="shared" si="1"/>
        <v>120.95238095238095</v>
      </c>
    </row>
    <row r="29" spans="1:7" ht="15" customHeight="1">
      <c r="A29" s="362"/>
      <c r="B29" s="110" t="s">
        <v>14</v>
      </c>
      <c r="C29" s="98">
        <v>1873</v>
      </c>
      <c r="D29" s="32">
        <f t="shared" si="0"/>
        <v>1.2322368421052632</v>
      </c>
      <c r="E29" s="33">
        <f t="shared" si="1"/>
        <v>133.78571428571428</v>
      </c>
    </row>
    <row r="30" spans="1:7" ht="15" customHeight="1">
      <c r="A30" s="362"/>
      <c r="B30" s="110" t="s">
        <v>15</v>
      </c>
      <c r="C30" s="98">
        <v>1787</v>
      </c>
      <c r="D30" s="32">
        <f t="shared" si="0"/>
        <v>1.1756578947368421</v>
      </c>
      <c r="E30" s="33">
        <f t="shared" si="1"/>
        <v>127.64285714285715</v>
      </c>
    </row>
    <row r="31" spans="1:7" ht="15" customHeight="1">
      <c r="A31" s="362"/>
      <c r="B31" s="110" t="s">
        <v>16</v>
      </c>
      <c r="C31" s="98">
        <v>1877</v>
      </c>
      <c r="D31" s="32">
        <f t="shared" si="0"/>
        <v>1.2348684210526315</v>
      </c>
      <c r="E31" s="33">
        <f t="shared" si="1"/>
        <v>134.07142857142858</v>
      </c>
    </row>
    <row r="32" spans="1:7" ht="15" customHeight="1">
      <c r="A32" s="362"/>
      <c r="B32" s="110" t="s">
        <v>17</v>
      </c>
      <c r="C32" s="98">
        <v>1814.3333333333333</v>
      </c>
      <c r="D32" s="32">
        <f t="shared" si="0"/>
        <v>1.1936403508771929</v>
      </c>
      <c r="E32" s="33">
        <f t="shared" si="1"/>
        <v>129.5952380952381</v>
      </c>
    </row>
    <row r="33" spans="1:9" ht="15" customHeight="1">
      <c r="A33" s="362"/>
      <c r="B33" s="110" t="s">
        <v>18</v>
      </c>
      <c r="C33" s="98">
        <v>1887.5</v>
      </c>
      <c r="D33" s="32">
        <f t="shared" si="0"/>
        <v>1.2417763157894737</v>
      </c>
      <c r="E33" s="33">
        <f t="shared" si="1"/>
        <v>134.82142857142858</v>
      </c>
    </row>
    <row r="34" spans="1:9" ht="15" customHeight="1">
      <c r="A34" s="362"/>
      <c r="B34" s="110" t="s">
        <v>19</v>
      </c>
      <c r="C34" s="98">
        <v>1937</v>
      </c>
      <c r="D34" s="32">
        <f t="shared" si="0"/>
        <v>1.2743421052631578</v>
      </c>
      <c r="E34" s="33">
        <f t="shared" si="1"/>
        <v>138.35714285714286</v>
      </c>
    </row>
    <row r="35" spans="1:9" ht="15" customHeight="1">
      <c r="A35" s="362"/>
      <c r="B35" s="110" t="s">
        <v>20</v>
      </c>
      <c r="C35" s="98">
        <v>1889</v>
      </c>
      <c r="D35" s="32">
        <f t="shared" si="0"/>
        <v>1.2427631578947369</v>
      </c>
      <c r="E35" s="33">
        <f t="shared" si="1"/>
        <v>134.92857142857142</v>
      </c>
    </row>
    <row r="36" spans="1:9" ht="15" customHeight="1">
      <c r="A36" s="362"/>
      <c r="B36" s="110" t="s">
        <v>146</v>
      </c>
      <c r="C36" s="98">
        <v>1944</v>
      </c>
      <c r="D36" s="32">
        <f t="shared" si="0"/>
        <v>1.2789473684210526</v>
      </c>
      <c r="E36" s="33">
        <f t="shared" si="1"/>
        <v>138.85714285714286</v>
      </c>
    </row>
    <row r="37" spans="1:9" ht="15" customHeight="1" thickBot="1">
      <c r="A37" s="363"/>
      <c r="B37" s="111" t="s">
        <v>147</v>
      </c>
      <c r="C37" s="90">
        <v>2052</v>
      </c>
      <c r="D37" s="17">
        <f t="shared" si="0"/>
        <v>1.35</v>
      </c>
      <c r="E37" s="42">
        <f t="shared" si="1"/>
        <v>146.57142857142858</v>
      </c>
    </row>
    <row r="38" spans="1:9" ht="15" customHeight="1">
      <c r="A38" s="364">
        <v>2015</v>
      </c>
      <c r="B38" s="108" t="s">
        <v>148</v>
      </c>
      <c r="C38" s="35">
        <v>2088</v>
      </c>
      <c r="D38" s="13">
        <f t="shared" si="0"/>
        <v>1.3736842105263158</v>
      </c>
      <c r="E38" s="27">
        <f t="shared" si="1"/>
        <v>149.14285714285714</v>
      </c>
    </row>
    <row r="39" spans="1:9" ht="15" customHeight="1">
      <c r="A39" s="365"/>
      <c r="B39" s="110" t="s">
        <v>12</v>
      </c>
      <c r="C39" s="98">
        <v>1669</v>
      </c>
      <c r="D39" s="32">
        <f t="shared" si="0"/>
        <v>1.0980263157894736</v>
      </c>
      <c r="E39" s="33">
        <f t="shared" si="1"/>
        <v>119.21428571428572</v>
      </c>
    </row>
    <row r="40" spans="1:9" ht="15" customHeight="1">
      <c r="A40" s="365"/>
      <c r="B40" s="109" t="s">
        <v>13</v>
      </c>
      <c r="C40" s="89">
        <v>1827</v>
      </c>
      <c r="D40" s="15">
        <f t="shared" si="0"/>
        <v>1.2019736842105264</v>
      </c>
      <c r="E40" s="30">
        <f t="shared" si="1"/>
        <v>130.5</v>
      </c>
    </row>
    <row r="41" spans="1:9" ht="15" customHeight="1">
      <c r="A41" s="365"/>
      <c r="B41" s="109" t="s">
        <v>14</v>
      </c>
      <c r="C41" s="89">
        <v>1763</v>
      </c>
      <c r="D41" s="15">
        <f t="shared" si="0"/>
        <v>1.1598684210526315</v>
      </c>
      <c r="E41" s="30">
        <f t="shared" si="1"/>
        <v>125.92857142857143</v>
      </c>
    </row>
    <row r="42" spans="1:9" ht="15" customHeight="1">
      <c r="A42" s="365"/>
      <c r="B42" s="109" t="s">
        <v>15</v>
      </c>
      <c r="C42" s="89">
        <v>1753</v>
      </c>
      <c r="D42" s="15">
        <f t="shared" si="0"/>
        <v>1.1532894736842105</v>
      </c>
      <c r="E42" s="30">
        <f t="shared" si="1"/>
        <v>125.21428571428572</v>
      </c>
    </row>
    <row r="43" spans="1:9" ht="15" customHeight="1">
      <c r="A43" s="365"/>
      <c r="B43" s="109" t="s">
        <v>16</v>
      </c>
      <c r="C43" s="130">
        <v>2023</v>
      </c>
      <c r="D43" s="15">
        <f t="shared" si="0"/>
        <v>1.3309210526315789</v>
      </c>
      <c r="E43" s="30">
        <f t="shared" si="1"/>
        <v>144.5</v>
      </c>
    </row>
    <row r="44" spans="1:9" ht="15" customHeight="1">
      <c r="A44" s="365"/>
      <c r="B44" s="109" t="s">
        <v>17</v>
      </c>
      <c r="C44" s="130">
        <v>1776</v>
      </c>
      <c r="D44" s="15">
        <f t="shared" si="0"/>
        <v>1.168421052631579</v>
      </c>
      <c r="E44" s="30">
        <f t="shared" si="1"/>
        <v>126.85714285714285</v>
      </c>
    </row>
    <row r="45" spans="1:9" ht="15" customHeight="1">
      <c r="A45" s="365"/>
      <c r="B45" s="109" t="s">
        <v>18</v>
      </c>
      <c r="C45" s="89">
        <v>2306</v>
      </c>
      <c r="D45" s="15">
        <f t="shared" si="0"/>
        <v>1.5171052631578947</v>
      </c>
      <c r="E45" s="30">
        <f t="shared" si="1"/>
        <v>164.71428571428572</v>
      </c>
    </row>
    <row r="46" spans="1:9" ht="15" customHeight="1">
      <c r="A46" s="365"/>
      <c r="B46" s="131" t="s">
        <v>19</v>
      </c>
      <c r="C46" s="125">
        <v>2488</v>
      </c>
      <c r="D46" s="76">
        <f t="shared" si="0"/>
        <v>1.6368421052631579</v>
      </c>
      <c r="E46" s="126">
        <f t="shared" si="1"/>
        <v>177.71428571428572</v>
      </c>
    </row>
    <row r="47" spans="1:9" ht="15" customHeight="1">
      <c r="A47" s="365"/>
      <c r="B47" s="109" t="s">
        <v>20</v>
      </c>
      <c r="C47" s="129">
        <v>2048</v>
      </c>
      <c r="D47" s="15">
        <f t="shared" si="0"/>
        <v>1.3473684210526315</v>
      </c>
      <c r="E47" s="30">
        <f t="shared" si="1"/>
        <v>146.28571428571428</v>
      </c>
      <c r="G47" s="107"/>
      <c r="I47" s="107"/>
    </row>
    <row r="48" spans="1:9" ht="15" customHeight="1">
      <c r="A48" s="365"/>
      <c r="B48" s="109" t="s">
        <v>146</v>
      </c>
      <c r="C48" s="129">
        <v>2423</v>
      </c>
      <c r="D48" s="15">
        <f t="shared" si="0"/>
        <v>1.5940789473684212</v>
      </c>
      <c r="E48" s="30">
        <f t="shared" si="1"/>
        <v>173.07142857142856</v>
      </c>
      <c r="G48" s="107"/>
      <c r="I48" s="107"/>
    </row>
    <row r="49" spans="1:9" ht="15" customHeight="1" thickBot="1">
      <c r="A49" s="365"/>
      <c r="B49" s="111" t="s">
        <v>147</v>
      </c>
      <c r="C49" s="143">
        <v>2173</v>
      </c>
      <c r="D49" s="17">
        <f t="shared" si="0"/>
        <v>1.4296052631578948</v>
      </c>
      <c r="E49" s="42">
        <f t="shared" si="1"/>
        <v>155.21428571428569</v>
      </c>
      <c r="G49" s="107"/>
      <c r="I49" s="107"/>
    </row>
    <row r="50" spans="1:9" ht="15" customHeight="1">
      <c r="A50" s="361">
        <v>2016</v>
      </c>
      <c r="B50" s="108" t="s">
        <v>148</v>
      </c>
      <c r="C50" s="156">
        <v>2459</v>
      </c>
      <c r="D50" s="13">
        <f t="shared" si="0"/>
        <v>1.6177631578947369</v>
      </c>
      <c r="E50" s="27">
        <f t="shared" si="1"/>
        <v>175.64285714285714</v>
      </c>
      <c r="I50" s="107"/>
    </row>
    <row r="51" spans="1:9" ht="15" customHeight="1">
      <c r="A51" s="362"/>
      <c r="B51" s="109" t="s">
        <v>12</v>
      </c>
      <c r="C51" s="129">
        <v>2572</v>
      </c>
      <c r="D51" s="15">
        <f t="shared" si="0"/>
        <v>1.6921052631578948</v>
      </c>
      <c r="E51" s="30">
        <f t="shared" si="1"/>
        <v>183.71428571428572</v>
      </c>
    </row>
    <row r="52" spans="1:9" ht="15" customHeight="1">
      <c r="A52" s="362"/>
      <c r="B52" s="109" t="s">
        <v>13</v>
      </c>
      <c r="C52" s="129">
        <v>2854</v>
      </c>
      <c r="D52" s="15">
        <f t="shared" si="0"/>
        <v>1.8776315789473683</v>
      </c>
      <c r="E52" s="30">
        <f t="shared" si="1"/>
        <v>203.85714285714286</v>
      </c>
    </row>
    <row r="53" spans="1:9" ht="15" customHeight="1">
      <c r="A53" s="362"/>
      <c r="B53" s="109" t="s">
        <v>14</v>
      </c>
      <c r="C53" s="129">
        <v>2576</v>
      </c>
      <c r="D53" s="15">
        <f t="shared" si="0"/>
        <v>1.6947368421052631</v>
      </c>
      <c r="E53" s="30">
        <f t="shared" si="1"/>
        <v>184</v>
      </c>
    </row>
    <row r="54" spans="1:9" ht="15" customHeight="1">
      <c r="A54" s="362"/>
      <c r="B54" s="109" t="s">
        <v>15</v>
      </c>
      <c r="C54" s="129">
        <v>2680</v>
      </c>
      <c r="D54" s="15">
        <f t="shared" si="0"/>
        <v>1.763157894736842</v>
      </c>
      <c r="E54" s="30">
        <f t="shared" si="1"/>
        <v>191.42857142857144</v>
      </c>
    </row>
    <row r="55" spans="1:9" ht="15" customHeight="1">
      <c r="A55" s="362"/>
      <c r="B55" s="109" t="s">
        <v>16</v>
      </c>
      <c r="C55" s="130">
        <v>3111</v>
      </c>
      <c r="D55" s="15">
        <f t="shared" si="0"/>
        <v>2.0467105263157896</v>
      </c>
      <c r="E55" s="30">
        <f t="shared" si="1"/>
        <v>222.21428571428569</v>
      </c>
    </row>
    <row r="56" spans="1:9" ht="15" customHeight="1">
      <c r="A56" s="362"/>
      <c r="B56" s="109" t="s">
        <v>17</v>
      </c>
      <c r="C56" s="130">
        <v>2899.3</v>
      </c>
      <c r="D56" s="15">
        <f t="shared" si="0"/>
        <v>1.907434210526316</v>
      </c>
      <c r="E56" s="30">
        <f t="shared" si="1"/>
        <v>207.09285714285716</v>
      </c>
    </row>
    <row r="57" spans="1:9" ht="15" customHeight="1">
      <c r="A57" s="362"/>
      <c r="B57" s="109" t="s">
        <v>18</v>
      </c>
      <c r="C57" s="130">
        <v>3409</v>
      </c>
      <c r="D57" s="15">
        <f t="shared" si="0"/>
        <v>2.2427631578947369</v>
      </c>
      <c r="E57" s="30">
        <f t="shared" si="1"/>
        <v>243.5</v>
      </c>
    </row>
    <row r="58" spans="1:9" ht="15" customHeight="1">
      <c r="A58" s="362"/>
      <c r="B58" s="109" t="s">
        <v>19</v>
      </c>
      <c r="C58" s="130">
        <v>3743</v>
      </c>
      <c r="D58" s="15">
        <f t="shared" si="0"/>
        <v>2.4624999999999999</v>
      </c>
      <c r="E58" s="30">
        <f t="shared" si="1"/>
        <v>267.35714285714283</v>
      </c>
    </row>
    <row r="59" spans="1:9" ht="15" customHeight="1">
      <c r="A59" s="362"/>
      <c r="B59" s="109" t="s">
        <v>20</v>
      </c>
      <c r="C59" s="130">
        <v>3520</v>
      </c>
      <c r="D59" s="15">
        <f t="shared" si="0"/>
        <v>2.3157894736842106</v>
      </c>
      <c r="E59" s="30">
        <f t="shared" si="1"/>
        <v>251.42857142857142</v>
      </c>
    </row>
    <row r="60" spans="1:9" ht="15" customHeight="1">
      <c r="A60" s="362"/>
      <c r="B60" s="109" t="s">
        <v>146</v>
      </c>
      <c r="C60" s="130">
        <v>4456</v>
      </c>
      <c r="D60" s="15">
        <f t="shared" si="0"/>
        <v>2.9315789473684211</v>
      </c>
      <c r="E60" s="30">
        <f t="shared" si="1"/>
        <v>318.28571428571428</v>
      </c>
    </row>
    <row r="61" spans="1:9" ht="15" customHeight="1" thickBot="1">
      <c r="A61" s="362"/>
      <c r="B61" s="111" t="s">
        <v>147</v>
      </c>
      <c r="C61" s="157">
        <v>5033.8888888888887</v>
      </c>
      <c r="D61" s="17">
        <f t="shared" si="0"/>
        <v>3.3117690058479532</v>
      </c>
      <c r="E61" s="42">
        <f t="shared" si="1"/>
        <v>359.56349206349205</v>
      </c>
    </row>
    <row r="62" spans="1:9" ht="15" customHeight="1">
      <c r="A62" s="364">
        <v>2017</v>
      </c>
      <c r="B62" s="108" t="s">
        <v>148</v>
      </c>
      <c r="C62" s="269">
        <v>3517.6</v>
      </c>
      <c r="D62" s="76">
        <f t="shared" si="0"/>
        <v>2.3142105263157893</v>
      </c>
      <c r="E62" s="126">
        <f t="shared" si="1"/>
        <v>251.25714285714284</v>
      </c>
    </row>
    <row r="63" spans="1:9" ht="15" customHeight="1">
      <c r="A63" s="365"/>
      <c r="B63" s="131" t="s">
        <v>12</v>
      </c>
      <c r="C63" s="269">
        <v>5373.666666666667</v>
      </c>
      <c r="D63" s="76">
        <f t="shared" si="0"/>
        <v>3.5353070175438597</v>
      </c>
      <c r="E63" s="126">
        <f t="shared" si="1"/>
        <v>383.83333333333331</v>
      </c>
    </row>
    <row r="64" spans="1:9" ht="15" customHeight="1">
      <c r="A64" s="365"/>
      <c r="B64" s="131" t="s">
        <v>13</v>
      </c>
      <c r="C64" s="269">
        <v>3084</v>
      </c>
      <c r="D64" s="76">
        <f t="shared" si="0"/>
        <v>2.0289473684210528</v>
      </c>
      <c r="E64" s="126">
        <f t="shared" si="1"/>
        <v>220.28571428571428</v>
      </c>
    </row>
    <row r="65" spans="1:5" ht="15" customHeight="1">
      <c r="A65" s="365"/>
      <c r="B65" s="131" t="s">
        <v>14</v>
      </c>
      <c r="C65" s="269">
        <v>3833</v>
      </c>
      <c r="D65" s="76">
        <f t="shared" si="0"/>
        <v>2.5217105263157893</v>
      </c>
      <c r="E65" s="126">
        <f t="shared" si="1"/>
        <v>273.78571428571428</v>
      </c>
    </row>
    <row r="66" spans="1:5" ht="15" customHeight="1">
      <c r="A66" s="365"/>
      <c r="B66" s="131" t="s">
        <v>15</v>
      </c>
      <c r="C66" s="269">
        <v>3078</v>
      </c>
      <c r="D66" s="76">
        <f t="shared" si="0"/>
        <v>2.0249999999999999</v>
      </c>
      <c r="E66" s="126">
        <f t="shared" si="1"/>
        <v>219.85714285714283</v>
      </c>
    </row>
    <row r="67" spans="1:5" ht="15" customHeight="1">
      <c r="A67" s="365"/>
      <c r="B67" s="131" t="s">
        <v>16</v>
      </c>
      <c r="C67" s="269">
        <v>3288</v>
      </c>
      <c r="D67" s="76">
        <f t="shared" si="0"/>
        <v>2.1631578947368419</v>
      </c>
      <c r="E67" s="126">
        <f t="shared" si="1"/>
        <v>234.85714285714289</v>
      </c>
    </row>
    <row r="68" spans="1:5" ht="15" customHeight="1">
      <c r="A68" s="365"/>
      <c r="B68" s="131" t="s">
        <v>17</v>
      </c>
      <c r="C68" s="269">
        <v>3461</v>
      </c>
      <c r="D68" s="76">
        <f t="shared" si="0"/>
        <v>2.2769736842105264</v>
      </c>
      <c r="E68" s="126">
        <f t="shared" si="1"/>
        <v>247.21428571428569</v>
      </c>
    </row>
    <row r="69" spans="1:5" ht="15" customHeight="1">
      <c r="A69" s="365"/>
      <c r="B69" s="131" t="s">
        <v>18</v>
      </c>
      <c r="C69" s="269">
        <v>4049</v>
      </c>
      <c r="D69" s="76">
        <f t="shared" si="0"/>
        <v>2.6638157894736842</v>
      </c>
      <c r="E69" s="126">
        <f t="shared" si="1"/>
        <v>289.21428571428572</v>
      </c>
    </row>
    <row r="70" spans="1:5" ht="15" customHeight="1">
      <c r="A70" s="365"/>
      <c r="B70" s="131" t="s">
        <v>19</v>
      </c>
      <c r="C70" s="269">
        <v>3321</v>
      </c>
      <c r="D70" s="76">
        <f t="shared" si="0"/>
        <v>2.1848684210526317</v>
      </c>
      <c r="E70" s="126">
        <f t="shared" si="1"/>
        <v>237.21428571428572</v>
      </c>
    </row>
    <row r="71" spans="1:5" ht="15" customHeight="1">
      <c r="A71" s="365"/>
      <c r="B71" s="131" t="s">
        <v>20</v>
      </c>
      <c r="C71" s="269">
        <v>3905</v>
      </c>
      <c r="D71" s="76">
        <f t="shared" si="0"/>
        <v>2.5690789473684212</v>
      </c>
      <c r="E71" s="126">
        <f t="shared" si="1"/>
        <v>278.92857142857139</v>
      </c>
    </row>
    <row r="72" spans="1:5" ht="15" customHeight="1">
      <c r="A72" s="365"/>
      <c r="B72" s="131" t="s">
        <v>146</v>
      </c>
      <c r="C72" s="269">
        <v>3784</v>
      </c>
      <c r="D72" s="76">
        <f t="shared" si="0"/>
        <v>2.4894736842105263</v>
      </c>
      <c r="E72" s="126">
        <f t="shared" si="1"/>
        <v>270.28571428571428</v>
      </c>
    </row>
    <row r="73" spans="1:5" ht="15" customHeight="1" thickBot="1">
      <c r="A73" s="365"/>
      <c r="B73" s="169" t="s">
        <v>147</v>
      </c>
      <c r="C73" s="312">
        <v>6618</v>
      </c>
      <c r="D73" s="17">
        <f t="shared" si="0"/>
        <v>4.3539473684210526</v>
      </c>
      <c r="E73" s="42">
        <f t="shared" si="1"/>
        <v>472.71428571428567</v>
      </c>
    </row>
    <row r="74" spans="1:5" ht="15" customHeight="1">
      <c r="A74" s="364">
        <v>2018</v>
      </c>
      <c r="B74" s="108" t="s">
        <v>148</v>
      </c>
      <c r="C74" s="271">
        <v>3499</v>
      </c>
      <c r="D74" s="13">
        <f t="shared" si="0"/>
        <v>2.3019736842105263</v>
      </c>
      <c r="E74" s="27">
        <f t="shared" si="1"/>
        <v>249.92857142857142</v>
      </c>
    </row>
    <row r="75" spans="1:5" ht="15" customHeight="1">
      <c r="A75" s="365"/>
      <c r="B75" s="131" t="s">
        <v>12</v>
      </c>
      <c r="C75" s="269">
        <v>3178</v>
      </c>
      <c r="D75" s="76">
        <f t="shared" si="0"/>
        <v>2.0907894736842105</v>
      </c>
      <c r="E75" s="126">
        <f t="shared" si="1"/>
        <v>227</v>
      </c>
    </row>
    <row r="76" spans="1:5" ht="15" customHeight="1">
      <c r="A76" s="365"/>
      <c r="B76" s="131" t="s">
        <v>13</v>
      </c>
      <c r="C76" s="269">
        <v>3834</v>
      </c>
      <c r="D76" s="76">
        <f t="shared" si="0"/>
        <v>2.5223684210526316</v>
      </c>
      <c r="E76" s="126">
        <f t="shared" si="1"/>
        <v>273.85714285714283</v>
      </c>
    </row>
    <row r="77" spans="1:5" ht="15" customHeight="1">
      <c r="A77" s="365"/>
      <c r="B77" s="131" t="s">
        <v>14</v>
      </c>
      <c r="C77" s="269" t="s">
        <v>150</v>
      </c>
      <c r="D77" s="76" t="s">
        <v>150</v>
      </c>
      <c r="E77" s="126" t="s">
        <v>150</v>
      </c>
    </row>
    <row r="78" spans="1:5" ht="15" customHeight="1">
      <c r="A78" s="365"/>
      <c r="B78" s="131" t="s">
        <v>15</v>
      </c>
      <c r="C78" s="269">
        <v>3729</v>
      </c>
      <c r="D78" s="76">
        <f t="shared" ref="D78:D98" si="2">+C78/$B$119</f>
        <v>2.4532894736842104</v>
      </c>
      <c r="E78" s="126">
        <f t="shared" ref="E78:E98" si="3">+C78/$C$23*100</f>
        <v>266.35714285714289</v>
      </c>
    </row>
    <row r="79" spans="1:5" ht="15" customHeight="1">
      <c r="A79" s="365"/>
      <c r="B79" s="131" t="s">
        <v>16</v>
      </c>
      <c r="C79" s="269">
        <v>2854</v>
      </c>
      <c r="D79" s="76">
        <f t="shared" si="2"/>
        <v>1.8776315789473683</v>
      </c>
      <c r="E79" s="126">
        <f t="shared" si="3"/>
        <v>203.85714285714286</v>
      </c>
    </row>
    <row r="80" spans="1:5" ht="15" customHeight="1">
      <c r="A80" s="365"/>
      <c r="B80" s="131" t="s">
        <v>17</v>
      </c>
      <c r="C80" s="269">
        <v>3406</v>
      </c>
      <c r="D80" s="76">
        <f t="shared" si="2"/>
        <v>2.2407894736842104</v>
      </c>
      <c r="E80" s="126">
        <f t="shared" si="3"/>
        <v>243.28571428571428</v>
      </c>
    </row>
    <row r="81" spans="1:5" ht="15" customHeight="1">
      <c r="A81" s="365"/>
      <c r="B81" s="131" t="s">
        <v>18</v>
      </c>
      <c r="C81" s="269">
        <v>3759</v>
      </c>
      <c r="D81" s="76">
        <f t="shared" si="2"/>
        <v>2.4730263157894736</v>
      </c>
      <c r="E81" s="126">
        <f t="shared" si="3"/>
        <v>268.5</v>
      </c>
    </row>
    <row r="82" spans="1:5" ht="15" customHeight="1">
      <c r="A82" s="365"/>
      <c r="B82" s="131" t="s">
        <v>19</v>
      </c>
      <c r="C82" s="269">
        <v>4909</v>
      </c>
      <c r="D82" s="76">
        <f t="shared" si="2"/>
        <v>3.2296052631578949</v>
      </c>
      <c r="E82" s="126">
        <f t="shared" si="3"/>
        <v>350.64285714285711</v>
      </c>
    </row>
    <row r="83" spans="1:5" ht="15" customHeight="1">
      <c r="A83" s="365"/>
      <c r="B83" s="131" t="s">
        <v>20</v>
      </c>
      <c r="C83" s="269">
        <v>4318</v>
      </c>
      <c r="D83" s="76">
        <f t="shared" si="2"/>
        <v>2.8407894736842105</v>
      </c>
      <c r="E83" s="126">
        <f t="shared" si="3"/>
        <v>308.42857142857139</v>
      </c>
    </row>
    <row r="84" spans="1:5" ht="15" customHeight="1">
      <c r="A84" s="365"/>
      <c r="B84" s="131" t="s">
        <v>146</v>
      </c>
      <c r="C84" s="269">
        <v>4705</v>
      </c>
      <c r="D84" s="76">
        <f t="shared" si="2"/>
        <v>3.0953947368421053</v>
      </c>
      <c r="E84" s="126">
        <f t="shared" si="3"/>
        <v>336.07142857142856</v>
      </c>
    </row>
    <row r="85" spans="1:5" ht="15" customHeight="1" thickBot="1">
      <c r="A85" s="365"/>
      <c r="B85" s="169" t="s">
        <v>147</v>
      </c>
      <c r="C85" s="162">
        <v>9796</v>
      </c>
      <c r="D85" s="165">
        <f t="shared" si="2"/>
        <v>6.4447368421052635</v>
      </c>
      <c r="E85" s="168">
        <f t="shared" si="3"/>
        <v>699.71428571428578</v>
      </c>
    </row>
    <row r="86" spans="1:5" ht="15" customHeight="1">
      <c r="A86" s="364">
        <v>2019</v>
      </c>
      <c r="B86" s="108" t="s">
        <v>148</v>
      </c>
      <c r="C86" s="271">
        <v>4704</v>
      </c>
      <c r="D86" s="13">
        <f t="shared" si="2"/>
        <v>3.094736842105263</v>
      </c>
      <c r="E86" s="27">
        <f t="shared" si="3"/>
        <v>336</v>
      </c>
    </row>
    <row r="87" spans="1:5" ht="15" customHeight="1">
      <c r="A87" s="365"/>
      <c r="B87" s="131" t="s">
        <v>12</v>
      </c>
      <c r="C87" s="269">
        <v>7042</v>
      </c>
      <c r="D87" s="76">
        <f t="shared" si="2"/>
        <v>4.632894736842105</v>
      </c>
      <c r="E87" s="126">
        <f t="shared" si="3"/>
        <v>503</v>
      </c>
    </row>
    <row r="88" spans="1:5" ht="15" customHeight="1">
      <c r="A88" s="365"/>
      <c r="B88" s="131" t="s">
        <v>13</v>
      </c>
      <c r="C88" s="269">
        <v>4920</v>
      </c>
      <c r="D88" s="76">
        <f t="shared" si="2"/>
        <v>3.236842105263158</v>
      </c>
      <c r="E88" s="126">
        <f t="shared" si="3"/>
        <v>351.42857142857144</v>
      </c>
    </row>
    <row r="89" spans="1:5" ht="15" customHeight="1">
      <c r="A89" s="365"/>
      <c r="B89" s="131" t="s">
        <v>14</v>
      </c>
      <c r="C89" s="269">
        <v>6415</v>
      </c>
      <c r="D89" s="76">
        <f t="shared" si="2"/>
        <v>4.2203947368421053</v>
      </c>
      <c r="E89" s="126">
        <f t="shared" si="3"/>
        <v>458.21428571428572</v>
      </c>
    </row>
    <row r="90" spans="1:5" ht="15" customHeight="1">
      <c r="A90" s="365"/>
      <c r="B90" s="131" t="s">
        <v>15</v>
      </c>
      <c r="C90" s="269">
        <v>4273</v>
      </c>
      <c r="D90" s="76">
        <f t="shared" si="2"/>
        <v>2.8111842105263158</v>
      </c>
      <c r="E90" s="126">
        <f t="shared" si="3"/>
        <v>305.21428571428572</v>
      </c>
    </row>
    <row r="91" spans="1:5" ht="15" customHeight="1">
      <c r="A91" s="365"/>
      <c r="B91" s="131" t="s">
        <v>16</v>
      </c>
      <c r="C91" s="269">
        <v>4377</v>
      </c>
      <c r="D91" s="76">
        <f t="shared" si="2"/>
        <v>2.8796052631578948</v>
      </c>
      <c r="E91" s="126">
        <f t="shared" si="3"/>
        <v>312.64285714285711</v>
      </c>
    </row>
    <row r="92" spans="1:5" ht="15" customHeight="1">
      <c r="A92" s="365"/>
      <c r="B92" s="131" t="s">
        <v>17</v>
      </c>
      <c r="C92" s="269">
        <v>6474</v>
      </c>
      <c r="D92" s="76">
        <f t="shared" si="2"/>
        <v>4.2592105263157896</v>
      </c>
      <c r="E92" s="126">
        <f t="shared" si="3"/>
        <v>462.42857142857144</v>
      </c>
    </row>
    <row r="93" spans="1:5" ht="15" customHeight="1">
      <c r="A93" s="365"/>
      <c r="B93" s="131" t="s">
        <v>18</v>
      </c>
      <c r="C93" s="269">
        <v>4871</v>
      </c>
      <c r="D93" s="76">
        <f t="shared" si="2"/>
        <v>3.204605263157895</v>
      </c>
      <c r="E93" s="126">
        <f t="shared" si="3"/>
        <v>347.92857142857139</v>
      </c>
    </row>
    <row r="94" spans="1:5" ht="15" customHeight="1">
      <c r="A94" s="365"/>
      <c r="B94" s="131" t="s">
        <v>19</v>
      </c>
      <c r="C94" s="269">
        <v>7799</v>
      </c>
      <c r="D94" s="76">
        <f t="shared" si="2"/>
        <v>5.1309210526315789</v>
      </c>
      <c r="E94" s="126">
        <f t="shared" si="3"/>
        <v>557.07142857142856</v>
      </c>
    </row>
    <row r="95" spans="1:5" ht="15" customHeight="1">
      <c r="A95" s="365"/>
      <c r="B95" s="131" t="s">
        <v>20</v>
      </c>
      <c r="C95" s="269">
        <v>7799</v>
      </c>
      <c r="D95" s="76">
        <f t="shared" si="2"/>
        <v>5.1309210526315789</v>
      </c>
      <c r="E95" s="126">
        <f t="shared" si="3"/>
        <v>557.07142857142856</v>
      </c>
    </row>
    <row r="96" spans="1:5" ht="15" customHeight="1">
      <c r="A96" s="365"/>
      <c r="B96" s="131" t="s">
        <v>146</v>
      </c>
      <c r="C96" s="269">
        <v>8663</v>
      </c>
      <c r="D96" s="76">
        <f t="shared" si="2"/>
        <v>5.6993421052631579</v>
      </c>
      <c r="E96" s="126">
        <f t="shared" si="3"/>
        <v>618.78571428571433</v>
      </c>
    </row>
    <row r="97" spans="1:5" ht="15" customHeight="1" thickBot="1">
      <c r="A97" s="372"/>
      <c r="B97" s="169" t="s">
        <v>147</v>
      </c>
      <c r="C97" s="162">
        <v>11085</v>
      </c>
      <c r="D97" s="165">
        <f t="shared" si="2"/>
        <v>7.2927631578947372</v>
      </c>
      <c r="E97" s="168">
        <f t="shared" si="3"/>
        <v>791.78571428571422</v>
      </c>
    </row>
    <row r="98" spans="1:5" ht="15" customHeight="1">
      <c r="A98" s="364">
        <v>2020</v>
      </c>
      <c r="B98" s="108" t="s">
        <v>148</v>
      </c>
      <c r="C98" s="271">
        <v>6617</v>
      </c>
      <c r="D98" s="13">
        <f t="shared" si="2"/>
        <v>4.3532894736842103</v>
      </c>
      <c r="E98" s="27">
        <f t="shared" si="3"/>
        <v>472.64285714285717</v>
      </c>
    </row>
    <row r="99" spans="1:5" ht="15" customHeight="1">
      <c r="A99" s="365"/>
      <c r="B99" s="131" t="s">
        <v>12</v>
      </c>
      <c r="C99" s="8" t="s">
        <v>150</v>
      </c>
      <c r="D99" s="76" t="s">
        <v>150</v>
      </c>
      <c r="E99" s="126" t="s">
        <v>150</v>
      </c>
    </row>
    <row r="100" spans="1:5" ht="15" customHeight="1">
      <c r="A100" s="365"/>
      <c r="B100" s="131" t="s">
        <v>13</v>
      </c>
      <c r="C100" s="269" t="s">
        <v>150</v>
      </c>
      <c r="D100" s="76" t="s">
        <v>150</v>
      </c>
      <c r="E100" s="126" t="s">
        <v>150</v>
      </c>
    </row>
    <row r="101" spans="1:5" ht="15" customHeight="1">
      <c r="A101" s="365"/>
      <c r="B101" s="131" t="s">
        <v>14</v>
      </c>
      <c r="C101" s="269" t="s">
        <v>150</v>
      </c>
      <c r="D101" s="76" t="s">
        <v>150</v>
      </c>
      <c r="E101" s="126" t="s">
        <v>150</v>
      </c>
    </row>
    <row r="102" spans="1:5" ht="15" customHeight="1">
      <c r="A102" s="365"/>
      <c r="B102" s="131" t="s">
        <v>15</v>
      </c>
      <c r="C102" s="269" t="s">
        <v>150</v>
      </c>
      <c r="D102" s="76" t="s">
        <v>150</v>
      </c>
      <c r="E102" s="126" t="s">
        <v>150</v>
      </c>
    </row>
    <row r="103" spans="1:5" ht="15" customHeight="1">
      <c r="A103" s="365"/>
      <c r="B103" s="131" t="s">
        <v>16</v>
      </c>
      <c r="C103" s="269" t="s">
        <v>150</v>
      </c>
      <c r="D103" s="76" t="s">
        <v>150</v>
      </c>
      <c r="E103" s="126" t="s">
        <v>150</v>
      </c>
    </row>
    <row r="104" spans="1:5" ht="15" customHeight="1">
      <c r="A104" s="365"/>
      <c r="B104" s="131" t="s">
        <v>17</v>
      </c>
      <c r="C104" s="269" t="s">
        <v>150</v>
      </c>
      <c r="D104" s="76" t="s">
        <v>150</v>
      </c>
      <c r="E104" s="126" t="s">
        <v>150</v>
      </c>
    </row>
    <row r="105" spans="1:5" ht="15" customHeight="1">
      <c r="A105" s="365"/>
      <c r="B105" s="131" t="s">
        <v>18</v>
      </c>
      <c r="C105" s="269" t="s">
        <v>150</v>
      </c>
      <c r="D105" s="76" t="s">
        <v>150</v>
      </c>
      <c r="E105" s="126" t="s">
        <v>150</v>
      </c>
    </row>
    <row r="106" spans="1:5" ht="15" customHeight="1">
      <c r="A106" s="365"/>
      <c r="B106" s="131" t="s">
        <v>19</v>
      </c>
      <c r="C106" s="269" t="s">
        <v>150</v>
      </c>
      <c r="D106" s="76" t="s">
        <v>150</v>
      </c>
      <c r="E106" s="126" t="s">
        <v>150</v>
      </c>
    </row>
    <row r="107" spans="1:5" ht="15" customHeight="1">
      <c r="A107" s="365"/>
      <c r="B107" s="131" t="s">
        <v>20</v>
      </c>
      <c r="C107" s="269" t="s">
        <v>150</v>
      </c>
      <c r="D107" s="76" t="s">
        <v>150</v>
      </c>
      <c r="E107" s="126" t="s">
        <v>150</v>
      </c>
    </row>
    <row r="108" spans="1:5" ht="15" customHeight="1">
      <c r="A108" s="365"/>
      <c r="B108" s="131" t="s">
        <v>146</v>
      </c>
      <c r="C108" s="269" t="s">
        <v>150</v>
      </c>
      <c r="D108" s="76" t="s">
        <v>150</v>
      </c>
      <c r="E108" s="126" t="s">
        <v>150</v>
      </c>
    </row>
    <row r="109" spans="1:5" ht="15" customHeight="1" thickBot="1">
      <c r="A109" s="365"/>
      <c r="B109" s="169" t="s">
        <v>147</v>
      </c>
      <c r="C109" s="162" t="s">
        <v>150</v>
      </c>
      <c r="D109" s="165" t="s">
        <v>150</v>
      </c>
      <c r="E109" s="168" t="s">
        <v>150</v>
      </c>
    </row>
    <row r="110" spans="1:5" ht="15" customHeight="1">
      <c r="A110" s="364">
        <v>2021</v>
      </c>
      <c r="B110" s="131" t="s">
        <v>148</v>
      </c>
      <c r="C110" s="269" t="s">
        <v>150</v>
      </c>
      <c r="D110" s="76" t="s">
        <v>150</v>
      </c>
      <c r="E110" s="126" t="s">
        <v>150</v>
      </c>
    </row>
    <row r="111" spans="1:5" ht="15" customHeight="1">
      <c r="A111" s="365"/>
      <c r="B111" s="131" t="s">
        <v>12</v>
      </c>
      <c r="C111" s="269" t="s">
        <v>150</v>
      </c>
      <c r="D111" s="76" t="s">
        <v>150</v>
      </c>
      <c r="E111" s="126" t="s">
        <v>150</v>
      </c>
    </row>
    <row r="112" spans="1:5" ht="15" customHeight="1">
      <c r="A112" s="365"/>
      <c r="B112" s="131" t="s">
        <v>13</v>
      </c>
      <c r="C112" s="269" t="s">
        <v>150</v>
      </c>
      <c r="D112" s="76" t="s">
        <v>150</v>
      </c>
      <c r="E112" s="126" t="s">
        <v>150</v>
      </c>
    </row>
    <row r="113" spans="1:9" ht="15" customHeight="1">
      <c r="A113" s="365"/>
      <c r="B113" s="131" t="s">
        <v>14</v>
      </c>
      <c r="C113" s="269" t="s">
        <v>150</v>
      </c>
      <c r="D113" s="76" t="s">
        <v>150</v>
      </c>
      <c r="E113" s="126" t="s">
        <v>150</v>
      </c>
    </row>
    <row r="114" spans="1:9" ht="15" customHeight="1">
      <c r="A114" s="365"/>
      <c r="B114" s="131" t="s">
        <v>15</v>
      </c>
      <c r="C114" s="269" t="s">
        <v>150</v>
      </c>
      <c r="D114" s="76" t="s">
        <v>150</v>
      </c>
      <c r="E114" s="126" t="s">
        <v>150</v>
      </c>
    </row>
    <row r="115" spans="1:9" ht="15" customHeight="1">
      <c r="A115" s="365"/>
      <c r="B115" s="131" t="s">
        <v>16</v>
      </c>
      <c r="C115" s="269" t="s">
        <v>150</v>
      </c>
      <c r="D115" s="76" t="s">
        <v>150</v>
      </c>
      <c r="E115" s="126" t="s">
        <v>150</v>
      </c>
    </row>
    <row r="116" spans="1:9" ht="15" customHeight="1">
      <c r="A116" s="365"/>
      <c r="B116" s="131" t="s">
        <v>17</v>
      </c>
      <c r="C116" s="269" t="s">
        <v>150</v>
      </c>
      <c r="D116" s="76" t="s">
        <v>150</v>
      </c>
      <c r="E116" s="126" t="s">
        <v>150</v>
      </c>
    </row>
    <row r="117" spans="1:9" ht="15" customHeight="1">
      <c r="A117" s="365"/>
      <c r="B117" s="131" t="s">
        <v>18</v>
      </c>
      <c r="C117" s="269" t="s">
        <v>150</v>
      </c>
      <c r="D117" s="76" t="s">
        <v>150</v>
      </c>
      <c r="E117" s="126" t="s">
        <v>150</v>
      </c>
    </row>
    <row r="118" spans="1:9" ht="15" customHeight="1" thickBot="1">
      <c r="A118" s="372"/>
      <c r="B118" s="169" t="s">
        <v>19</v>
      </c>
      <c r="C118" s="162">
        <v>24340</v>
      </c>
      <c r="D118" s="165">
        <f t="shared" ref="D118" si="4">+C118/$B$119</f>
        <v>16.013157894736842</v>
      </c>
      <c r="E118" s="168">
        <f t="shared" ref="E118" si="5">+C118/$C$23*100</f>
        <v>1738.5714285714287</v>
      </c>
    </row>
    <row r="119" spans="1:9" ht="15" customHeight="1">
      <c r="A119" s="155" t="s">
        <v>219</v>
      </c>
      <c r="B119" s="19">
        <v>1520</v>
      </c>
    </row>
    <row r="120" spans="1:9" ht="15" customHeight="1">
      <c r="A120" s="2"/>
      <c r="B120" s="74"/>
      <c r="I120" s="107"/>
    </row>
    <row r="121" spans="1:9" ht="15" customHeight="1">
      <c r="A121" s="5" t="s">
        <v>73</v>
      </c>
      <c r="I121" s="107"/>
    </row>
    <row r="122" spans="1:9" ht="15" customHeight="1">
      <c r="A122" s="6" t="s">
        <v>74</v>
      </c>
      <c r="I122" s="107"/>
    </row>
    <row r="123" spans="1:9" ht="15" customHeight="1">
      <c r="A123" s="6" t="s">
        <v>75</v>
      </c>
      <c r="I123" s="107"/>
    </row>
    <row r="124" spans="1:9" ht="15" customHeight="1">
      <c r="I124" s="107"/>
    </row>
    <row r="125" spans="1:9" ht="15" customHeight="1">
      <c r="A125" s="118" t="s">
        <v>21</v>
      </c>
      <c r="E125" s="5"/>
      <c r="H125" s="107"/>
    </row>
    <row r="126" spans="1:9" ht="15" customHeight="1"/>
    <row r="127" spans="1:9" ht="12" customHeight="1">
      <c r="A127" s="452" t="s">
        <v>257</v>
      </c>
      <c r="B127" s="5"/>
      <c r="C127" s="107"/>
      <c r="D127" s="5"/>
      <c r="F127" s="5"/>
      <c r="G127" s="161"/>
      <c r="H127" s="5"/>
    </row>
    <row r="128" spans="1:9" ht="12" customHeight="1">
      <c r="A128" s="453" t="s">
        <v>258</v>
      </c>
      <c r="B128" s="5"/>
      <c r="C128" s="107"/>
      <c r="D128" s="5"/>
      <c r="F128" s="5"/>
      <c r="G128" s="159"/>
      <c r="H128" s="5"/>
    </row>
    <row r="129" spans="2:8" ht="18.600000000000001">
      <c r="B129" s="5"/>
      <c r="C129" s="107"/>
      <c r="D129" s="5"/>
      <c r="F129" s="5"/>
      <c r="G129" s="159"/>
      <c r="H129" s="5"/>
    </row>
    <row r="130" spans="2:8" ht="18.600000000000001">
      <c r="B130" s="5"/>
      <c r="C130" s="107"/>
      <c r="D130" s="5"/>
      <c r="F130" s="5"/>
      <c r="G130" s="159"/>
      <c r="H130" s="5"/>
    </row>
    <row r="131" spans="2:8" ht="18.600000000000001">
      <c r="C131" s="107"/>
      <c r="D131" s="107"/>
      <c r="F131" s="5"/>
      <c r="G131" s="159"/>
      <c r="H131" s="5"/>
    </row>
    <row r="132" spans="2:8" ht="18.600000000000001">
      <c r="C132" s="107"/>
      <c r="D132" s="107"/>
      <c r="F132" s="5"/>
      <c r="G132" s="159"/>
      <c r="H132" s="5"/>
    </row>
    <row r="133" spans="2:8" ht="18.600000000000001">
      <c r="C133" s="107"/>
      <c r="D133" s="107"/>
      <c r="F133" s="5"/>
      <c r="G133" s="159"/>
      <c r="H133" s="5"/>
    </row>
    <row r="134" spans="2:8" ht="18.600000000000001">
      <c r="C134" s="107"/>
      <c r="F134" s="5"/>
      <c r="G134" s="159"/>
      <c r="H134" s="5"/>
    </row>
    <row r="135" spans="2:8" ht="18.600000000000001">
      <c r="C135" s="107"/>
      <c r="F135" s="5"/>
      <c r="G135" s="159"/>
      <c r="H135" s="5"/>
    </row>
    <row r="136" spans="2:8">
      <c r="F136" s="5"/>
      <c r="G136" s="159"/>
      <c r="H136" s="5"/>
    </row>
  </sheetData>
  <mergeCells count="13">
    <mergeCell ref="A98:A109"/>
    <mergeCell ref="A86:A97"/>
    <mergeCell ref="A74:A85"/>
    <mergeCell ref="A62:A73"/>
    <mergeCell ref="A110:A118"/>
    <mergeCell ref="C12:E12"/>
    <mergeCell ref="C13:E13"/>
    <mergeCell ref="A15:A25"/>
    <mergeCell ref="A26:A37"/>
    <mergeCell ref="A50:A61"/>
    <mergeCell ref="A38:A49"/>
    <mergeCell ref="A12:A14"/>
    <mergeCell ref="B12:B14"/>
  </mergeCells>
  <hyperlinks>
    <hyperlink ref="A125" location="Índice!A1" display="Volver al Índice" xr:uid="{00000000-0004-0000-2600-000000000000}"/>
    <hyperlink ref="A128" r:id="rId1" xr:uid="{9B7F84C5-E222-428C-B3E1-1E575620A3FF}"/>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111"/>
  <sheetViews>
    <sheetView zoomScale="80" zoomScaleNormal="80" workbookViewId="0"/>
  </sheetViews>
  <sheetFormatPr baseColWidth="10" defaultColWidth="9.109375" defaultRowHeight="14.4"/>
  <cols>
    <col min="1" max="1" width="27.6640625" style="173" customWidth="1"/>
    <col min="2" max="2" width="24.6640625" style="173" customWidth="1"/>
    <col min="3" max="11" width="21.88671875" style="173" customWidth="1"/>
    <col min="12" max="16384" width="9.109375" style="173"/>
  </cols>
  <sheetData>
    <row r="1" spans="1:11">
      <c r="A1" s="171" t="s">
        <v>0</v>
      </c>
      <c r="B1" s="172"/>
      <c r="C1" s="172"/>
    </row>
    <row r="2" spans="1:11">
      <c r="A2" s="171" t="s">
        <v>1</v>
      </c>
      <c r="B2" s="172"/>
      <c r="C2" s="172"/>
    </row>
    <row r="3" spans="1:11">
      <c r="A3" s="171" t="s">
        <v>2</v>
      </c>
      <c r="B3" s="172"/>
      <c r="C3" s="172"/>
    </row>
    <row r="4" spans="1:11">
      <c r="A4" s="171" t="s">
        <v>3</v>
      </c>
      <c r="B4" s="172" t="s">
        <v>4</v>
      </c>
      <c r="C4" s="172"/>
    </row>
    <row r="5" spans="1:11">
      <c r="A5" s="171" t="s">
        <v>6</v>
      </c>
      <c r="B5" s="172" t="s">
        <v>248</v>
      </c>
    </row>
    <row r="6" spans="1:11">
      <c r="A6" s="171" t="s">
        <v>5</v>
      </c>
      <c r="B6" s="172" t="s">
        <v>249</v>
      </c>
    </row>
    <row r="7" spans="1:11">
      <c r="A7" s="171" t="s">
        <v>7</v>
      </c>
      <c r="B7" s="172" t="s">
        <v>217</v>
      </c>
      <c r="C7" s="172"/>
    </row>
    <row r="8" spans="1:11">
      <c r="A8" s="171" t="s">
        <v>8</v>
      </c>
      <c r="B8" s="174" t="s">
        <v>250</v>
      </c>
      <c r="C8" s="172"/>
    </row>
    <row r="9" spans="1:11">
      <c r="A9" s="171" t="s">
        <v>9</v>
      </c>
      <c r="B9" s="174" t="s">
        <v>250</v>
      </c>
      <c r="C9" s="172"/>
    </row>
    <row r="10" spans="1:11">
      <c r="A10" s="172"/>
      <c r="B10" s="172"/>
      <c r="C10" s="172"/>
    </row>
    <row r="11" spans="1:11" ht="15" thickBot="1">
      <c r="A11" s="172"/>
      <c r="B11" s="172"/>
      <c r="C11" s="172"/>
    </row>
    <row r="12" spans="1:11">
      <c r="A12" s="388" t="s">
        <v>10</v>
      </c>
      <c r="B12" s="383" t="s">
        <v>11</v>
      </c>
      <c r="C12" s="377" t="s">
        <v>68</v>
      </c>
      <c r="D12" s="378"/>
      <c r="E12" s="379"/>
      <c r="F12" s="377" t="s">
        <v>68</v>
      </c>
      <c r="G12" s="378"/>
      <c r="H12" s="379"/>
      <c r="I12" s="377" t="s">
        <v>68</v>
      </c>
      <c r="J12" s="378"/>
      <c r="K12" s="379"/>
    </row>
    <row r="13" spans="1:11">
      <c r="A13" s="389"/>
      <c r="B13" s="384"/>
      <c r="C13" s="380" t="s">
        <v>69</v>
      </c>
      <c r="D13" s="381"/>
      <c r="E13" s="382"/>
      <c r="F13" s="380" t="s">
        <v>165</v>
      </c>
      <c r="G13" s="381"/>
      <c r="H13" s="382"/>
      <c r="I13" s="380" t="s">
        <v>166</v>
      </c>
      <c r="J13" s="381"/>
      <c r="K13" s="382"/>
    </row>
    <row r="14" spans="1:11" ht="15" thickBot="1">
      <c r="A14" s="390"/>
      <c r="B14" s="385"/>
      <c r="C14" s="175" t="s">
        <v>70</v>
      </c>
      <c r="D14" s="176" t="s">
        <v>71</v>
      </c>
      <c r="E14" s="177" t="s">
        <v>173</v>
      </c>
      <c r="F14" s="175" t="s">
        <v>70</v>
      </c>
      <c r="G14" s="176" t="s">
        <v>71</v>
      </c>
      <c r="H14" s="177" t="s">
        <v>173</v>
      </c>
      <c r="I14" s="175" t="s">
        <v>70</v>
      </c>
      <c r="J14" s="176" t="s">
        <v>71</v>
      </c>
      <c r="K14" s="177" t="s">
        <v>173</v>
      </c>
    </row>
    <row r="15" spans="1:11">
      <c r="A15" s="386">
        <v>2015</v>
      </c>
      <c r="B15" s="338" t="s">
        <v>15</v>
      </c>
      <c r="C15" s="178">
        <v>115</v>
      </c>
      <c r="D15" s="179">
        <f t="shared" ref="D15:D28" si="0">+C15/B$95</f>
        <v>0.1796875</v>
      </c>
      <c r="E15" s="180">
        <f t="shared" ref="E15:E28" si="1">+D15/D$15*100</f>
        <v>100</v>
      </c>
      <c r="F15" s="178">
        <v>145</v>
      </c>
      <c r="G15" s="179">
        <f t="shared" ref="G15:G28" si="2">+F15/B$95</f>
        <v>0.2265625</v>
      </c>
      <c r="H15" s="181">
        <f>+G15/G$15*100</f>
        <v>100</v>
      </c>
      <c r="I15" s="178" t="s">
        <v>150</v>
      </c>
      <c r="J15" s="179" t="s">
        <v>151</v>
      </c>
      <c r="K15" s="180" t="s">
        <v>151</v>
      </c>
    </row>
    <row r="16" spans="1:11">
      <c r="A16" s="387"/>
      <c r="B16" s="295" t="s">
        <v>16</v>
      </c>
      <c r="C16" s="182">
        <v>115</v>
      </c>
      <c r="D16" s="183">
        <f t="shared" si="0"/>
        <v>0.1796875</v>
      </c>
      <c r="E16" s="184">
        <f t="shared" si="1"/>
        <v>100</v>
      </c>
      <c r="F16" s="182">
        <v>145</v>
      </c>
      <c r="G16" s="183">
        <f t="shared" si="2"/>
        <v>0.2265625</v>
      </c>
      <c r="H16" s="185">
        <f t="shared" ref="H16:H28" si="3">+G16/G$15*100</f>
        <v>100</v>
      </c>
      <c r="I16" s="182" t="s">
        <v>150</v>
      </c>
      <c r="J16" s="183" t="s">
        <v>151</v>
      </c>
      <c r="K16" s="339" t="s">
        <v>151</v>
      </c>
    </row>
    <row r="17" spans="1:11">
      <c r="A17" s="387"/>
      <c r="B17" s="295" t="s">
        <v>17</v>
      </c>
      <c r="C17" s="182">
        <v>115</v>
      </c>
      <c r="D17" s="183">
        <f t="shared" si="0"/>
        <v>0.1796875</v>
      </c>
      <c r="E17" s="184">
        <f t="shared" si="1"/>
        <v>100</v>
      </c>
      <c r="F17" s="182">
        <v>145</v>
      </c>
      <c r="G17" s="183">
        <f t="shared" si="2"/>
        <v>0.2265625</v>
      </c>
      <c r="H17" s="185">
        <f t="shared" si="3"/>
        <v>100</v>
      </c>
      <c r="I17" s="186" t="s">
        <v>150</v>
      </c>
      <c r="J17" s="183" t="s">
        <v>151</v>
      </c>
      <c r="K17" s="184" t="s">
        <v>151</v>
      </c>
    </row>
    <row r="18" spans="1:11">
      <c r="A18" s="387"/>
      <c r="B18" s="295" t="s">
        <v>18</v>
      </c>
      <c r="C18" s="182">
        <v>115</v>
      </c>
      <c r="D18" s="183">
        <f t="shared" si="0"/>
        <v>0.1796875</v>
      </c>
      <c r="E18" s="184">
        <f t="shared" si="1"/>
        <v>100</v>
      </c>
      <c r="F18" s="182">
        <v>145</v>
      </c>
      <c r="G18" s="183">
        <f t="shared" si="2"/>
        <v>0.2265625</v>
      </c>
      <c r="H18" s="185">
        <f t="shared" si="3"/>
        <v>100</v>
      </c>
      <c r="I18" s="186" t="s">
        <v>150</v>
      </c>
      <c r="J18" s="183" t="s">
        <v>151</v>
      </c>
      <c r="K18" s="184" t="s">
        <v>151</v>
      </c>
    </row>
    <row r="19" spans="1:11">
      <c r="A19" s="387"/>
      <c r="B19" s="295" t="s">
        <v>19</v>
      </c>
      <c r="C19" s="182">
        <v>115</v>
      </c>
      <c r="D19" s="183">
        <f t="shared" si="0"/>
        <v>0.1796875</v>
      </c>
      <c r="E19" s="184">
        <f t="shared" si="1"/>
        <v>100</v>
      </c>
      <c r="F19" s="182">
        <v>145</v>
      </c>
      <c r="G19" s="183">
        <f t="shared" si="2"/>
        <v>0.2265625</v>
      </c>
      <c r="H19" s="185">
        <f t="shared" si="3"/>
        <v>100</v>
      </c>
      <c r="I19" s="186" t="s">
        <v>150</v>
      </c>
      <c r="J19" s="183" t="s">
        <v>151</v>
      </c>
      <c r="K19" s="184" t="s">
        <v>151</v>
      </c>
    </row>
    <row r="20" spans="1:11">
      <c r="A20" s="387"/>
      <c r="B20" s="295" t="s">
        <v>20</v>
      </c>
      <c r="C20" s="182">
        <v>115</v>
      </c>
      <c r="D20" s="183">
        <f t="shared" si="0"/>
        <v>0.1796875</v>
      </c>
      <c r="E20" s="184">
        <f t="shared" si="1"/>
        <v>100</v>
      </c>
      <c r="F20" s="182">
        <v>145</v>
      </c>
      <c r="G20" s="183">
        <f t="shared" si="2"/>
        <v>0.2265625</v>
      </c>
      <c r="H20" s="185">
        <f t="shared" si="3"/>
        <v>100</v>
      </c>
      <c r="I20" s="186" t="s">
        <v>150</v>
      </c>
      <c r="J20" s="183" t="s">
        <v>151</v>
      </c>
      <c r="K20" s="184" t="s">
        <v>151</v>
      </c>
    </row>
    <row r="21" spans="1:11">
      <c r="A21" s="387"/>
      <c r="B21" s="295" t="s">
        <v>146</v>
      </c>
      <c r="C21" s="182">
        <v>115</v>
      </c>
      <c r="D21" s="183">
        <f t="shared" si="0"/>
        <v>0.1796875</v>
      </c>
      <c r="E21" s="184">
        <f t="shared" si="1"/>
        <v>100</v>
      </c>
      <c r="F21" s="182">
        <v>145</v>
      </c>
      <c r="G21" s="183">
        <f t="shared" si="2"/>
        <v>0.2265625</v>
      </c>
      <c r="H21" s="185">
        <f t="shared" si="3"/>
        <v>100</v>
      </c>
      <c r="I21" s="186" t="s">
        <v>150</v>
      </c>
      <c r="J21" s="183" t="s">
        <v>151</v>
      </c>
      <c r="K21" s="184" t="s">
        <v>151</v>
      </c>
    </row>
    <row r="22" spans="1:11" ht="16.8" thickBot="1">
      <c r="A22" s="387"/>
      <c r="B22" s="294" t="s">
        <v>251</v>
      </c>
      <c r="C22" s="187">
        <v>115</v>
      </c>
      <c r="D22" s="188">
        <f t="shared" si="0"/>
        <v>0.1796875</v>
      </c>
      <c r="E22" s="189">
        <f t="shared" si="1"/>
        <v>100</v>
      </c>
      <c r="F22" s="187">
        <v>145</v>
      </c>
      <c r="G22" s="188">
        <f t="shared" si="2"/>
        <v>0.2265625</v>
      </c>
      <c r="H22" s="190">
        <f t="shared" si="3"/>
        <v>100</v>
      </c>
      <c r="I22" s="187" t="s">
        <v>150</v>
      </c>
      <c r="J22" s="188" t="s">
        <v>151</v>
      </c>
      <c r="K22" s="190" t="s">
        <v>151</v>
      </c>
    </row>
    <row r="23" spans="1:11" ht="16.2">
      <c r="A23" s="361">
        <v>2016</v>
      </c>
      <c r="B23" s="296" t="s">
        <v>252</v>
      </c>
      <c r="C23" s="178">
        <v>150</v>
      </c>
      <c r="D23" s="179">
        <f t="shared" si="0"/>
        <v>0.234375</v>
      </c>
      <c r="E23" s="181">
        <f t="shared" si="1"/>
        <v>130.43478260869566</v>
      </c>
      <c r="F23" s="178">
        <v>250</v>
      </c>
      <c r="G23" s="179">
        <f t="shared" si="2"/>
        <v>0.390625</v>
      </c>
      <c r="H23" s="181">
        <f t="shared" si="3"/>
        <v>172.41379310344826</v>
      </c>
      <c r="I23" s="340" t="s">
        <v>150</v>
      </c>
      <c r="J23" s="179" t="s">
        <v>151</v>
      </c>
      <c r="K23" s="180" t="s">
        <v>151</v>
      </c>
    </row>
    <row r="24" spans="1:11">
      <c r="A24" s="362"/>
      <c r="B24" s="297" t="s">
        <v>12</v>
      </c>
      <c r="C24" s="182">
        <v>150</v>
      </c>
      <c r="D24" s="192">
        <f t="shared" si="0"/>
        <v>0.234375</v>
      </c>
      <c r="E24" s="193">
        <f t="shared" si="1"/>
        <v>130.43478260869566</v>
      </c>
      <c r="F24" s="182">
        <v>250</v>
      </c>
      <c r="G24" s="183">
        <f t="shared" si="2"/>
        <v>0.390625</v>
      </c>
      <c r="H24" s="185">
        <f t="shared" si="3"/>
        <v>172.41379310344826</v>
      </c>
      <c r="I24" s="186" t="s">
        <v>150</v>
      </c>
      <c r="J24" s="183" t="s">
        <v>151</v>
      </c>
      <c r="K24" s="184" t="s">
        <v>151</v>
      </c>
    </row>
    <row r="25" spans="1:11">
      <c r="A25" s="362"/>
      <c r="B25" s="297" t="s">
        <v>13</v>
      </c>
      <c r="C25" s="182">
        <v>150</v>
      </c>
      <c r="D25" s="192">
        <f t="shared" si="0"/>
        <v>0.234375</v>
      </c>
      <c r="E25" s="185">
        <f t="shared" si="1"/>
        <v>130.43478260869566</v>
      </c>
      <c r="F25" s="182">
        <v>250</v>
      </c>
      <c r="G25" s="183">
        <f t="shared" si="2"/>
        <v>0.390625</v>
      </c>
      <c r="H25" s="185">
        <f t="shared" si="3"/>
        <v>172.41379310344826</v>
      </c>
      <c r="I25" s="186" t="s">
        <v>150</v>
      </c>
      <c r="J25" s="183" t="s">
        <v>151</v>
      </c>
      <c r="K25" s="184" t="s">
        <v>151</v>
      </c>
    </row>
    <row r="26" spans="1:11">
      <c r="A26" s="362"/>
      <c r="B26" s="297" t="s">
        <v>14</v>
      </c>
      <c r="C26" s="182">
        <v>150</v>
      </c>
      <c r="D26" s="192">
        <f t="shared" si="0"/>
        <v>0.234375</v>
      </c>
      <c r="E26" s="185">
        <f t="shared" si="1"/>
        <v>130.43478260869566</v>
      </c>
      <c r="F26" s="182">
        <v>250</v>
      </c>
      <c r="G26" s="183">
        <f t="shared" si="2"/>
        <v>0.390625</v>
      </c>
      <c r="H26" s="185">
        <f t="shared" si="3"/>
        <v>172.41379310344826</v>
      </c>
      <c r="I26" s="186" t="s">
        <v>150</v>
      </c>
      <c r="J26" s="183" t="s">
        <v>151</v>
      </c>
      <c r="K26" s="184" t="s">
        <v>151</v>
      </c>
    </row>
    <row r="27" spans="1:11">
      <c r="A27" s="362"/>
      <c r="B27" s="297" t="s">
        <v>15</v>
      </c>
      <c r="C27" s="182">
        <v>150</v>
      </c>
      <c r="D27" s="183">
        <f t="shared" si="0"/>
        <v>0.234375</v>
      </c>
      <c r="E27" s="185">
        <f t="shared" si="1"/>
        <v>130.43478260869566</v>
      </c>
      <c r="F27" s="182">
        <v>250</v>
      </c>
      <c r="G27" s="183">
        <f t="shared" si="2"/>
        <v>0.390625</v>
      </c>
      <c r="H27" s="185">
        <f t="shared" si="3"/>
        <v>172.41379310344826</v>
      </c>
      <c r="I27" s="186" t="s">
        <v>150</v>
      </c>
      <c r="J27" s="183" t="s">
        <v>151</v>
      </c>
      <c r="K27" s="184" t="s">
        <v>151</v>
      </c>
    </row>
    <row r="28" spans="1:11" ht="16.2">
      <c r="A28" s="362"/>
      <c r="B28" s="297" t="s">
        <v>253</v>
      </c>
      <c r="C28" s="182">
        <v>150</v>
      </c>
      <c r="D28" s="183">
        <f t="shared" si="0"/>
        <v>0.234375</v>
      </c>
      <c r="E28" s="185">
        <f t="shared" si="1"/>
        <v>130.43478260869566</v>
      </c>
      <c r="F28" s="182">
        <v>250</v>
      </c>
      <c r="G28" s="183">
        <f t="shared" si="2"/>
        <v>0.390625</v>
      </c>
      <c r="H28" s="185">
        <f t="shared" si="3"/>
        <v>172.41379310344826</v>
      </c>
      <c r="I28" s="186" t="s">
        <v>150</v>
      </c>
      <c r="J28" s="183" t="s">
        <v>151</v>
      </c>
      <c r="K28" s="184" t="s">
        <v>151</v>
      </c>
    </row>
    <row r="29" spans="1:11" ht="16.2">
      <c r="A29" s="362"/>
      <c r="B29" s="297" t="s">
        <v>254</v>
      </c>
      <c r="C29" s="182" t="s">
        <v>150</v>
      </c>
      <c r="D29" s="183" t="s">
        <v>150</v>
      </c>
      <c r="E29" s="185" t="s">
        <v>150</v>
      </c>
      <c r="F29" s="182" t="s">
        <v>150</v>
      </c>
      <c r="G29" s="183" t="s">
        <v>150</v>
      </c>
      <c r="H29" s="185" t="s">
        <v>150</v>
      </c>
      <c r="I29" s="186" t="s">
        <v>150</v>
      </c>
      <c r="J29" s="183" t="s">
        <v>151</v>
      </c>
      <c r="K29" s="184" t="s">
        <v>151</v>
      </c>
    </row>
    <row r="30" spans="1:11">
      <c r="A30" s="362"/>
      <c r="B30" s="297" t="s">
        <v>167</v>
      </c>
      <c r="C30" s="182" t="s">
        <v>150</v>
      </c>
      <c r="D30" s="183" t="s">
        <v>150</v>
      </c>
      <c r="E30" s="185" t="s">
        <v>150</v>
      </c>
      <c r="F30" s="182" t="s">
        <v>150</v>
      </c>
      <c r="G30" s="183" t="s">
        <v>150</v>
      </c>
      <c r="H30" s="185" t="s">
        <v>150</v>
      </c>
      <c r="I30" s="186" t="s">
        <v>150</v>
      </c>
      <c r="J30" s="183" t="s">
        <v>151</v>
      </c>
      <c r="K30" s="184" t="s">
        <v>151</v>
      </c>
    </row>
    <row r="31" spans="1:11">
      <c r="A31" s="362"/>
      <c r="B31" s="297" t="s">
        <v>19</v>
      </c>
      <c r="C31" s="182" t="s">
        <v>150</v>
      </c>
      <c r="D31" s="183" t="s">
        <v>150</v>
      </c>
      <c r="E31" s="185" t="s">
        <v>150</v>
      </c>
      <c r="F31" s="182" t="s">
        <v>150</v>
      </c>
      <c r="G31" s="183" t="s">
        <v>150</v>
      </c>
      <c r="H31" s="185" t="s">
        <v>150</v>
      </c>
      <c r="I31" s="186" t="s">
        <v>150</v>
      </c>
      <c r="J31" s="183" t="s">
        <v>150</v>
      </c>
      <c r="K31" s="184" t="s">
        <v>150</v>
      </c>
    </row>
    <row r="32" spans="1:11">
      <c r="A32" s="362"/>
      <c r="B32" s="297" t="s">
        <v>20</v>
      </c>
      <c r="C32" s="182" t="s">
        <v>150</v>
      </c>
      <c r="D32" s="183" t="s">
        <v>150</v>
      </c>
      <c r="E32" s="185" t="s">
        <v>150</v>
      </c>
      <c r="F32" s="182" t="s">
        <v>150</v>
      </c>
      <c r="G32" s="183" t="s">
        <v>150</v>
      </c>
      <c r="H32" s="185" t="s">
        <v>150</v>
      </c>
      <c r="I32" s="186" t="s">
        <v>150</v>
      </c>
      <c r="J32" s="183" t="s">
        <v>150</v>
      </c>
      <c r="K32" s="184" t="s">
        <v>150</v>
      </c>
    </row>
    <row r="33" spans="1:11">
      <c r="A33" s="362"/>
      <c r="B33" s="297" t="s">
        <v>146</v>
      </c>
      <c r="C33" s="182" t="s">
        <v>150</v>
      </c>
      <c r="D33" s="183" t="s">
        <v>150</v>
      </c>
      <c r="E33" s="185" t="s">
        <v>150</v>
      </c>
      <c r="F33" s="182" t="s">
        <v>150</v>
      </c>
      <c r="G33" s="183" t="s">
        <v>150</v>
      </c>
      <c r="H33" s="185" t="s">
        <v>150</v>
      </c>
      <c r="I33" s="186" t="s">
        <v>150</v>
      </c>
      <c r="J33" s="183" t="s">
        <v>150</v>
      </c>
      <c r="K33" s="184" t="s">
        <v>150</v>
      </c>
    </row>
    <row r="34" spans="1:11" ht="15" thickBot="1">
      <c r="A34" s="362"/>
      <c r="B34" s="298" t="s">
        <v>147</v>
      </c>
      <c r="C34" s="187" t="s">
        <v>150</v>
      </c>
      <c r="D34" s="188" t="s">
        <v>150</v>
      </c>
      <c r="E34" s="190" t="s">
        <v>150</v>
      </c>
      <c r="F34" s="187" t="s">
        <v>150</v>
      </c>
      <c r="G34" s="188" t="s">
        <v>150</v>
      </c>
      <c r="H34" s="190" t="s">
        <v>150</v>
      </c>
      <c r="I34" s="341" t="s">
        <v>150</v>
      </c>
      <c r="J34" s="188" t="s">
        <v>150</v>
      </c>
      <c r="K34" s="189" t="s">
        <v>150</v>
      </c>
    </row>
    <row r="35" spans="1:11">
      <c r="A35" s="364">
        <v>2017</v>
      </c>
      <c r="B35" s="342" t="s">
        <v>148</v>
      </c>
      <c r="C35" s="178" t="s">
        <v>150</v>
      </c>
      <c r="D35" s="179" t="s">
        <v>150</v>
      </c>
      <c r="E35" s="181" t="s">
        <v>150</v>
      </c>
      <c r="F35" s="178" t="s">
        <v>150</v>
      </c>
      <c r="G35" s="179" t="s">
        <v>150</v>
      </c>
      <c r="H35" s="181" t="s">
        <v>150</v>
      </c>
      <c r="I35" s="340" t="s">
        <v>150</v>
      </c>
      <c r="J35" s="179" t="s">
        <v>150</v>
      </c>
      <c r="K35" s="180" t="s">
        <v>150</v>
      </c>
    </row>
    <row r="36" spans="1:11">
      <c r="A36" s="365"/>
      <c r="B36" s="343" t="s">
        <v>12</v>
      </c>
      <c r="C36" s="191" t="s">
        <v>150</v>
      </c>
      <c r="D36" s="192" t="s">
        <v>150</v>
      </c>
      <c r="E36" s="193" t="s">
        <v>150</v>
      </c>
      <c r="F36" s="191" t="s">
        <v>150</v>
      </c>
      <c r="G36" s="192" t="s">
        <v>150</v>
      </c>
      <c r="H36" s="193" t="s">
        <v>150</v>
      </c>
      <c r="I36" s="203" t="s">
        <v>150</v>
      </c>
      <c r="J36" s="192" t="s">
        <v>150</v>
      </c>
      <c r="K36" s="202" t="s">
        <v>150</v>
      </c>
    </row>
    <row r="37" spans="1:11">
      <c r="A37" s="365"/>
      <c r="B37" s="343" t="s">
        <v>13</v>
      </c>
      <c r="C37" s="191" t="s">
        <v>150</v>
      </c>
      <c r="D37" s="192" t="s">
        <v>150</v>
      </c>
      <c r="E37" s="193" t="s">
        <v>150</v>
      </c>
      <c r="F37" s="191" t="s">
        <v>150</v>
      </c>
      <c r="G37" s="192" t="s">
        <v>150</v>
      </c>
      <c r="H37" s="193" t="s">
        <v>150</v>
      </c>
      <c r="I37" s="203" t="s">
        <v>150</v>
      </c>
      <c r="J37" s="192" t="s">
        <v>150</v>
      </c>
      <c r="K37" s="202" t="s">
        <v>150</v>
      </c>
    </row>
    <row r="38" spans="1:11">
      <c r="A38" s="365"/>
      <c r="B38" s="343" t="s">
        <v>14</v>
      </c>
      <c r="C38" s="182" t="s">
        <v>150</v>
      </c>
      <c r="D38" s="183" t="s">
        <v>150</v>
      </c>
      <c r="E38" s="185" t="s">
        <v>150</v>
      </c>
      <c r="F38" s="182" t="s">
        <v>150</v>
      </c>
      <c r="G38" s="183" t="s">
        <v>150</v>
      </c>
      <c r="H38" s="185" t="s">
        <v>150</v>
      </c>
      <c r="I38" s="186" t="s">
        <v>150</v>
      </c>
      <c r="J38" s="183" t="s">
        <v>150</v>
      </c>
      <c r="K38" s="184" t="s">
        <v>150</v>
      </c>
    </row>
    <row r="39" spans="1:11">
      <c r="A39" s="365"/>
      <c r="B39" s="343" t="s">
        <v>15</v>
      </c>
      <c r="C39" s="182" t="s">
        <v>150</v>
      </c>
      <c r="D39" s="183" t="s">
        <v>150</v>
      </c>
      <c r="E39" s="185" t="s">
        <v>150</v>
      </c>
      <c r="F39" s="182" t="s">
        <v>150</v>
      </c>
      <c r="G39" s="183" t="s">
        <v>150</v>
      </c>
      <c r="H39" s="185" t="s">
        <v>150</v>
      </c>
      <c r="I39" s="186" t="s">
        <v>150</v>
      </c>
      <c r="J39" s="183" t="s">
        <v>150</v>
      </c>
      <c r="K39" s="184" t="s">
        <v>150</v>
      </c>
    </row>
    <row r="40" spans="1:11">
      <c r="A40" s="365"/>
      <c r="B40" s="299" t="s">
        <v>16</v>
      </c>
      <c r="C40" s="182" t="s">
        <v>150</v>
      </c>
      <c r="D40" s="183" t="s">
        <v>150</v>
      </c>
      <c r="E40" s="185" t="s">
        <v>150</v>
      </c>
      <c r="F40" s="182" t="s">
        <v>150</v>
      </c>
      <c r="G40" s="183" t="s">
        <v>150</v>
      </c>
      <c r="H40" s="185" t="s">
        <v>150</v>
      </c>
      <c r="I40" s="186" t="s">
        <v>150</v>
      </c>
      <c r="J40" s="183" t="s">
        <v>150</v>
      </c>
      <c r="K40" s="184" t="s">
        <v>150</v>
      </c>
    </row>
    <row r="41" spans="1:11">
      <c r="A41" s="365"/>
      <c r="B41" s="299" t="s">
        <v>17</v>
      </c>
      <c r="C41" s="182" t="s">
        <v>150</v>
      </c>
      <c r="D41" s="183" t="s">
        <v>150</v>
      </c>
      <c r="E41" s="185" t="s">
        <v>150</v>
      </c>
      <c r="F41" s="182" t="s">
        <v>150</v>
      </c>
      <c r="G41" s="183" t="s">
        <v>150</v>
      </c>
      <c r="H41" s="185" t="s">
        <v>150</v>
      </c>
      <c r="I41" s="186" t="s">
        <v>150</v>
      </c>
      <c r="J41" s="183" t="s">
        <v>150</v>
      </c>
      <c r="K41" s="184" t="s">
        <v>150</v>
      </c>
    </row>
    <row r="42" spans="1:11">
      <c r="A42" s="365"/>
      <c r="B42" s="299" t="s">
        <v>18</v>
      </c>
      <c r="C42" s="182" t="s">
        <v>150</v>
      </c>
      <c r="D42" s="183" t="s">
        <v>150</v>
      </c>
      <c r="E42" s="185" t="s">
        <v>150</v>
      </c>
      <c r="F42" s="182" t="s">
        <v>150</v>
      </c>
      <c r="G42" s="183" t="s">
        <v>150</v>
      </c>
      <c r="H42" s="185" t="s">
        <v>150</v>
      </c>
      <c r="I42" s="186" t="s">
        <v>150</v>
      </c>
      <c r="J42" s="183" t="s">
        <v>150</v>
      </c>
      <c r="K42" s="184" t="s">
        <v>150</v>
      </c>
    </row>
    <row r="43" spans="1:11">
      <c r="A43" s="365"/>
      <c r="B43" s="299" t="s">
        <v>19</v>
      </c>
      <c r="C43" s="182" t="s">
        <v>150</v>
      </c>
      <c r="D43" s="183" t="s">
        <v>150</v>
      </c>
      <c r="E43" s="185" t="s">
        <v>150</v>
      </c>
      <c r="F43" s="182" t="s">
        <v>150</v>
      </c>
      <c r="G43" s="183" t="s">
        <v>150</v>
      </c>
      <c r="H43" s="185" t="s">
        <v>150</v>
      </c>
      <c r="I43" s="186" t="s">
        <v>150</v>
      </c>
      <c r="J43" s="183" t="s">
        <v>150</v>
      </c>
      <c r="K43" s="184" t="s">
        <v>150</v>
      </c>
    </row>
    <row r="44" spans="1:11">
      <c r="A44" s="365"/>
      <c r="B44" s="299" t="s">
        <v>20</v>
      </c>
      <c r="C44" s="182" t="s">
        <v>150</v>
      </c>
      <c r="D44" s="183" t="s">
        <v>150</v>
      </c>
      <c r="E44" s="185" t="s">
        <v>150</v>
      </c>
      <c r="F44" s="182" t="s">
        <v>150</v>
      </c>
      <c r="G44" s="183" t="s">
        <v>150</v>
      </c>
      <c r="H44" s="185" t="s">
        <v>150</v>
      </c>
      <c r="I44" s="186" t="s">
        <v>150</v>
      </c>
      <c r="J44" s="183" t="s">
        <v>150</v>
      </c>
      <c r="K44" s="184" t="s">
        <v>150</v>
      </c>
    </row>
    <row r="45" spans="1:11">
      <c r="A45" s="365"/>
      <c r="B45" s="299" t="s">
        <v>146</v>
      </c>
      <c r="C45" s="182" t="s">
        <v>150</v>
      </c>
      <c r="D45" s="183" t="s">
        <v>150</v>
      </c>
      <c r="E45" s="185" t="s">
        <v>150</v>
      </c>
      <c r="F45" s="182" t="s">
        <v>150</v>
      </c>
      <c r="G45" s="183" t="s">
        <v>150</v>
      </c>
      <c r="H45" s="185" t="s">
        <v>150</v>
      </c>
      <c r="I45" s="186" t="s">
        <v>150</v>
      </c>
      <c r="J45" s="183" t="s">
        <v>150</v>
      </c>
      <c r="K45" s="184" t="s">
        <v>150</v>
      </c>
    </row>
    <row r="46" spans="1:11" ht="15" thickBot="1">
      <c r="A46" s="372"/>
      <c r="B46" s="300" t="s">
        <v>147</v>
      </c>
      <c r="C46" s="187" t="s">
        <v>150</v>
      </c>
      <c r="D46" s="188" t="s">
        <v>150</v>
      </c>
      <c r="E46" s="190" t="s">
        <v>150</v>
      </c>
      <c r="F46" s="187" t="s">
        <v>150</v>
      </c>
      <c r="G46" s="188" t="s">
        <v>150</v>
      </c>
      <c r="H46" s="190" t="s">
        <v>150</v>
      </c>
      <c r="I46" s="341" t="s">
        <v>150</v>
      </c>
      <c r="J46" s="188" t="s">
        <v>150</v>
      </c>
      <c r="K46" s="189" t="s">
        <v>150</v>
      </c>
    </row>
    <row r="47" spans="1:11">
      <c r="A47" s="364">
        <v>2018</v>
      </c>
      <c r="B47" s="292" t="s">
        <v>148</v>
      </c>
      <c r="C47" s="178" t="s">
        <v>150</v>
      </c>
      <c r="D47" s="179" t="s">
        <v>150</v>
      </c>
      <c r="E47" s="181" t="s">
        <v>150</v>
      </c>
      <c r="F47" s="178" t="s">
        <v>150</v>
      </c>
      <c r="G47" s="179" t="s">
        <v>150</v>
      </c>
      <c r="H47" s="181" t="s">
        <v>150</v>
      </c>
      <c r="I47" s="340" t="s">
        <v>150</v>
      </c>
      <c r="J47" s="179" t="s">
        <v>150</v>
      </c>
      <c r="K47" s="180" t="s">
        <v>150</v>
      </c>
    </row>
    <row r="48" spans="1:11">
      <c r="A48" s="365"/>
      <c r="B48" s="343" t="s">
        <v>12</v>
      </c>
      <c r="C48" s="182" t="s">
        <v>150</v>
      </c>
      <c r="D48" s="183" t="s">
        <v>150</v>
      </c>
      <c r="E48" s="185" t="s">
        <v>150</v>
      </c>
      <c r="F48" s="182" t="s">
        <v>150</v>
      </c>
      <c r="G48" s="183" t="s">
        <v>150</v>
      </c>
      <c r="H48" s="185" t="s">
        <v>150</v>
      </c>
      <c r="I48" s="186" t="s">
        <v>150</v>
      </c>
      <c r="J48" s="183" t="s">
        <v>150</v>
      </c>
      <c r="K48" s="184" t="s">
        <v>150</v>
      </c>
    </row>
    <row r="49" spans="1:11">
      <c r="A49" s="365"/>
      <c r="B49" s="293" t="s">
        <v>13</v>
      </c>
      <c r="C49" s="182" t="s">
        <v>150</v>
      </c>
      <c r="D49" s="183" t="s">
        <v>150</v>
      </c>
      <c r="E49" s="185" t="s">
        <v>150</v>
      </c>
      <c r="F49" s="182" t="s">
        <v>150</v>
      </c>
      <c r="G49" s="183" t="s">
        <v>150</v>
      </c>
      <c r="H49" s="185" t="s">
        <v>150</v>
      </c>
      <c r="I49" s="186" t="s">
        <v>150</v>
      </c>
      <c r="J49" s="183" t="s">
        <v>150</v>
      </c>
      <c r="K49" s="184" t="s">
        <v>150</v>
      </c>
    </row>
    <row r="50" spans="1:11">
      <c r="A50" s="365"/>
      <c r="B50" s="299" t="s">
        <v>14</v>
      </c>
      <c r="C50" s="182" t="s">
        <v>150</v>
      </c>
      <c r="D50" s="183" t="s">
        <v>150</v>
      </c>
      <c r="E50" s="185" t="s">
        <v>150</v>
      </c>
      <c r="F50" s="182" t="s">
        <v>150</v>
      </c>
      <c r="G50" s="183" t="s">
        <v>150</v>
      </c>
      <c r="H50" s="185" t="s">
        <v>150</v>
      </c>
      <c r="I50" s="186" t="s">
        <v>150</v>
      </c>
      <c r="J50" s="183" t="s">
        <v>150</v>
      </c>
      <c r="K50" s="184" t="s">
        <v>150</v>
      </c>
    </row>
    <row r="51" spans="1:11">
      <c r="A51" s="365"/>
      <c r="B51" s="293" t="s">
        <v>15</v>
      </c>
      <c r="C51" s="182" t="s">
        <v>150</v>
      </c>
      <c r="D51" s="183" t="s">
        <v>150</v>
      </c>
      <c r="E51" s="185" t="s">
        <v>150</v>
      </c>
      <c r="F51" s="182" t="s">
        <v>150</v>
      </c>
      <c r="G51" s="183" t="s">
        <v>150</v>
      </c>
      <c r="H51" s="185" t="s">
        <v>150</v>
      </c>
      <c r="I51" s="186" t="s">
        <v>150</v>
      </c>
      <c r="J51" s="183" t="s">
        <v>150</v>
      </c>
      <c r="K51" s="184" t="s">
        <v>150</v>
      </c>
    </row>
    <row r="52" spans="1:11">
      <c r="A52" s="365"/>
      <c r="B52" s="293" t="s">
        <v>16</v>
      </c>
      <c r="C52" s="182" t="s">
        <v>150</v>
      </c>
      <c r="D52" s="183" t="s">
        <v>150</v>
      </c>
      <c r="E52" s="185" t="s">
        <v>150</v>
      </c>
      <c r="F52" s="182" t="s">
        <v>150</v>
      </c>
      <c r="G52" s="183" t="s">
        <v>150</v>
      </c>
      <c r="H52" s="185" t="s">
        <v>150</v>
      </c>
      <c r="I52" s="186" t="s">
        <v>150</v>
      </c>
      <c r="J52" s="183" t="s">
        <v>150</v>
      </c>
      <c r="K52" s="184" t="s">
        <v>150</v>
      </c>
    </row>
    <row r="53" spans="1:11">
      <c r="A53" s="365"/>
      <c r="B53" s="293" t="s">
        <v>17</v>
      </c>
      <c r="C53" s="182" t="s">
        <v>150</v>
      </c>
      <c r="D53" s="183" t="s">
        <v>150</v>
      </c>
      <c r="E53" s="185" t="s">
        <v>150</v>
      </c>
      <c r="F53" s="182" t="s">
        <v>150</v>
      </c>
      <c r="G53" s="183" t="s">
        <v>150</v>
      </c>
      <c r="H53" s="185" t="s">
        <v>150</v>
      </c>
      <c r="I53" s="186" t="s">
        <v>150</v>
      </c>
      <c r="J53" s="183" t="s">
        <v>150</v>
      </c>
      <c r="K53" s="184" t="s">
        <v>150</v>
      </c>
    </row>
    <row r="54" spans="1:11">
      <c r="A54" s="365"/>
      <c r="B54" s="293" t="s">
        <v>18</v>
      </c>
      <c r="C54" s="182" t="s">
        <v>150</v>
      </c>
      <c r="D54" s="183" t="s">
        <v>150</v>
      </c>
      <c r="E54" s="185" t="s">
        <v>150</v>
      </c>
      <c r="F54" s="182" t="s">
        <v>150</v>
      </c>
      <c r="G54" s="183" t="s">
        <v>150</v>
      </c>
      <c r="H54" s="185" t="s">
        <v>150</v>
      </c>
      <c r="I54" s="186" t="s">
        <v>150</v>
      </c>
      <c r="J54" s="183" t="s">
        <v>150</v>
      </c>
      <c r="K54" s="184" t="s">
        <v>150</v>
      </c>
    </row>
    <row r="55" spans="1:11">
      <c r="A55" s="365"/>
      <c r="B55" s="293" t="s">
        <v>19</v>
      </c>
      <c r="C55" s="182" t="s">
        <v>150</v>
      </c>
      <c r="D55" s="183" t="s">
        <v>150</v>
      </c>
      <c r="E55" s="185" t="s">
        <v>150</v>
      </c>
      <c r="F55" s="182" t="s">
        <v>150</v>
      </c>
      <c r="G55" s="183" t="s">
        <v>150</v>
      </c>
      <c r="H55" s="185" t="s">
        <v>150</v>
      </c>
      <c r="I55" s="186" t="s">
        <v>150</v>
      </c>
      <c r="J55" s="183" t="s">
        <v>150</v>
      </c>
      <c r="K55" s="184" t="s">
        <v>150</v>
      </c>
    </row>
    <row r="56" spans="1:11">
      <c r="A56" s="365"/>
      <c r="B56" s="299" t="s">
        <v>20</v>
      </c>
      <c r="C56" s="182" t="s">
        <v>150</v>
      </c>
      <c r="D56" s="183" t="s">
        <v>150</v>
      </c>
      <c r="E56" s="185" t="s">
        <v>150</v>
      </c>
      <c r="F56" s="182" t="s">
        <v>150</v>
      </c>
      <c r="G56" s="183" t="s">
        <v>150</v>
      </c>
      <c r="H56" s="185" t="s">
        <v>150</v>
      </c>
      <c r="I56" s="186" t="s">
        <v>150</v>
      </c>
      <c r="J56" s="183" t="s">
        <v>150</v>
      </c>
      <c r="K56" s="184" t="s">
        <v>150</v>
      </c>
    </row>
    <row r="57" spans="1:11">
      <c r="A57" s="365"/>
      <c r="B57" s="293" t="s">
        <v>146</v>
      </c>
      <c r="C57" s="182" t="s">
        <v>150</v>
      </c>
      <c r="D57" s="183" t="s">
        <v>150</v>
      </c>
      <c r="E57" s="185" t="s">
        <v>150</v>
      </c>
      <c r="F57" s="182" t="s">
        <v>150</v>
      </c>
      <c r="G57" s="183" t="s">
        <v>150</v>
      </c>
      <c r="H57" s="185" t="s">
        <v>150</v>
      </c>
      <c r="I57" s="186" t="s">
        <v>150</v>
      </c>
      <c r="J57" s="183" t="s">
        <v>150</v>
      </c>
      <c r="K57" s="184" t="s">
        <v>150</v>
      </c>
    </row>
    <row r="58" spans="1:11" ht="15" thickBot="1">
      <c r="A58" s="372"/>
      <c r="B58" s="344" t="s">
        <v>147</v>
      </c>
      <c r="C58" s="301" t="s">
        <v>150</v>
      </c>
      <c r="D58" s="345" t="s">
        <v>150</v>
      </c>
      <c r="E58" s="346" t="s">
        <v>150</v>
      </c>
      <c r="F58" s="301" t="s">
        <v>150</v>
      </c>
      <c r="G58" s="188" t="s">
        <v>150</v>
      </c>
      <c r="H58" s="190" t="s">
        <v>150</v>
      </c>
      <c r="I58" s="341" t="s">
        <v>150</v>
      </c>
      <c r="J58" s="345" t="s">
        <v>150</v>
      </c>
      <c r="K58" s="303" t="s">
        <v>150</v>
      </c>
    </row>
    <row r="59" spans="1:11">
      <c r="A59" s="364">
        <v>2019</v>
      </c>
      <c r="B59" s="347" t="s">
        <v>148</v>
      </c>
      <c r="C59" s="178" t="s">
        <v>150</v>
      </c>
      <c r="D59" s="179" t="s">
        <v>150</v>
      </c>
      <c r="E59" s="181" t="s">
        <v>150</v>
      </c>
      <c r="F59" s="178" t="s">
        <v>150</v>
      </c>
      <c r="G59" s="179" t="s">
        <v>150</v>
      </c>
      <c r="H59" s="181" t="s">
        <v>150</v>
      </c>
      <c r="I59" s="340" t="s">
        <v>150</v>
      </c>
      <c r="J59" s="179" t="s">
        <v>150</v>
      </c>
      <c r="K59" s="180" t="s">
        <v>150</v>
      </c>
    </row>
    <row r="60" spans="1:11" ht="15" hidden="1" customHeight="1">
      <c r="A60" s="365"/>
      <c r="B60" s="348"/>
      <c r="C60" s="349"/>
      <c r="D60" s="350"/>
      <c r="E60" s="351"/>
      <c r="F60" s="349"/>
      <c r="G60" s="350"/>
      <c r="H60" s="351"/>
      <c r="I60" s="352"/>
      <c r="J60" s="350"/>
      <c r="K60" s="353"/>
    </row>
    <row r="61" spans="1:11" ht="15" hidden="1" customHeight="1">
      <c r="A61" s="365"/>
      <c r="B61" s="348"/>
      <c r="C61" s="349"/>
      <c r="D61" s="350"/>
      <c r="E61" s="351"/>
      <c r="F61" s="349"/>
      <c r="G61" s="350"/>
      <c r="H61" s="351"/>
      <c r="I61" s="352"/>
      <c r="J61" s="350"/>
      <c r="K61" s="353"/>
    </row>
    <row r="62" spans="1:11" ht="15" hidden="1" customHeight="1">
      <c r="A62" s="365"/>
      <c r="B62" s="348"/>
      <c r="C62" s="349"/>
      <c r="D62" s="350"/>
      <c r="E62" s="351"/>
      <c r="F62" s="349"/>
      <c r="G62" s="350"/>
      <c r="H62" s="351"/>
      <c r="I62" s="352"/>
      <c r="J62" s="350"/>
      <c r="K62" s="353"/>
    </row>
    <row r="63" spans="1:11">
      <c r="A63" s="365"/>
      <c r="B63" s="343" t="s">
        <v>12</v>
      </c>
      <c r="C63" s="191" t="s">
        <v>150</v>
      </c>
      <c r="D63" s="183" t="s">
        <v>150</v>
      </c>
      <c r="E63" s="193" t="s">
        <v>150</v>
      </c>
      <c r="F63" s="191" t="s">
        <v>150</v>
      </c>
      <c r="G63" s="192" t="s">
        <v>150</v>
      </c>
      <c r="H63" s="193" t="s">
        <v>150</v>
      </c>
      <c r="I63" s="186" t="s">
        <v>150</v>
      </c>
      <c r="J63" s="183" t="s">
        <v>150</v>
      </c>
      <c r="K63" s="202" t="s">
        <v>150</v>
      </c>
    </row>
    <row r="64" spans="1:11">
      <c r="A64" s="365"/>
      <c r="B64" s="343" t="s">
        <v>13</v>
      </c>
      <c r="C64" s="182" t="s">
        <v>150</v>
      </c>
      <c r="D64" s="183" t="s">
        <v>150</v>
      </c>
      <c r="E64" s="185" t="s">
        <v>150</v>
      </c>
      <c r="F64" s="182" t="s">
        <v>150</v>
      </c>
      <c r="G64" s="183" t="s">
        <v>150</v>
      </c>
      <c r="H64" s="185" t="s">
        <v>150</v>
      </c>
      <c r="I64" s="186" t="s">
        <v>150</v>
      </c>
      <c r="J64" s="183" t="s">
        <v>150</v>
      </c>
      <c r="K64" s="184" t="s">
        <v>150</v>
      </c>
    </row>
    <row r="65" spans="1:11">
      <c r="A65" s="365"/>
      <c r="B65" s="299" t="s">
        <v>14</v>
      </c>
      <c r="C65" s="182" t="s">
        <v>150</v>
      </c>
      <c r="D65" s="183" t="s">
        <v>150</v>
      </c>
      <c r="E65" s="185" t="s">
        <v>150</v>
      </c>
      <c r="F65" s="182" t="s">
        <v>150</v>
      </c>
      <c r="G65" s="183" t="s">
        <v>150</v>
      </c>
      <c r="H65" s="185" t="s">
        <v>150</v>
      </c>
      <c r="I65" s="186" t="s">
        <v>150</v>
      </c>
      <c r="J65" s="183" t="s">
        <v>150</v>
      </c>
      <c r="K65" s="184" t="s">
        <v>150</v>
      </c>
    </row>
    <row r="66" spans="1:11">
      <c r="A66" s="365"/>
      <c r="B66" s="299" t="s">
        <v>15</v>
      </c>
      <c r="C66" s="182" t="s">
        <v>150</v>
      </c>
      <c r="D66" s="183" t="s">
        <v>150</v>
      </c>
      <c r="E66" s="185" t="s">
        <v>150</v>
      </c>
      <c r="F66" s="182" t="s">
        <v>150</v>
      </c>
      <c r="G66" s="183" t="s">
        <v>150</v>
      </c>
      <c r="H66" s="185" t="s">
        <v>150</v>
      </c>
      <c r="I66" s="186" t="s">
        <v>150</v>
      </c>
      <c r="J66" s="183" t="s">
        <v>150</v>
      </c>
      <c r="K66" s="184" t="s">
        <v>150</v>
      </c>
    </row>
    <row r="67" spans="1:11">
      <c r="A67" s="365"/>
      <c r="B67" s="299" t="s">
        <v>16</v>
      </c>
      <c r="C67" s="182" t="s">
        <v>150</v>
      </c>
      <c r="D67" s="183" t="s">
        <v>150</v>
      </c>
      <c r="E67" s="185" t="s">
        <v>150</v>
      </c>
      <c r="F67" s="182" t="s">
        <v>150</v>
      </c>
      <c r="G67" s="183" t="s">
        <v>150</v>
      </c>
      <c r="H67" s="185" t="s">
        <v>150</v>
      </c>
      <c r="I67" s="186" t="s">
        <v>150</v>
      </c>
      <c r="J67" s="183" t="s">
        <v>150</v>
      </c>
      <c r="K67" s="184" t="s">
        <v>150</v>
      </c>
    </row>
    <row r="68" spans="1:11">
      <c r="A68" s="365"/>
      <c r="B68" s="299" t="s">
        <v>17</v>
      </c>
      <c r="C68" s="182" t="s">
        <v>150</v>
      </c>
      <c r="D68" s="183" t="s">
        <v>150</v>
      </c>
      <c r="E68" s="185" t="s">
        <v>150</v>
      </c>
      <c r="F68" s="182" t="s">
        <v>150</v>
      </c>
      <c r="G68" s="183" t="s">
        <v>150</v>
      </c>
      <c r="H68" s="185" t="s">
        <v>150</v>
      </c>
      <c r="I68" s="186" t="s">
        <v>150</v>
      </c>
      <c r="J68" s="183" t="s">
        <v>150</v>
      </c>
      <c r="K68" s="184" t="s">
        <v>150</v>
      </c>
    </row>
    <row r="69" spans="1:11">
      <c r="A69" s="365"/>
      <c r="B69" s="299" t="s">
        <v>18</v>
      </c>
      <c r="C69" s="182" t="s">
        <v>150</v>
      </c>
      <c r="D69" s="183" t="s">
        <v>150</v>
      </c>
      <c r="E69" s="185" t="s">
        <v>150</v>
      </c>
      <c r="F69" s="182" t="s">
        <v>150</v>
      </c>
      <c r="G69" s="183" t="s">
        <v>150</v>
      </c>
      <c r="H69" s="185" t="s">
        <v>150</v>
      </c>
      <c r="I69" s="186" t="s">
        <v>150</v>
      </c>
      <c r="J69" s="183" t="s">
        <v>150</v>
      </c>
      <c r="K69" s="184" t="s">
        <v>150</v>
      </c>
    </row>
    <row r="70" spans="1:11">
      <c r="A70" s="365"/>
      <c r="B70" s="299" t="s">
        <v>19</v>
      </c>
      <c r="C70" s="182" t="s">
        <v>150</v>
      </c>
      <c r="D70" s="183" t="s">
        <v>150</v>
      </c>
      <c r="E70" s="185" t="s">
        <v>150</v>
      </c>
      <c r="F70" s="182" t="s">
        <v>150</v>
      </c>
      <c r="G70" s="183" t="s">
        <v>150</v>
      </c>
      <c r="H70" s="185" t="s">
        <v>150</v>
      </c>
      <c r="I70" s="186" t="s">
        <v>150</v>
      </c>
      <c r="J70" s="183" t="s">
        <v>150</v>
      </c>
      <c r="K70" s="184" t="s">
        <v>150</v>
      </c>
    </row>
    <row r="71" spans="1:11">
      <c r="A71" s="365"/>
      <c r="B71" s="299" t="s">
        <v>20</v>
      </c>
      <c r="C71" s="182" t="s">
        <v>150</v>
      </c>
      <c r="D71" s="183" t="s">
        <v>150</v>
      </c>
      <c r="E71" s="185" t="s">
        <v>150</v>
      </c>
      <c r="F71" s="182" t="s">
        <v>150</v>
      </c>
      <c r="G71" s="183" t="s">
        <v>150</v>
      </c>
      <c r="H71" s="185" t="s">
        <v>150</v>
      </c>
      <c r="I71" s="186" t="s">
        <v>150</v>
      </c>
      <c r="J71" s="183" t="s">
        <v>150</v>
      </c>
      <c r="K71" s="184" t="s">
        <v>150</v>
      </c>
    </row>
    <row r="72" spans="1:11">
      <c r="A72" s="365"/>
      <c r="B72" s="299" t="s">
        <v>146</v>
      </c>
      <c r="C72" s="182" t="s">
        <v>150</v>
      </c>
      <c r="D72" s="183" t="s">
        <v>150</v>
      </c>
      <c r="E72" s="185" t="s">
        <v>150</v>
      </c>
      <c r="F72" s="182" t="s">
        <v>150</v>
      </c>
      <c r="G72" s="183" t="s">
        <v>150</v>
      </c>
      <c r="H72" s="185" t="s">
        <v>150</v>
      </c>
      <c r="I72" s="186" t="s">
        <v>150</v>
      </c>
      <c r="J72" s="183" t="s">
        <v>150</v>
      </c>
      <c r="K72" s="184" t="s">
        <v>150</v>
      </c>
    </row>
    <row r="73" spans="1:11" ht="15" thickBot="1">
      <c r="A73" s="372"/>
      <c r="B73" s="300" t="s">
        <v>147</v>
      </c>
      <c r="C73" s="187" t="s">
        <v>150</v>
      </c>
      <c r="D73" s="188" t="s">
        <v>150</v>
      </c>
      <c r="E73" s="190" t="s">
        <v>150</v>
      </c>
      <c r="F73" s="187" t="s">
        <v>150</v>
      </c>
      <c r="G73" s="188" t="s">
        <v>150</v>
      </c>
      <c r="H73" s="190" t="s">
        <v>150</v>
      </c>
      <c r="I73" s="341" t="s">
        <v>150</v>
      </c>
      <c r="J73" s="188" t="s">
        <v>150</v>
      </c>
      <c r="K73" s="189" t="s">
        <v>150</v>
      </c>
    </row>
    <row r="74" spans="1:11">
      <c r="A74" s="364">
        <v>2020</v>
      </c>
      <c r="B74" s="296" t="s">
        <v>148</v>
      </c>
      <c r="C74" s="178" t="s">
        <v>150</v>
      </c>
      <c r="D74" s="179" t="s">
        <v>150</v>
      </c>
      <c r="E74" s="181" t="s">
        <v>150</v>
      </c>
      <c r="F74" s="178" t="s">
        <v>150</v>
      </c>
      <c r="G74" s="179" t="s">
        <v>150</v>
      </c>
      <c r="H74" s="181" t="s">
        <v>150</v>
      </c>
      <c r="I74" s="340" t="s">
        <v>150</v>
      </c>
      <c r="J74" s="179" t="s">
        <v>150</v>
      </c>
      <c r="K74" s="202" t="s">
        <v>150</v>
      </c>
    </row>
    <row r="75" spans="1:11">
      <c r="A75" s="365"/>
      <c r="B75" s="299" t="s">
        <v>12</v>
      </c>
      <c r="C75" s="182" t="s">
        <v>150</v>
      </c>
      <c r="D75" s="183" t="s">
        <v>150</v>
      </c>
      <c r="E75" s="185" t="s">
        <v>150</v>
      </c>
      <c r="F75" s="182" t="s">
        <v>150</v>
      </c>
      <c r="G75" s="183" t="s">
        <v>150</v>
      </c>
      <c r="H75" s="185" t="s">
        <v>150</v>
      </c>
      <c r="I75" s="186" t="s">
        <v>150</v>
      </c>
      <c r="J75" s="183" t="s">
        <v>150</v>
      </c>
      <c r="K75" s="184" t="s">
        <v>150</v>
      </c>
    </row>
    <row r="76" spans="1:11">
      <c r="A76" s="365"/>
      <c r="B76" s="299" t="s">
        <v>13</v>
      </c>
      <c r="C76" s="182" t="s">
        <v>150</v>
      </c>
      <c r="D76" s="183" t="s">
        <v>150</v>
      </c>
      <c r="E76" s="185" t="s">
        <v>150</v>
      </c>
      <c r="F76" s="182" t="s">
        <v>150</v>
      </c>
      <c r="G76" s="183" t="s">
        <v>150</v>
      </c>
      <c r="H76" s="185" t="s">
        <v>150</v>
      </c>
      <c r="I76" s="186" t="s">
        <v>150</v>
      </c>
      <c r="J76" s="183" t="s">
        <v>150</v>
      </c>
      <c r="K76" s="184" t="s">
        <v>150</v>
      </c>
    </row>
    <row r="77" spans="1:11">
      <c r="A77" s="365"/>
      <c r="B77" s="299" t="s">
        <v>14</v>
      </c>
      <c r="C77" s="182" t="s">
        <v>150</v>
      </c>
      <c r="D77" s="183" t="s">
        <v>150</v>
      </c>
      <c r="E77" s="185" t="s">
        <v>150</v>
      </c>
      <c r="F77" s="182" t="s">
        <v>150</v>
      </c>
      <c r="G77" s="183" t="s">
        <v>150</v>
      </c>
      <c r="H77" s="185" t="s">
        <v>150</v>
      </c>
      <c r="I77" s="186" t="s">
        <v>150</v>
      </c>
      <c r="J77" s="183" t="s">
        <v>150</v>
      </c>
      <c r="K77" s="184" t="s">
        <v>150</v>
      </c>
    </row>
    <row r="78" spans="1:11">
      <c r="A78" s="365"/>
      <c r="B78" s="299" t="s">
        <v>15</v>
      </c>
      <c r="C78" s="182" t="s">
        <v>150</v>
      </c>
      <c r="D78" s="183" t="s">
        <v>150</v>
      </c>
      <c r="E78" s="185" t="s">
        <v>150</v>
      </c>
      <c r="F78" s="182" t="s">
        <v>150</v>
      </c>
      <c r="G78" s="183" t="s">
        <v>150</v>
      </c>
      <c r="H78" s="185" t="s">
        <v>150</v>
      </c>
      <c r="I78" s="186" t="s">
        <v>150</v>
      </c>
      <c r="J78" s="183" t="s">
        <v>150</v>
      </c>
      <c r="K78" s="184" t="s">
        <v>150</v>
      </c>
    </row>
    <row r="79" spans="1:11">
      <c r="A79" s="365"/>
      <c r="B79" s="299" t="s">
        <v>16</v>
      </c>
      <c r="C79" s="182" t="s">
        <v>150</v>
      </c>
      <c r="D79" s="183" t="s">
        <v>150</v>
      </c>
      <c r="E79" s="185" t="s">
        <v>150</v>
      </c>
      <c r="F79" s="182" t="s">
        <v>150</v>
      </c>
      <c r="G79" s="183" t="s">
        <v>150</v>
      </c>
      <c r="H79" s="185" t="s">
        <v>150</v>
      </c>
      <c r="I79" s="186" t="s">
        <v>150</v>
      </c>
      <c r="J79" s="183" t="s">
        <v>150</v>
      </c>
      <c r="K79" s="184" t="s">
        <v>150</v>
      </c>
    </row>
    <row r="80" spans="1:11">
      <c r="A80" s="365"/>
      <c r="B80" s="299" t="s">
        <v>17</v>
      </c>
      <c r="C80" s="182" t="s">
        <v>150</v>
      </c>
      <c r="D80" s="183" t="s">
        <v>150</v>
      </c>
      <c r="E80" s="185" t="s">
        <v>150</v>
      </c>
      <c r="F80" s="182" t="s">
        <v>150</v>
      </c>
      <c r="G80" s="183" t="s">
        <v>150</v>
      </c>
      <c r="H80" s="185" t="s">
        <v>150</v>
      </c>
      <c r="I80" s="186" t="s">
        <v>150</v>
      </c>
      <c r="J80" s="183" t="s">
        <v>150</v>
      </c>
      <c r="K80" s="184" t="s">
        <v>150</v>
      </c>
    </row>
    <row r="81" spans="1:11">
      <c r="A81" s="365"/>
      <c r="B81" s="299" t="s">
        <v>18</v>
      </c>
      <c r="C81" s="182" t="s">
        <v>150</v>
      </c>
      <c r="D81" s="183" t="s">
        <v>150</v>
      </c>
      <c r="E81" s="185" t="s">
        <v>150</v>
      </c>
      <c r="F81" s="182" t="s">
        <v>150</v>
      </c>
      <c r="G81" s="183" t="s">
        <v>150</v>
      </c>
      <c r="H81" s="185" t="s">
        <v>150</v>
      </c>
      <c r="I81" s="186" t="s">
        <v>150</v>
      </c>
      <c r="J81" s="183" t="s">
        <v>150</v>
      </c>
      <c r="K81" s="184" t="s">
        <v>150</v>
      </c>
    </row>
    <row r="82" spans="1:11">
      <c r="A82" s="365"/>
      <c r="B82" s="299" t="s">
        <v>19</v>
      </c>
      <c r="C82" s="182" t="s">
        <v>150</v>
      </c>
      <c r="D82" s="183" t="s">
        <v>150</v>
      </c>
      <c r="E82" s="185" t="s">
        <v>150</v>
      </c>
      <c r="F82" s="182" t="s">
        <v>150</v>
      </c>
      <c r="G82" s="183" t="s">
        <v>150</v>
      </c>
      <c r="H82" s="185" t="s">
        <v>150</v>
      </c>
      <c r="I82" s="186" t="s">
        <v>150</v>
      </c>
      <c r="J82" s="183" t="s">
        <v>150</v>
      </c>
      <c r="K82" s="184" t="s">
        <v>150</v>
      </c>
    </row>
    <row r="83" spans="1:11">
      <c r="A83" s="365"/>
      <c r="B83" s="299" t="s">
        <v>20</v>
      </c>
      <c r="C83" s="182" t="s">
        <v>150</v>
      </c>
      <c r="D83" s="183" t="s">
        <v>150</v>
      </c>
      <c r="E83" s="185" t="s">
        <v>150</v>
      </c>
      <c r="F83" s="182" t="s">
        <v>150</v>
      </c>
      <c r="G83" s="183" t="s">
        <v>150</v>
      </c>
      <c r="H83" s="185" t="s">
        <v>150</v>
      </c>
      <c r="I83" s="186" t="s">
        <v>150</v>
      </c>
      <c r="J83" s="183" t="s">
        <v>150</v>
      </c>
      <c r="K83" s="184" t="s">
        <v>150</v>
      </c>
    </row>
    <row r="84" spans="1:11">
      <c r="A84" s="365"/>
      <c r="B84" s="299" t="s">
        <v>146</v>
      </c>
      <c r="C84" s="182" t="s">
        <v>150</v>
      </c>
      <c r="D84" s="183" t="s">
        <v>150</v>
      </c>
      <c r="E84" s="185" t="s">
        <v>150</v>
      </c>
      <c r="F84" s="182" t="s">
        <v>150</v>
      </c>
      <c r="G84" s="183" t="s">
        <v>150</v>
      </c>
      <c r="H84" s="185" t="s">
        <v>150</v>
      </c>
      <c r="I84" s="186" t="s">
        <v>150</v>
      </c>
      <c r="J84" s="183" t="s">
        <v>150</v>
      </c>
      <c r="K84" s="184" t="s">
        <v>150</v>
      </c>
    </row>
    <row r="85" spans="1:11" ht="15" thickBot="1">
      <c r="A85" s="372"/>
      <c r="B85" s="300" t="s">
        <v>147</v>
      </c>
      <c r="C85" s="187" t="s">
        <v>150</v>
      </c>
      <c r="D85" s="188" t="s">
        <v>150</v>
      </c>
      <c r="E85" s="190" t="s">
        <v>150</v>
      </c>
      <c r="F85" s="187" t="s">
        <v>150</v>
      </c>
      <c r="G85" s="188" t="s">
        <v>150</v>
      </c>
      <c r="H85" s="190" t="s">
        <v>150</v>
      </c>
      <c r="I85" s="341" t="s">
        <v>150</v>
      </c>
      <c r="J85" s="188" t="s">
        <v>150</v>
      </c>
      <c r="K85" s="189" t="s">
        <v>150</v>
      </c>
    </row>
    <row r="86" spans="1:11">
      <c r="A86" s="364">
        <v>2021</v>
      </c>
      <c r="B86" s="299" t="s">
        <v>148</v>
      </c>
      <c r="C86" s="191" t="s">
        <v>150</v>
      </c>
      <c r="D86" s="192" t="s">
        <v>150</v>
      </c>
      <c r="E86" s="193" t="s">
        <v>150</v>
      </c>
      <c r="F86" s="191" t="s">
        <v>150</v>
      </c>
      <c r="G86" s="192" t="s">
        <v>150</v>
      </c>
      <c r="H86" s="193" t="s">
        <v>150</v>
      </c>
      <c r="I86" s="203" t="s">
        <v>150</v>
      </c>
      <c r="J86" s="192" t="s">
        <v>150</v>
      </c>
      <c r="K86" s="202" t="s">
        <v>150</v>
      </c>
    </row>
    <row r="87" spans="1:11">
      <c r="A87" s="365"/>
      <c r="B87" s="299" t="s">
        <v>12</v>
      </c>
      <c r="C87" s="182" t="s">
        <v>150</v>
      </c>
      <c r="D87" s="183" t="s">
        <v>150</v>
      </c>
      <c r="E87" s="185" t="s">
        <v>150</v>
      </c>
      <c r="F87" s="182" t="s">
        <v>150</v>
      </c>
      <c r="G87" s="183" t="s">
        <v>150</v>
      </c>
      <c r="H87" s="185" t="s">
        <v>150</v>
      </c>
      <c r="I87" s="186" t="s">
        <v>150</v>
      </c>
      <c r="J87" s="183" t="s">
        <v>150</v>
      </c>
      <c r="K87" s="184" t="s">
        <v>150</v>
      </c>
    </row>
    <row r="88" spans="1:11">
      <c r="A88" s="365"/>
      <c r="B88" s="299" t="s">
        <v>13</v>
      </c>
      <c r="C88" s="182" t="s">
        <v>150</v>
      </c>
      <c r="D88" s="183" t="s">
        <v>150</v>
      </c>
      <c r="E88" s="185" t="s">
        <v>150</v>
      </c>
      <c r="F88" s="182" t="s">
        <v>150</v>
      </c>
      <c r="G88" s="183" t="s">
        <v>150</v>
      </c>
      <c r="H88" s="185" t="s">
        <v>150</v>
      </c>
      <c r="I88" s="186" t="s">
        <v>150</v>
      </c>
      <c r="J88" s="183" t="s">
        <v>150</v>
      </c>
      <c r="K88" s="184" t="s">
        <v>150</v>
      </c>
    </row>
    <row r="89" spans="1:11">
      <c r="A89" s="365"/>
      <c r="B89" s="299" t="s">
        <v>14</v>
      </c>
      <c r="C89" s="182" t="s">
        <v>150</v>
      </c>
      <c r="D89" s="183" t="s">
        <v>150</v>
      </c>
      <c r="E89" s="185" t="s">
        <v>150</v>
      </c>
      <c r="F89" s="182" t="s">
        <v>150</v>
      </c>
      <c r="G89" s="183" t="s">
        <v>150</v>
      </c>
      <c r="H89" s="185" t="s">
        <v>150</v>
      </c>
      <c r="I89" s="186" t="s">
        <v>150</v>
      </c>
      <c r="J89" s="183" t="s">
        <v>150</v>
      </c>
      <c r="K89" s="184" t="s">
        <v>150</v>
      </c>
    </row>
    <row r="90" spans="1:11">
      <c r="A90" s="365"/>
      <c r="B90" s="299" t="s">
        <v>15</v>
      </c>
      <c r="C90" s="182" t="s">
        <v>150</v>
      </c>
      <c r="D90" s="183" t="s">
        <v>150</v>
      </c>
      <c r="E90" s="185" t="s">
        <v>150</v>
      </c>
      <c r="F90" s="182" t="s">
        <v>150</v>
      </c>
      <c r="G90" s="183" t="s">
        <v>150</v>
      </c>
      <c r="H90" s="185" t="s">
        <v>150</v>
      </c>
      <c r="I90" s="186" t="s">
        <v>150</v>
      </c>
      <c r="J90" s="183" t="s">
        <v>150</v>
      </c>
      <c r="K90" s="184" t="s">
        <v>150</v>
      </c>
    </row>
    <row r="91" spans="1:11">
      <c r="A91" s="365"/>
      <c r="B91" s="299" t="s">
        <v>16</v>
      </c>
      <c r="C91" s="182" t="s">
        <v>150</v>
      </c>
      <c r="D91" s="183" t="s">
        <v>150</v>
      </c>
      <c r="E91" s="185" t="s">
        <v>150</v>
      </c>
      <c r="F91" s="182" t="s">
        <v>150</v>
      </c>
      <c r="G91" s="183" t="s">
        <v>150</v>
      </c>
      <c r="H91" s="185" t="s">
        <v>150</v>
      </c>
      <c r="I91" s="186" t="s">
        <v>150</v>
      </c>
      <c r="J91" s="183" t="s">
        <v>150</v>
      </c>
      <c r="K91" s="184" t="s">
        <v>150</v>
      </c>
    </row>
    <row r="92" spans="1:11">
      <c r="A92" s="365"/>
      <c r="B92" s="299" t="s">
        <v>17</v>
      </c>
      <c r="C92" s="182" t="s">
        <v>150</v>
      </c>
      <c r="D92" s="183" t="s">
        <v>150</v>
      </c>
      <c r="E92" s="185" t="s">
        <v>150</v>
      </c>
      <c r="F92" s="182" t="s">
        <v>150</v>
      </c>
      <c r="G92" s="183" t="s">
        <v>150</v>
      </c>
      <c r="H92" s="185" t="s">
        <v>150</v>
      </c>
      <c r="I92" s="186" t="s">
        <v>150</v>
      </c>
      <c r="J92" s="183" t="s">
        <v>150</v>
      </c>
      <c r="K92" s="184" t="s">
        <v>150</v>
      </c>
    </row>
    <row r="93" spans="1:11">
      <c r="A93" s="365"/>
      <c r="B93" s="299" t="s">
        <v>18</v>
      </c>
      <c r="C93" s="182" t="s">
        <v>150</v>
      </c>
      <c r="D93" s="183" t="s">
        <v>150</v>
      </c>
      <c r="E93" s="185" t="s">
        <v>150</v>
      </c>
      <c r="F93" s="182" t="s">
        <v>150</v>
      </c>
      <c r="G93" s="183" t="s">
        <v>150</v>
      </c>
      <c r="H93" s="185" t="s">
        <v>150</v>
      </c>
      <c r="I93" s="186" t="s">
        <v>150</v>
      </c>
      <c r="J93" s="183" t="s">
        <v>150</v>
      </c>
      <c r="K93" s="184" t="s">
        <v>150</v>
      </c>
    </row>
    <row r="94" spans="1:11" ht="15" thickBot="1">
      <c r="A94" s="372"/>
      <c r="B94" s="300" t="s">
        <v>19</v>
      </c>
      <c r="C94" s="187" t="s">
        <v>150</v>
      </c>
      <c r="D94" s="188" t="s">
        <v>150</v>
      </c>
      <c r="E94" s="190" t="s">
        <v>150</v>
      </c>
      <c r="F94" s="341" t="s">
        <v>150</v>
      </c>
      <c r="G94" s="188" t="s">
        <v>150</v>
      </c>
      <c r="H94" s="190" t="s">
        <v>150</v>
      </c>
      <c r="I94" s="341" t="s">
        <v>150</v>
      </c>
      <c r="J94" s="188" t="s">
        <v>150</v>
      </c>
      <c r="K94" s="189" t="s">
        <v>150</v>
      </c>
    </row>
    <row r="95" spans="1:11" ht="15" thickBot="1">
      <c r="A95" s="204" t="s">
        <v>36</v>
      </c>
      <c r="B95" s="194">
        <v>640</v>
      </c>
    </row>
    <row r="96" spans="1:11">
      <c r="B96" s="198"/>
    </row>
    <row r="97" spans="1:5" ht="16.2">
      <c r="A97" s="173" t="s">
        <v>255</v>
      </c>
    </row>
    <row r="98" spans="1:5" ht="16.2">
      <c r="A98" s="173" t="s">
        <v>256</v>
      </c>
    </row>
    <row r="100" spans="1:5" ht="17.399999999999999">
      <c r="A100" s="195" t="s">
        <v>168</v>
      </c>
      <c r="C100" s="196"/>
    </row>
    <row r="102" spans="1:5">
      <c r="A102" s="452" t="s">
        <v>261</v>
      </c>
    </row>
    <row r="103" spans="1:5">
      <c r="A103" s="453" t="s">
        <v>262</v>
      </c>
    </row>
    <row r="104" spans="1:5">
      <c r="A104" s="453" t="s">
        <v>263</v>
      </c>
      <c r="D104" s="354"/>
      <c r="E104" s="354"/>
    </row>
    <row r="106" spans="1:5">
      <c r="D106" s="197"/>
      <c r="E106" s="198"/>
    </row>
    <row r="107" spans="1:5">
      <c r="D107" s="199"/>
      <c r="E107" s="198"/>
    </row>
    <row r="108" spans="1:5">
      <c r="D108" s="197"/>
      <c r="E108" s="198"/>
    </row>
    <row r="109" spans="1:5">
      <c r="D109" s="197"/>
      <c r="E109" s="198"/>
    </row>
    <row r="110" spans="1:5">
      <c r="D110" s="197"/>
      <c r="E110" s="198"/>
    </row>
    <row r="111" spans="1:5">
      <c r="D111" s="197"/>
      <c r="E111" s="198"/>
    </row>
  </sheetData>
  <mergeCells count="15">
    <mergeCell ref="A74:A85"/>
    <mergeCell ref="A86:A94"/>
    <mergeCell ref="B12:B14"/>
    <mergeCell ref="A23:A34"/>
    <mergeCell ref="F12:H12"/>
    <mergeCell ref="A47:A58"/>
    <mergeCell ref="A35:A46"/>
    <mergeCell ref="A15:A22"/>
    <mergeCell ref="A12:A14"/>
    <mergeCell ref="A59:A73"/>
    <mergeCell ref="I12:K12"/>
    <mergeCell ref="C13:E13"/>
    <mergeCell ref="F13:H13"/>
    <mergeCell ref="I13:K13"/>
    <mergeCell ref="C12:E12"/>
  </mergeCells>
  <hyperlinks>
    <hyperlink ref="A100" location="Índice!A1" display="Volver al índice" xr:uid="{00000000-0004-0000-0300-000000000000}"/>
    <hyperlink ref="A103" r:id="rId1" xr:uid="{0A25ECDD-A07D-4195-828A-A45126704940}"/>
    <hyperlink ref="A104" r:id="rId2" xr:uid="{D39A55EC-8D5A-4236-B058-9AE29B2ACE43}"/>
  </hyperlinks>
  <pageMargins left="0.7" right="0.7" top="0.75" bottom="0.75" header="0.3" footer="0.3"/>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K128"/>
  <sheetViews>
    <sheetView showGridLines="0" zoomScale="80" zoomScaleNormal="80" workbookViewId="0"/>
  </sheetViews>
  <sheetFormatPr baseColWidth="10" defaultColWidth="22.6640625" defaultRowHeight="14.4"/>
  <cols>
    <col min="1" max="1" width="27.6640625" customWidth="1"/>
    <col min="5" max="5" width="30.33203125" bestFit="1" customWidth="1"/>
    <col min="8" max="8" width="30.33203125" bestFit="1" customWidth="1"/>
    <col min="11" max="11" width="30.33203125" bestFit="1" customWidth="1"/>
  </cols>
  <sheetData>
    <row r="1" spans="1:11">
      <c r="A1" s="3" t="s">
        <v>0</v>
      </c>
      <c r="B1" s="2"/>
      <c r="C1" s="2"/>
      <c r="D1" s="2"/>
      <c r="E1" s="2"/>
      <c r="F1" s="2"/>
      <c r="G1" s="2"/>
      <c r="H1" s="2"/>
    </row>
    <row r="2" spans="1:11">
      <c r="A2" s="3" t="s">
        <v>1</v>
      </c>
      <c r="B2" s="2"/>
      <c r="C2" s="2"/>
      <c r="D2" s="2"/>
      <c r="E2" s="2"/>
      <c r="F2" s="2"/>
      <c r="G2" s="2"/>
      <c r="H2" s="2"/>
    </row>
    <row r="3" spans="1:11">
      <c r="A3" s="3" t="s">
        <v>2</v>
      </c>
      <c r="B3" s="2"/>
      <c r="C3" s="2"/>
      <c r="D3" s="2"/>
      <c r="E3" s="2"/>
      <c r="F3" s="2"/>
      <c r="G3" s="2"/>
      <c r="H3" s="2"/>
    </row>
    <row r="4" spans="1:11">
      <c r="A4" s="3" t="s">
        <v>3</v>
      </c>
      <c r="B4" s="2" t="s">
        <v>4</v>
      </c>
      <c r="C4" s="2"/>
      <c r="D4" s="2"/>
      <c r="E4" s="2"/>
      <c r="F4" s="2"/>
      <c r="G4" s="2"/>
      <c r="H4" s="2"/>
    </row>
    <row r="5" spans="1:11">
      <c r="A5" s="3" t="s">
        <v>6</v>
      </c>
      <c r="B5" s="2" t="s">
        <v>112</v>
      </c>
      <c r="C5" s="2"/>
      <c r="D5" s="2"/>
      <c r="E5" s="2"/>
      <c r="F5" s="2"/>
      <c r="G5" s="2"/>
      <c r="H5" s="2"/>
    </row>
    <row r="6" spans="1:11">
      <c r="A6" s="3" t="s">
        <v>5</v>
      </c>
      <c r="B6" s="2" t="s">
        <v>113</v>
      </c>
      <c r="C6" s="2"/>
      <c r="D6" s="2"/>
      <c r="E6" s="2"/>
      <c r="F6" s="2"/>
      <c r="G6" s="2"/>
      <c r="H6" s="2"/>
    </row>
    <row r="7" spans="1:11">
      <c r="A7" s="3" t="s">
        <v>7</v>
      </c>
      <c r="B7" s="2" t="s">
        <v>89</v>
      </c>
      <c r="C7" s="2"/>
      <c r="D7" s="2"/>
      <c r="E7" s="2"/>
      <c r="F7" s="2"/>
      <c r="G7" s="2"/>
      <c r="H7" s="2"/>
    </row>
    <row r="8" spans="1:11">
      <c r="A8" s="3" t="s">
        <v>8</v>
      </c>
      <c r="B8" s="314" t="str">
        <f>+'[3]BA-BAHIA BLANCA'!B8</f>
        <v>septiembre 2021</v>
      </c>
      <c r="C8" s="2"/>
      <c r="D8" s="2"/>
      <c r="E8" s="2"/>
      <c r="F8" s="2"/>
      <c r="G8" s="2"/>
      <c r="H8" s="2"/>
    </row>
    <row r="9" spans="1:11">
      <c r="A9" s="3" t="s">
        <v>9</v>
      </c>
      <c r="B9" s="314" t="str">
        <f>+'[3]BA-BAHIA BLANCA'!B9</f>
        <v>septiembre 2021</v>
      </c>
      <c r="C9" s="2"/>
      <c r="D9" s="2"/>
      <c r="E9" s="2"/>
      <c r="F9" s="2"/>
      <c r="G9" s="2"/>
      <c r="H9" s="2"/>
    </row>
    <row r="10" spans="1:11">
      <c r="A10" s="2"/>
      <c r="B10" s="2"/>
      <c r="C10" s="2"/>
      <c r="D10" s="2"/>
      <c r="E10" s="2"/>
      <c r="F10" s="2"/>
      <c r="G10" s="2"/>
      <c r="H10" s="2"/>
    </row>
    <row r="11" spans="1:11" ht="15" thickBot="1">
      <c r="A11" s="2"/>
      <c r="B11" s="2"/>
      <c r="C11" s="2"/>
      <c r="D11" s="2"/>
      <c r="E11" s="2"/>
      <c r="F11" s="2"/>
      <c r="G11" s="2"/>
      <c r="H11" s="2"/>
    </row>
    <row r="12" spans="1:11" ht="15" thickBot="1">
      <c r="A12" s="366" t="s">
        <v>10</v>
      </c>
      <c r="B12" s="369" t="s">
        <v>11</v>
      </c>
      <c r="C12" s="355" t="s">
        <v>96</v>
      </c>
      <c r="D12" s="356"/>
      <c r="E12" s="356"/>
      <c r="F12" s="356"/>
      <c r="G12" s="356"/>
      <c r="H12" s="356"/>
      <c r="I12" s="356"/>
      <c r="J12" s="356"/>
      <c r="K12" s="357"/>
    </row>
    <row r="13" spans="1:11">
      <c r="A13" s="367"/>
      <c r="B13" s="370"/>
      <c r="C13" s="422" t="s">
        <v>97</v>
      </c>
      <c r="D13" s="414"/>
      <c r="E13" s="409"/>
      <c r="F13" s="422" t="s">
        <v>92</v>
      </c>
      <c r="G13" s="414"/>
      <c r="H13" s="409"/>
      <c r="I13" s="373" t="s">
        <v>100</v>
      </c>
      <c r="J13" s="359"/>
      <c r="K13" s="360"/>
    </row>
    <row r="14" spans="1:11" ht="15" thickBot="1">
      <c r="A14" s="368"/>
      <c r="B14" s="371"/>
      <c r="C14" s="10" t="s">
        <v>70</v>
      </c>
      <c r="D14" s="11" t="s">
        <v>71</v>
      </c>
      <c r="E14" s="12" t="s">
        <v>72</v>
      </c>
      <c r="F14" s="10" t="s">
        <v>70</v>
      </c>
      <c r="G14" s="11" t="s">
        <v>71</v>
      </c>
      <c r="H14" s="12" t="s">
        <v>72</v>
      </c>
      <c r="I14" s="46" t="s">
        <v>70</v>
      </c>
      <c r="J14" s="11" t="s">
        <v>71</v>
      </c>
      <c r="K14" s="12" t="s">
        <v>72</v>
      </c>
    </row>
    <row r="15" spans="1:11">
      <c r="A15" s="374">
        <v>2013</v>
      </c>
      <c r="B15" s="34" t="s">
        <v>12</v>
      </c>
      <c r="C15" s="35">
        <v>756</v>
      </c>
      <c r="D15" s="13">
        <f t="shared" ref="D15:D53" si="0">C15/$B$119</f>
        <v>0.49736842105263157</v>
      </c>
      <c r="E15" s="27">
        <f>C15/$C$23*100</f>
        <v>100</v>
      </c>
      <c r="F15" s="35">
        <v>860</v>
      </c>
      <c r="G15" s="13">
        <f t="shared" ref="G15:G55" si="1">F15/$B$119</f>
        <v>0.56578947368421051</v>
      </c>
      <c r="H15" s="27">
        <f>F15/$F$23*100</f>
        <v>100</v>
      </c>
      <c r="I15" s="26">
        <v>994</v>
      </c>
      <c r="J15" s="13">
        <f t="shared" ref="J15:J78" si="2">I15/$B$119</f>
        <v>0.65394736842105261</v>
      </c>
      <c r="K15" s="27">
        <f>I15/$I$23*100</f>
        <v>100</v>
      </c>
    </row>
    <row r="16" spans="1:11">
      <c r="A16" s="375"/>
      <c r="B16" s="37" t="s">
        <v>13</v>
      </c>
      <c r="C16" s="38">
        <v>756</v>
      </c>
      <c r="D16" s="15">
        <f t="shared" si="0"/>
        <v>0.49736842105263157</v>
      </c>
      <c r="E16" s="30">
        <f t="shared" ref="E16:E53" si="3">C16/$C$23*100</f>
        <v>100</v>
      </c>
      <c r="F16" s="38">
        <v>869</v>
      </c>
      <c r="G16" s="15">
        <f t="shared" si="1"/>
        <v>0.57171052631578945</v>
      </c>
      <c r="H16" s="30">
        <f t="shared" ref="H16:H55" si="4">F16/$F$23*100</f>
        <v>101.04651162790699</v>
      </c>
      <c r="I16" s="29">
        <v>994</v>
      </c>
      <c r="J16" s="15">
        <f t="shared" si="2"/>
        <v>0.65394736842105261</v>
      </c>
      <c r="K16" s="30">
        <f t="shared" ref="K16:K79" si="5">I16/$I$23*100</f>
        <v>100</v>
      </c>
    </row>
    <row r="17" spans="1:11">
      <c r="A17" s="375"/>
      <c r="B17" s="37" t="s">
        <v>14</v>
      </c>
      <c r="C17" s="38">
        <v>756</v>
      </c>
      <c r="D17" s="15">
        <f t="shared" si="0"/>
        <v>0.49736842105263157</v>
      </c>
      <c r="E17" s="30">
        <f t="shared" si="3"/>
        <v>100</v>
      </c>
      <c r="F17" s="38">
        <v>860</v>
      </c>
      <c r="G17" s="15">
        <f t="shared" si="1"/>
        <v>0.56578947368421051</v>
      </c>
      <c r="H17" s="30">
        <f t="shared" si="4"/>
        <v>100</v>
      </c>
      <c r="I17" s="29">
        <v>994</v>
      </c>
      <c r="J17" s="15">
        <f t="shared" si="2"/>
        <v>0.65394736842105261</v>
      </c>
      <c r="K17" s="30">
        <f t="shared" si="5"/>
        <v>100</v>
      </c>
    </row>
    <row r="18" spans="1:11">
      <c r="A18" s="375"/>
      <c r="B18" s="37" t="s">
        <v>15</v>
      </c>
      <c r="C18" s="38">
        <v>756</v>
      </c>
      <c r="D18" s="15">
        <f t="shared" si="0"/>
        <v>0.49736842105263157</v>
      </c>
      <c r="E18" s="30">
        <f t="shared" si="3"/>
        <v>100</v>
      </c>
      <c r="F18" s="38">
        <v>860</v>
      </c>
      <c r="G18" s="15">
        <f t="shared" si="1"/>
        <v>0.56578947368421051</v>
      </c>
      <c r="H18" s="30">
        <f t="shared" si="4"/>
        <v>100</v>
      </c>
      <c r="I18" s="29">
        <v>994</v>
      </c>
      <c r="J18" s="15">
        <f t="shared" si="2"/>
        <v>0.65394736842105261</v>
      </c>
      <c r="K18" s="30">
        <f t="shared" si="5"/>
        <v>100</v>
      </c>
    </row>
    <row r="19" spans="1:11">
      <c r="A19" s="375"/>
      <c r="B19" s="37" t="s">
        <v>16</v>
      </c>
      <c r="C19" s="38">
        <v>756</v>
      </c>
      <c r="D19" s="15">
        <f t="shared" si="0"/>
        <v>0.49736842105263157</v>
      </c>
      <c r="E19" s="30">
        <f t="shared" si="3"/>
        <v>100</v>
      </c>
      <c r="F19" s="38">
        <v>860</v>
      </c>
      <c r="G19" s="15">
        <f t="shared" si="1"/>
        <v>0.56578947368421051</v>
      </c>
      <c r="H19" s="39">
        <f t="shared" si="4"/>
        <v>100</v>
      </c>
      <c r="I19" s="29">
        <v>994</v>
      </c>
      <c r="J19" s="15">
        <f t="shared" si="2"/>
        <v>0.65394736842105261</v>
      </c>
      <c r="K19" s="30">
        <f t="shared" si="5"/>
        <v>100</v>
      </c>
    </row>
    <row r="20" spans="1:11">
      <c r="A20" s="375"/>
      <c r="B20" s="37" t="s">
        <v>17</v>
      </c>
      <c r="C20" s="38">
        <v>756</v>
      </c>
      <c r="D20" s="15">
        <f t="shared" si="0"/>
        <v>0.49736842105263157</v>
      </c>
      <c r="E20" s="30">
        <f t="shared" si="3"/>
        <v>100</v>
      </c>
      <c r="F20" s="38">
        <v>860</v>
      </c>
      <c r="G20" s="15">
        <f t="shared" si="1"/>
        <v>0.56578947368421051</v>
      </c>
      <c r="H20" s="39">
        <f t="shared" si="4"/>
        <v>100</v>
      </c>
      <c r="I20" s="29">
        <v>994</v>
      </c>
      <c r="J20" s="15">
        <f t="shared" si="2"/>
        <v>0.65394736842105261</v>
      </c>
      <c r="K20" s="30">
        <f t="shared" si="5"/>
        <v>100</v>
      </c>
    </row>
    <row r="21" spans="1:11">
      <c r="A21" s="375"/>
      <c r="B21" s="37" t="s">
        <v>18</v>
      </c>
      <c r="C21" s="38">
        <v>756</v>
      </c>
      <c r="D21" s="15">
        <f t="shared" si="0"/>
        <v>0.49736842105263157</v>
      </c>
      <c r="E21" s="30">
        <f t="shared" si="3"/>
        <v>100</v>
      </c>
      <c r="F21" s="38">
        <v>860</v>
      </c>
      <c r="G21" s="15">
        <f t="shared" si="1"/>
        <v>0.56578947368421051</v>
      </c>
      <c r="H21" s="39">
        <f t="shared" si="4"/>
        <v>100</v>
      </c>
      <c r="I21" s="29">
        <v>994</v>
      </c>
      <c r="J21" s="15">
        <f t="shared" si="2"/>
        <v>0.65394736842105261</v>
      </c>
      <c r="K21" s="30">
        <f t="shared" si="5"/>
        <v>100</v>
      </c>
    </row>
    <row r="22" spans="1:11">
      <c r="A22" s="375"/>
      <c r="B22" s="37" t="s">
        <v>19</v>
      </c>
      <c r="C22" s="38">
        <v>756</v>
      </c>
      <c r="D22" s="15">
        <f t="shared" si="0"/>
        <v>0.49736842105263157</v>
      </c>
      <c r="E22" s="30">
        <f t="shared" si="3"/>
        <v>100</v>
      </c>
      <c r="F22" s="38">
        <v>860</v>
      </c>
      <c r="G22" s="15">
        <f t="shared" si="1"/>
        <v>0.56578947368421051</v>
      </c>
      <c r="H22" s="39">
        <f t="shared" si="4"/>
        <v>100</v>
      </c>
      <c r="I22" s="29">
        <v>994</v>
      </c>
      <c r="J22" s="15">
        <f t="shared" si="2"/>
        <v>0.65394736842105261</v>
      </c>
      <c r="K22" s="30">
        <f t="shared" si="5"/>
        <v>100</v>
      </c>
    </row>
    <row r="23" spans="1:11">
      <c r="A23" s="375"/>
      <c r="B23" s="37" t="s">
        <v>20</v>
      </c>
      <c r="C23" s="38">
        <v>756</v>
      </c>
      <c r="D23" s="15">
        <f t="shared" si="0"/>
        <v>0.49736842105263157</v>
      </c>
      <c r="E23" s="30">
        <f t="shared" si="3"/>
        <v>100</v>
      </c>
      <c r="F23" s="38">
        <v>860</v>
      </c>
      <c r="G23" s="15">
        <f t="shared" si="1"/>
        <v>0.56578947368421051</v>
      </c>
      <c r="H23" s="39">
        <f t="shared" si="4"/>
        <v>100</v>
      </c>
      <c r="I23" s="29">
        <v>994</v>
      </c>
      <c r="J23" s="15">
        <f t="shared" si="2"/>
        <v>0.65394736842105261</v>
      </c>
      <c r="K23" s="30">
        <f t="shared" si="5"/>
        <v>100</v>
      </c>
    </row>
    <row r="24" spans="1:11">
      <c r="A24" s="375"/>
      <c r="B24" s="37" t="s">
        <v>146</v>
      </c>
      <c r="C24" s="38">
        <v>756</v>
      </c>
      <c r="D24" s="15">
        <f t="shared" si="0"/>
        <v>0.49736842105263157</v>
      </c>
      <c r="E24" s="30">
        <f t="shared" si="3"/>
        <v>100</v>
      </c>
      <c r="F24" s="38">
        <v>860</v>
      </c>
      <c r="G24" s="15">
        <f t="shared" si="1"/>
        <v>0.56578947368421051</v>
      </c>
      <c r="H24" s="39">
        <f t="shared" si="4"/>
        <v>100</v>
      </c>
      <c r="I24" s="29">
        <v>994</v>
      </c>
      <c r="J24" s="15">
        <f t="shared" si="2"/>
        <v>0.65394736842105261</v>
      </c>
      <c r="K24" s="30">
        <f t="shared" si="5"/>
        <v>100</v>
      </c>
    </row>
    <row r="25" spans="1:11" ht="15" thickBot="1">
      <c r="A25" s="376"/>
      <c r="B25" s="63" t="s">
        <v>147</v>
      </c>
      <c r="C25" s="64">
        <v>756</v>
      </c>
      <c r="D25" s="32">
        <f t="shared" si="0"/>
        <v>0.49736842105263157</v>
      </c>
      <c r="E25" s="33">
        <f t="shared" si="3"/>
        <v>100</v>
      </c>
      <c r="F25" s="64">
        <v>860</v>
      </c>
      <c r="G25" s="32">
        <f t="shared" si="1"/>
        <v>0.56578947368421051</v>
      </c>
      <c r="H25" s="65">
        <f t="shared" si="4"/>
        <v>100</v>
      </c>
      <c r="I25" s="69">
        <v>994</v>
      </c>
      <c r="J25" s="32">
        <f t="shared" si="2"/>
        <v>0.65394736842105261</v>
      </c>
      <c r="K25" s="33">
        <f t="shared" si="5"/>
        <v>100</v>
      </c>
    </row>
    <row r="26" spans="1:11">
      <c r="A26" s="361">
        <v>2014</v>
      </c>
      <c r="B26" s="136" t="s">
        <v>148</v>
      </c>
      <c r="C26" s="35">
        <v>860</v>
      </c>
      <c r="D26" s="13">
        <f t="shared" si="0"/>
        <v>0.56578947368421051</v>
      </c>
      <c r="E26" s="27">
        <f t="shared" si="3"/>
        <v>113.75661375661377</v>
      </c>
      <c r="F26" s="35">
        <v>980</v>
      </c>
      <c r="G26" s="13">
        <f t="shared" si="1"/>
        <v>0.64473684210526316</v>
      </c>
      <c r="H26" s="27">
        <f t="shared" si="4"/>
        <v>113.95348837209302</v>
      </c>
      <c r="I26" s="26">
        <v>1135</v>
      </c>
      <c r="J26" s="13">
        <f t="shared" si="2"/>
        <v>0.74671052631578949</v>
      </c>
      <c r="K26" s="27">
        <f t="shared" si="5"/>
        <v>114.18511066398392</v>
      </c>
    </row>
    <row r="27" spans="1:11">
      <c r="A27" s="362"/>
      <c r="B27" s="137" t="s">
        <v>12</v>
      </c>
      <c r="C27" s="38">
        <v>860</v>
      </c>
      <c r="D27" s="15">
        <f t="shared" si="0"/>
        <v>0.56578947368421051</v>
      </c>
      <c r="E27" s="30">
        <f t="shared" si="3"/>
        <v>113.75661375661377</v>
      </c>
      <c r="F27" s="38">
        <v>980</v>
      </c>
      <c r="G27" s="15">
        <f t="shared" si="1"/>
        <v>0.64473684210526316</v>
      </c>
      <c r="H27" s="30">
        <f t="shared" si="4"/>
        <v>113.95348837209302</v>
      </c>
      <c r="I27" s="29">
        <v>1135</v>
      </c>
      <c r="J27" s="15">
        <f t="shared" si="2"/>
        <v>0.74671052631578949</v>
      </c>
      <c r="K27" s="30">
        <f t="shared" si="5"/>
        <v>114.18511066398392</v>
      </c>
    </row>
    <row r="28" spans="1:11">
      <c r="A28" s="362"/>
      <c r="B28" s="137" t="s">
        <v>13</v>
      </c>
      <c r="C28" s="38">
        <v>860</v>
      </c>
      <c r="D28" s="15">
        <f t="shared" si="0"/>
        <v>0.56578947368421051</v>
      </c>
      <c r="E28" s="30">
        <f t="shared" si="3"/>
        <v>113.75661375661377</v>
      </c>
      <c r="F28" s="38">
        <v>980</v>
      </c>
      <c r="G28" s="15">
        <f t="shared" si="1"/>
        <v>0.64473684210526316</v>
      </c>
      <c r="H28" s="30">
        <f t="shared" si="4"/>
        <v>113.95348837209302</v>
      </c>
      <c r="I28" s="29">
        <v>1135</v>
      </c>
      <c r="J28" s="15">
        <f t="shared" si="2"/>
        <v>0.74671052631578949</v>
      </c>
      <c r="K28" s="30">
        <f t="shared" si="5"/>
        <v>114.18511066398392</v>
      </c>
    </row>
    <row r="29" spans="1:11">
      <c r="A29" s="362"/>
      <c r="B29" s="138" t="s">
        <v>14</v>
      </c>
      <c r="C29" s="64">
        <v>860</v>
      </c>
      <c r="D29" s="32">
        <f t="shared" si="0"/>
        <v>0.56578947368421051</v>
      </c>
      <c r="E29" s="33">
        <f>C29/$C$23*100</f>
        <v>113.75661375661377</v>
      </c>
      <c r="F29" s="64">
        <v>980</v>
      </c>
      <c r="G29" s="32">
        <f t="shared" si="1"/>
        <v>0.64473684210526316</v>
      </c>
      <c r="H29" s="33">
        <f>F29/$F$23*100</f>
        <v>113.95348837209302</v>
      </c>
      <c r="I29" s="69">
        <v>1135</v>
      </c>
      <c r="J29" s="32">
        <f t="shared" si="2"/>
        <v>0.74671052631578949</v>
      </c>
      <c r="K29" s="33">
        <f>I29/$I$23*100</f>
        <v>114.18511066398392</v>
      </c>
    </row>
    <row r="30" spans="1:11">
      <c r="A30" s="362"/>
      <c r="B30" s="138" t="s">
        <v>15</v>
      </c>
      <c r="C30" s="64">
        <v>860</v>
      </c>
      <c r="D30" s="32">
        <f t="shared" si="0"/>
        <v>0.56578947368421051</v>
      </c>
      <c r="E30" s="33">
        <f t="shared" si="3"/>
        <v>113.75661375661377</v>
      </c>
      <c r="F30" s="64">
        <v>980</v>
      </c>
      <c r="G30" s="32">
        <f t="shared" si="1"/>
        <v>0.64473684210526316</v>
      </c>
      <c r="H30" s="33">
        <f t="shared" si="4"/>
        <v>113.95348837209302</v>
      </c>
      <c r="I30" s="69">
        <v>1135</v>
      </c>
      <c r="J30" s="32">
        <f t="shared" si="2"/>
        <v>0.74671052631578949</v>
      </c>
      <c r="K30" s="33">
        <f t="shared" si="5"/>
        <v>114.18511066398392</v>
      </c>
    </row>
    <row r="31" spans="1:11">
      <c r="A31" s="362"/>
      <c r="B31" s="138" t="s">
        <v>16</v>
      </c>
      <c r="C31" s="64">
        <v>860</v>
      </c>
      <c r="D31" s="32">
        <f t="shared" si="0"/>
        <v>0.56578947368421051</v>
      </c>
      <c r="E31" s="33">
        <f t="shared" si="3"/>
        <v>113.75661375661377</v>
      </c>
      <c r="F31" s="98">
        <v>941.33333333333337</v>
      </c>
      <c r="G31" s="32">
        <f t="shared" si="1"/>
        <v>0.61929824561403513</v>
      </c>
      <c r="H31" s="33">
        <f t="shared" si="4"/>
        <v>109.45736434108528</v>
      </c>
      <c r="I31" s="69">
        <v>1135</v>
      </c>
      <c r="J31" s="32">
        <f t="shared" si="2"/>
        <v>0.74671052631578949</v>
      </c>
      <c r="K31" s="33">
        <f t="shared" si="5"/>
        <v>114.18511066398392</v>
      </c>
    </row>
    <row r="32" spans="1:11">
      <c r="A32" s="362"/>
      <c r="B32" s="138" t="s">
        <v>17</v>
      </c>
      <c r="C32" s="64">
        <v>950</v>
      </c>
      <c r="D32" s="32">
        <f t="shared" si="0"/>
        <v>0.625</v>
      </c>
      <c r="E32" s="33">
        <f t="shared" si="3"/>
        <v>125.66137566137566</v>
      </c>
      <c r="F32" s="98">
        <v>1092</v>
      </c>
      <c r="G32" s="32">
        <f t="shared" si="1"/>
        <v>0.71842105263157896</v>
      </c>
      <c r="H32" s="33">
        <f t="shared" si="4"/>
        <v>126.97674418604652</v>
      </c>
      <c r="I32" s="69">
        <v>1265</v>
      </c>
      <c r="J32" s="32">
        <f t="shared" si="2"/>
        <v>0.83223684210526316</v>
      </c>
      <c r="K32" s="33">
        <f t="shared" si="5"/>
        <v>127.2635814889336</v>
      </c>
    </row>
    <row r="33" spans="1:11">
      <c r="A33" s="362"/>
      <c r="B33" s="138" t="s">
        <v>18</v>
      </c>
      <c r="C33" s="64">
        <v>1090</v>
      </c>
      <c r="D33" s="32">
        <f t="shared" si="0"/>
        <v>0.71710526315789469</v>
      </c>
      <c r="E33" s="33">
        <f t="shared" si="3"/>
        <v>144.17989417989418</v>
      </c>
      <c r="F33" s="98">
        <v>1168</v>
      </c>
      <c r="G33" s="32">
        <f t="shared" si="1"/>
        <v>0.76842105263157889</v>
      </c>
      <c r="H33" s="33">
        <f t="shared" si="4"/>
        <v>135.81395348837208</v>
      </c>
      <c r="I33" s="69">
        <v>1350</v>
      </c>
      <c r="J33" s="32">
        <f t="shared" si="2"/>
        <v>0.88815789473684215</v>
      </c>
      <c r="K33" s="33">
        <f t="shared" si="5"/>
        <v>135.81488933601608</v>
      </c>
    </row>
    <row r="34" spans="1:11">
      <c r="A34" s="362"/>
      <c r="B34" s="138" t="s">
        <v>19</v>
      </c>
      <c r="C34" s="64">
        <v>1021</v>
      </c>
      <c r="D34" s="32">
        <f t="shared" si="0"/>
        <v>0.67171052631578942</v>
      </c>
      <c r="E34" s="33">
        <f t="shared" si="3"/>
        <v>135.05291005291005</v>
      </c>
      <c r="F34" s="98">
        <v>1168</v>
      </c>
      <c r="G34" s="32">
        <f t="shared" si="1"/>
        <v>0.76842105263157889</v>
      </c>
      <c r="H34" s="33">
        <f t="shared" si="4"/>
        <v>135.81395348837208</v>
      </c>
      <c r="I34" s="69">
        <v>1350</v>
      </c>
      <c r="J34" s="32">
        <f t="shared" si="2"/>
        <v>0.88815789473684215</v>
      </c>
      <c r="K34" s="33">
        <f t="shared" si="5"/>
        <v>135.81488933601608</v>
      </c>
    </row>
    <row r="35" spans="1:11">
      <c r="A35" s="362"/>
      <c r="B35" s="138" t="s">
        <v>20</v>
      </c>
      <c r="C35" s="64">
        <v>1021</v>
      </c>
      <c r="D35" s="32">
        <f t="shared" si="0"/>
        <v>0.67171052631578942</v>
      </c>
      <c r="E35" s="33">
        <f t="shared" si="3"/>
        <v>135.05291005291005</v>
      </c>
      <c r="F35" s="98">
        <v>1168</v>
      </c>
      <c r="G35" s="32">
        <f t="shared" si="1"/>
        <v>0.76842105263157889</v>
      </c>
      <c r="H35" s="33">
        <f t="shared" si="4"/>
        <v>135.81395348837208</v>
      </c>
      <c r="I35" s="69">
        <v>1350</v>
      </c>
      <c r="J35" s="32">
        <f t="shared" si="2"/>
        <v>0.88815789473684215</v>
      </c>
      <c r="K35" s="33">
        <f t="shared" si="5"/>
        <v>135.81488933601608</v>
      </c>
    </row>
    <row r="36" spans="1:11">
      <c r="A36" s="362"/>
      <c r="B36" s="37" t="s">
        <v>146</v>
      </c>
      <c r="C36" s="64">
        <v>1021</v>
      </c>
      <c r="D36" s="32">
        <f t="shared" si="0"/>
        <v>0.67171052631578942</v>
      </c>
      <c r="E36" s="33">
        <f t="shared" si="3"/>
        <v>135.05291005291005</v>
      </c>
      <c r="F36" s="98">
        <v>1100</v>
      </c>
      <c r="G36" s="32">
        <f t="shared" si="1"/>
        <v>0.72368421052631582</v>
      </c>
      <c r="H36" s="33">
        <f t="shared" si="4"/>
        <v>127.90697674418605</v>
      </c>
      <c r="I36" s="69">
        <v>1350</v>
      </c>
      <c r="J36" s="32">
        <f t="shared" si="2"/>
        <v>0.88815789473684215</v>
      </c>
      <c r="K36" s="33">
        <f t="shared" si="5"/>
        <v>135.81488933601608</v>
      </c>
    </row>
    <row r="37" spans="1:11" ht="15" thickBot="1">
      <c r="A37" s="363"/>
      <c r="B37" s="139" t="s">
        <v>147</v>
      </c>
      <c r="C37" s="41">
        <v>1177</v>
      </c>
      <c r="D37" s="17">
        <f t="shared" si="0"/>
        <v>0.77434210526315794</v>
      </c>
      <c r="E37" s="42">
        <f t="shared" si="3"/>
        <v>155.68783068783068</v>
      </c>
      <c r="F37" s="90">
        <v>1342</v>
      </c>
      <c r="G37" s="17">
        <f t="shared" si="1"/>
        <v>0.88289473684210529</v>
      </c>
      <c r="H37" s="42">
        <f t="shared" si="4"/>
        <v>156.04651162790697</v>
      </c>
      <c r="I37" s="43">
        <v>1554</v>
      </c>
      <c r="J37" s="17">
        <f t="shared" si="2"/>
        <v>1.0223684210526316</v>
      </c>
      <c r="K37" s="42">
        <f t="shared" si="5"/>
        <v>156.33802816901408</v>
      </c>
    </row>
    <row r="38" spans="1:11">
      <c r="A38" s="364">
        <v>2015</v>
      </c>
      <c r="B38" s="136" t="s">
        <v>148</v>
      </c>
      <c r="C38" s="35">
        <v>1177</v>
      </c>
      <c r="D38" s="13">
        <f t="shared" si="0"/>
        <v>0.77434210526315794</v>
      </c>
      <c r="E38" s="27">
        <f t="shared" si="3"/>
        <v>155.68783068783068</v>
      </c>
      <c r="F38" s="35">
        <v>1342</v>
      </c>
      <c r="G38" s="13">
        <f t="shared" si="1"/>
        <v>0.88289473684210529</v>
      </c>
      <c r="H38" s="27">
        <f t="shared" si="4"/>
        <v>156.04651162790697</v>
      </c>
      <c r="I38" s="26">
        <v>1554</v>
      </c>
      <c r="J38" s="13">
        <f t="shared" si="2"/>
        <v>1.0223684210526316</v>
      </c>
      <c r="K38" s="27">
        <f t="shared" si="5"/>
        <v>156.33802816901408</v>
      </c>
    </row>
    <row r="39" spans="1:11">
      <c r="A39" s="365"/>
      <c r="B39" s="137" t="s">
        <v>12</v>
      </c>
      <c r="C39" s="64">
        <v>1074</v>
      </c>
      <c r="D39" s="32">
        <f t="shared" si="0"/>
        <v>0.70657894736842108</v>
      </c>
      <c r="E39" s="33">
        <f t="shared" si="3"/>
        <v>142.06349206349208</v>
      </c>
      <c r="F39" s="98">
        <v>1342</v>
      </c>
      <c r="G39" s="32">
        <f t="shared" si="1"/>
        <v>0.88289473684210529</v>
      </c>
      <c r="H39" s="33">
        <f t="shared" si="4"/>
        <v>156.04651162790697</v>
      </c>
      <c r="I39" s="69">
        <v>1554</v>
      </c>
      <c r="J39" s="32">
        <f t="shared" si="2"/>
        <v>1.0223684210526316</v>
      </c>
      <c r="K39" s="33">
        <f t="shared" si="5"/>
        <v>156.33802816901408</v>
      </c>
    </row>
    <row r="40" spans="1:11">
      <c r="A40" s="365"/>
      <c r="B40" s="137" t="s">
        <v>13</v>
      </c>
      <c r="C40" s="64">
        <v>1074</v>
      </c>
      <c r="D40" s="32">
        <f t="shared" si="0"/>
        <v>0.70657894736842108</v>
      </c>
      <c r="E40" s="33">
        <f t="shared" si="3"/>
        <v>142.06349206349208</v>
      </c>
      <c r="F40" s="98">
        <v>1342</v>
      </c>
      <c r="G40" s="32">
        <f t="shared" si="1"/>
        <v>0.88289473684210529</v>
      </c>
      <c r="H40" s="33">
        <f t="shared" si="4"/>
        <v>156.04651162790697</v>
      </c>
      <c r="I40" s="69">
        <v>1554</v>
      </c>
      <c r="J40" s="32">
        <f t="shared" si="2"/>
        <v>1.0223684210526316</v>
      </c>
      <c r="K40" s="33">
        <f t="shared" si="5"/>
        <v>156.33802816901408</v>
      </c>
    </row>
    <row r="41" spans="1:11" ht="16.5" customHeight="1">
      <c r="A41" s="365"/>
      <c r="B41" s="137" t="s">
        <v>14</v>
      </c>
      <c r="C41" s="64">
        <v>1161</v>
      </c>
      <c r="D41" s="32">
        <f t="shared" si="0"/>
        <v>0.76381578947368423</v>
      </c>
      <c r="E41" s="33">
        <f t="shared" si="3"/>
        <v>153.57142857142858</v>
      </c>
      <c r="F41" s="98">
        <v>1322</v>
      </c>
      <c r="G41" s="32">
        <f t="shared" si="1"/>
        <v>0.86973684210526314</v>
      </c>
      <c r="H41" s="33">
        <f t="shared" si="4"/>
        <v>153.72093023255815</v>
      </c>
      <c r="I41" s="69">
        <v>1554</v>
      </c>
      <c r="J41" s="32">
        <f t="shared" si="2"/>
        <v>1.0223684210526316</v>
      </c>
      <c r="K41" s="33">
        <f t="shared" si="5"/>
        <v>156.33802816901408</v>
      </c>
    </row>
    <row r="42" spans="1:11" ht="16.5" customHeight="1">
      <c r="A42" s="365"/>
      <c r="B42" s="137" t="s">
        <v>15</v>
      </c>
      <c r="C42" s="38">
        <v>1161</v>
      </c>
      <c r="D42" s="15">
        <f t="shared" si="0"/>
        <v>0.76381578947368423</v>
      </c>
      <c r="E42" s="30">
        <f t="shared" si="3"/>
        <v>153.57142857142858</v>
      </c>
      <c r="F42" s="89">
        <v>1322</v>
      </c>
      <c r="G42" s="15">
        <f t="shared" si="1"/>
        <v>0.86973684210526314</v>
      </c>
      <c r="H42" s="30">
        <f t="shared" si="4"/>
        <v>153.72093023255815</v>
      </c>
      <c r="I42" s="29">
        <v>1554</v>
      </c>
      <c r="J42" s="15">
        <f t="shared" si="2"/>
        <v>1.0223684210526316</v>
      </c>
      <c r="K42" s="30">
        <f t="shared" si="5"/>
        <v>156.33802816901408</v>
      </c>
    </row>
    <row r="43" spans="1:11" ht="16.5" customHeight="1">
      <c r="A43" s="365"/>
      <c r="B43" s="137" t="s">
        <v>16</v>
      </c>
      <c r="C43" s="38">
        <v>1161</v>
      </c>
      <c r="D43" s="15">
        <f t="shared" si="0"/>
        <v>0.76381578947368423</v>
      </c>
      <c r="E43" s="30">
        <f t="shared" si="3"/>
        <v>153.57142857142858</v>
      </c>
      <c r="F43" s="89">
        <v>1322</v>
      </c>
      <c r="G43" s="15">
        <f t="shared" si="1"/>
        <v>0.86973684210526314</v>
      </c>
      <c r="H43" s="30">
        <f t="shared" si="4"/>
        <v>153.72093023255815</v>
      </c>
      <c r="I43" s="29">
        <v>1554</v>
      </c>
      <c r="J43" s="15">
        <f t="shared" si="2"/>
        <v>1.0223684210526316</v>
      </c>
      <c r="K43" s="30">
        <f t="shared" si="5"/>
        <v>156.33802816901408</v>
      </c>
    </row>
    <row r="44" spans="1:11" ht="16.5" customHeight="1">
      <c r="A44" s="365"/>
      <c r="B44" s="137" t="s">
        <v>17</v>
      </c>
      <c r="C44" s="38">
        <v>1268</v>
      </c>
      <c r="D44" s="15">
        <f t="shared" si="0"/>
        <v>0.83421052631578951</v>
      </c>
      <c r="E44" s="30">
        <f t="shared" si="3"/>
        <v>167.72486772486772</v>
      </c>
      <c r="F44" s="89">
        <v>1445</v>
      </c>
      <c r="G44" s="15">
        <f t="shared" si="1"/>
        <v>0.95065789473684215</v>
      </c>
      <c r="H44" s="30">
        <f t="shared" si="4"/>
        <v>168.02325581395351</v>
      </c>
      <c r="I44" s="29">
        <v>1664</v>
      </c>
      <c r="J44" s="15">
        <f t="shared" si="2"/>
        <v>1.0947368421052632</v>
      </c>
      <c r="K44" s="30">
        <f t="shared" si="5"/>
        <v>167.40442655935615</v>
      </c>
    </row>
    <row r="45" spans="1:11" ht="16.5" customHeight="1">
      <c r="A45" s="365"/>
      <c r="B45" s="137" t="s">
        <v>18</v>
      </c>
      <c r="C45" s="64">
        <v>1268</v>
      </c>
      <c r="D45" s="32">
        <f t="shared" si="0"/>
        <v>0.83421052631578951</v>
      </c>
      <c r="E45" s="33">
        <f t="shared" si="3"/>
        <v>167.72486772486772</v>
      </c>
      <c r="F45" s="98">
        <v>1445</v>
      </c>
      <c r="G45" s="32">
        <f t="shared" si="1"/>
        <v>0.95065789473684215</v>
      </c>
      <c r="H45" s="33">
        <f t="shared" si="4"/>
        <v>168.02325581395351</v>
      </c>
      <c r="I45" s="69">
        <v>1664</v>
      </c>
      <c r="J45" s="32">
        <f t="shared" si="2"/>
        <v>1.0947368421052632</v>
      </c>
      <c r="K45" s="33">
        <f t="shared" si="5"/>
        <v>167.40442655935615</v>
      </c>
    </row>
    <row r="46" spans="1:11" ht="16.5" customHeight="1">
      <c r="A46" s="365"/>
      <c r="B46" s="137" t="s">
        <v>19</v>
      </c>
      <c r="C46" s="38">
        <v>1268</v>
      </c>
      <c r="D46" s="15">
        <f t="shared" si="0"/>
        <v>0.83421052631578951</v>
      </c>
      <c r="E46" s="30">
        <f t="shared" si="3"/>
        <v>167.72486772486772</v>
      </c>
      <c r="F46" s="89">
        <v>1445</v>
      </c>
      <c r="G46" s="15">
        <f t="shared" si="1"/>
        <v>0.95065789473684215</v>
      </c>
      <c r="H46" s="30">
        <f t="shared" si="4"/>
        <v>168.02325581395351</v>
      </c>
      <c r="I46" s="29">
        <v>1664</v>
      </c>
      <c r="J46" s="15">
        <f t="shared" si="2"/>
        <v>1.0947368421052632</v>
      </c>
      <c r="K46" s="30">
        <f t="shared" si="5"/>
        <v>167.40442655935615</v>
      </c>
    </row>
    <row r="47" spans="1:11" ht="16.5" customHeight="1">
      <c r="A47" s="365"/>
      <c r="B47" s="137" t="s">
        <v>20</v>
      </c>
      <c r="C47" s="38">
        <v>1344</v>
      </c>
      <c r="D47" s="15">
        <f t="shared" si="0"/>
        <v>0.88421052631578945</v>
      </c>
      <c r="E47" s="30">
        <f t="shared" si="3"/>
        <v>177.77777777777777</v>
      </c>
      <c r="F47" s="89">
        <v>1541</v>
      </c>
      <c r="G47" s="15">
        <f t="shared" si="1"/>
        <v>1.0138157894736841</v>
      </c>
      <c r="H47" s="30">
        <f t="shared" si="4"/>
        <v>179.18604651162789</v>
      </c>
      <c r="I47" s="29">
        <v>1774</v>
      </c>
      <c r="J47" s="15">
        <f t="shared" si="2"/>
        <v>1.1671052631578946</v>
      </c>
      <c r="K47" s="30">
        <f t="shared" si="5"/>
        <v>178.4708249496982</v>
      </c>
    </row>
    <row r="48" spans="1:11" ht="16.5" customHeight="1">
      <c r="A48" s="365"/>
      <c r="B48" s="137" t="s">
        <v>146</v>
      </c>
      <c r="C48" s="38">
        <v>1344</v>
      </c>
      <c r="D48" s="15">
        <f t="shared" si="0"/>
        <v>0.88421052631578945</v>
      </c>
      <c r="E48" s="30">
        <f t="shared" si="3"/>
        <v>177.77777777777777</v>
      </c>
      <c r="F48" s="89">
        <v>1541</v>
      </c>
      <c r="G48" s="15">
        <f t="shared" si="1"/>
        <v>1.0138157894736841</v>
      </c>
      <c r="H48" s="30">
        <f t="shared" si="4"/>
        <v>179.18604651162789</v>
      </c>
      <c r="I48" s="29">
        <v>1774</v>
      </c>
      <c r="J48" s="15">
        <f t="shared" si="2"/>
        <v>1.1671052631578946</v>
      </c>
      <c r="K48" s="30">
        <f t="shared" si="5"/>
        <v>178.4708249496982</v>
      </c>
    </row>
    <row r="49" spans="1:11" ht="16.5" customHeight="1" thickBot="1">
      <c r="A49" s="365"/>
      <c r="B49" s="140" t="s">
        <v>147</v>
      </c>
      <c r="C49" s="41">
        <v>1344</v>
      </c>
      <c r="D49" s="17">
        <f t="shared" si="0"/>
        <v>0.88421052631578945</v>
      </c>
      <c r="E49" s="42">
        <f t="shared" si="3"/>
        <v>177.77777777777777</v>
      </c>
      <c r="F49" s="90">
        <v>1685</v>
      </c>
      <c r="G49" s="17">
        <f t="shared" si="1"/>
        <v>1.1085526315789473</v>
      </c>
      <c r="H49" s="42">
        <f t="shared" si="4"/>
        <v>195.93023255813952</v>
      </c>
      <c r="I49" s="43">
        <v>1951</v>
      </c>
      <c r="J49" s="17">
        <f t="shared" si="2"/>
        <v>1.2835526315789474</v>
      </c>
      <c r="K49" s="42">
        <f t="shared" si="5"/>
        <v>196.27766599597584</v>
      </c>
    </row>
    <row r="50" spans="1:11">
      <c r="A50" s="361">
        <v>2016</v>
      </c>
      <c r="B50" s="83" t="s">
        <v>148</v>
      </c>
      <c r="C50" s="35">
        <v>1444</v>
      </c>
      <c r="D50" s="13">
        <f t="shared" si="0"/>
        <v>0.95</v>
      </c>
      <c r="E50" s="27">
        <f t="shared" si="3"/>
        <v>191.00529100529101</v>
      </c>
      <c r="F50" s="35">
        <v>1685</v>
      </c>
      <c r="G50" s="13">
        <f t="shared" si="1"/>
        <v>1.1085526315789473</v>
      </c>
      <c r="H50" s="27">
        <f t="shared" si="4"/>
        <v>195.93023255813952</v>
      </c>
      <c r="I50" s="26">
        <v>1951</v>
      </c>
      <c r="J50" s="13">
        <f t="shared" si="2"/>
        <v>1.2835526315789474</v>
      </c>
      <c r="K50" s="27">
        <f t="shared" si="5"/>
        <v>196.27766599597584</v>
      </c>
    </row>
    <row r="51" spans="1:11">
      <c r="A51" s="362"/>
      <c r="B51" s="134" t="s">
        <v>12</v>
      </c>
      <c r="C51" s="38">
        <v>1444</v>
      </c>
      <c r="D51" s="15">
        <f t="shared" si="0"/>
        <v>0.95</v>
      </c>
      <c r="E51" s="30">
        <f t="shared" si="3"/>
        <v>191.00529100529101</v>
      </c>
      <c r="F51" s="38">
        <v>1685</v>
      </c>
      <c r="G51" s="15">
        <f t="shared" si="1"/>
        <v>1.1085526315789473</v>
      </c>
      <c r="H51" s="30">
        <f t="shared" si="4"/>
        <v>195.93023255813952</v>
      </c>
      <c r="I51" s="29">
        <v>1951</v>
      </c>
      <c r="J51" s="15">
        <f t="shared" si="2"/>
        <v>1.2835526315789474</v>
      </c>
      <c r="K51" s="30">
        <f t="shared" si="5"/>
        <v>196.27766599597584</v>
      </c>
    </row>
    <row r="52" spans="1:11">
      <c r="A52" s="362"/>
      <c r="B52" s="134" t="s">
        <v>13</v>
      </c>
      <c r="C52" s="38">
        <v>1444</v>
      </c>
      <c r="D52" s="15">
        <f t="shared" si="0"/>
        <v>0.95</v>
      </c>
      <c r="E52" s="30">
        <f t="shared" si="3"/>
        <v>191.00529100529101</v>
      </c>
      <c r="F52" s="38">
        <v>1685</v>
      </c>
      <c r="G52" s="15">
        <f t="shared" si="1"/>
        <v>1.1085526315789473</v>
      </c>
      <c r="H52" s="30">
        <f t="shared" si="4"/>
        <v>195.93023255813952</v>
      </c>
      <c r="I52" s="29">
        <v>1951</v>
      </c>
      <c r="J52" s="15">
        <f t="shared" si="2"/>
        <v>1.2835526315789474</v>
      </c>
      <c r="K52" s="30">
        <f t="shared" si="5"/>
        <v>196.27766599597584</v>
      </c>
    </row>
    <row r="53" spans="1:11">
      <c r="A53" s="362"/>
      <c r="B53" s="134" t="s">
        <v>14</v>
      </c>
      <c r="C53" s="38">
        <v>1444</v>
      </c>
      <c r="D53" s="15">
        <f t="shared" si="0"/>
        <v>0.95</v>
      </c>
      <c r="E53" s="30">
        <f t="shared" si="3"/>
        <v>191.00529100529101</v>
      </c>
      <c r="F53" s="38">
        <v>1685</v>
      </c>
      <c r="G53" s="15">
        <f t="shared" si="1"/>
        <v>1.1085526315789473</v>
      </c>
      <c r="H53" s="30">
        <f t="shared" si="4"/>
        <v>195.93023255813952</v>
      </c>
      <c r="I53" s="29">
        <v>1951</v>
      </c>
      <c r="J53" s="15">
        <f t="shared" si="2"/>
        <v>1.2835526315789474</v>
      </c>
      <c r="K53" s="30">
        <f t="shared" si="5"/>
        <v>196.27766599597584</v>
      </c>
    </row>
    <row r="54" spans="1:11">
      <c r="A54" s="362"/>
      <c r="B54" s="134" t="s">
        <v>15</v>
      </c>
      <c r="C54" s="38" t="s">
        <v>150</v>
      </c>
      <c r="D54" s="15" t="s">
        <v>150</v>
      </c>
      <c r="E54" s="30" t="s">
        <v>150</v>
      </c>
      <c r="F54" s="38">
        <v>1792</v>
      </c>
      <c r="G54" s="15">
        <f t="shared" si="1"/>
        <v>1.1789473684210525</v>
      </c>
      <c r="H54" s="30">
        <f t="shared" si="4"/>
        <v>208.37209302325581</v>
      </c>
      <c r="I54" s="29">
        <v>2075</v>
      </c>
      <c r="J54" s="15">
        <f t="shared" si="2"/>
        <v>1.3651315789473684</v>
      </c>
      <c r="K54" s="30">
        <f t="shared" si="5"/>
        <v>208.75251509054326</v>
      </c>
    </row>
    <row r="55" spans="1:11">
      <c r="A55" s="362"/>
      <c r="B55" s="93" t="s">
        <v>16</v>
      </c>
      <c r="C55" s="38" t="s">
        <v>150</v>
      </c>
      <c r="D55" s="15" t="s">
        <v>150</v>
      </c>
      <c r="E55" s="30" t="s">
        <v>150</v>
      </c>
      <c r="F55" s="38">
        <v>1792</v>
      </c>
      <c r="G55" s="15">
        <f t="shared" si="1"/>
        <v>1.1789473684210525</v>
      </c>
      <c r="H55" s="30">
        <f t="shared" si="4"/>
        <v>208.37209302325581</v>
      </c>
      <c r="I55" s="38">
        <v>2075</v>
      </c>
      <c r="J55" s="15">
        <f t="shared" si="2"/>
        <v>1.3651315789473684</v>
      </c>
      <c r="K55" s="30">
        <f t="shared" si="5"/>
        <v>208.75251509054326</v>
      </c>
    </row>
    <row r="56" spans="1:11">
      <c r="A56" s="362"/>
      <c r="B56" s="93" t="s">
        <v>17</v>
      </c>
      <c r="C56" s="38" t="s">
        <v>150</v>
      </c>
      <c r="D56" s="15" t="s">
        <v>150</v>
      </c>
      <c r="E56" s="30" t="s">
        <v>150</v>
      </c>
      <c r="F56" s="38" t="s">
        <v>150</v>
      </c>
      <c r="G56" s="15" t="s">
        <v>150</v>
      </c>
      <c r="H56" s="30" t="s">
        <v>150</v>
      </c>
      <c r="I56" s="38">
        <v>2075</v>
      </c>
      <c r="J56" s="15">
        <f t="shared" si="2"/>
        <v>1.3651315789473684</v>
      </c>
      <c r="K56" s="30">
        <f t="shared" si="5"/>
        <v>208.75251509054326</v>
      </c>
    </row>
    <row r="57" spans="1:11">
      <c r="A57" s="362"/>
      <c r="B57" s="93" t="s">
        <v>18</v>
      </c>
      <c r="C57" s="38">
        <v>1750</v>
      </c>
      <c r="D57" s="15">
        <f t="shared" ref="D57:D63" si="6">C57/$B$119</f>
        <v>1.1513157894736843</v>
      </c>
      <c r="E57" s="30">
        <f t="shared" ref="E57:E62" si="7">C57/$C$23*100</f>
        <v>231.4814814814815</v>
      </c>
      <c r="F57" s="38">
        <v>2150</v>
      </c>
      <c r="G57" s="15">
        <f t="shared" ref="G57:G71" si="8">F57/$B$119</f>
        <v>1.4144736842105263</v>
      </c>
      <c r="H57" s="30">
        <f t="shared" ref="H57:H71" si="9">F57/$F$23*100</f>
        <v>250</v>
      </c>
      <c r="I57" s="38">
        <v>2608</v>
      </c>
      <c r="J57" s="15">
        <f t="shared" si="2"/>
        <v>1.7157894736842105</v>
      </c>
      <c r="K57" s="30">
        <f t="shared" si="5"/>
        <v>262.374245472837</v>
      </c>
    </row>
    <row r="58" spans="1:11">
      <c r="A58" s="362"/>
      <c r="B58" s="93" t="s">
        <v>19</v>
      </c>
      <c r="C58" s="38">
        <v>1750</v>
      </c>
      <c r="D58" s="15">
        <f t="shared" si="6"/>
        <v>1.1513157894736843</v>
      </c>
      <c r="E58" s="30">
        <f t="shared" si="7"/>
        <v>231.4814814814815</v>
      </c>
      <c r="F58" s="38">
        <v>2150</v>
      </c>
      <c r="G58" s="15">
        <f t="shared" si="8"/>
        <v>1.4144736842105263</v>
      </c>
      <c r="H58" s="30">
        <f t="shared" si="9"/>
        <v>250</v>
      </c>
      <c r="I58" s="38">
        <v>2608</v>
      </c>
      <c r="J58" s="15">
        <f t="shared" si="2"/>
        <v>1.7157894736842105</v>
      </c>
      <c r="K58" s="30">
        <f t="shared" si="5"/>
        <v>262.374245472837</v>
      </c>
    </row>
    <row r="59" spans="1:11">
      <c r="A59" s="362"/>
      <c r="B59" s="93" t="s">
        <v>20</v>
      </c>
      <c r="C59" s="38">
        <v>1750</v>
      </c>
      <c r="D59" s="15">
        <f t="shared" si="6"/>
        <v>1.1513157894736843</v>
      </c>
      <c r="E59" s="30">
        <f t="shared" si="7"/>
        <v>231.4814814814815</v>
      </c>
      <c r="F59" s="38">
        <v>2150</v>
      </c>
      <c r="G59" s="15">
        <f t="shared" si="8"/>
        <v>1.4144736842105263</v>
      </c>
      <c r="H59" s="30">
        <f t="shared" si="9"/>
        <v>250</v>
      </c>
      <c r="I59" s="38">
        <v>2608</v>
      </c>
      <c r="J59" s="15">
        <f t="shared" si="2"/>
        <v>1.7157894736842105</v>
      </c>
      <c r="K59" s="30">
        <f t="shared" si="5"/>
        <v>262.374245472837</v>
      </c>
    </row>
    <row r="60" spans="1:11">
      <c r="A60" s="362"/>
      <c r="B60" s="93" t="s">
        <v>146</v>
      </c>
      <c r="C60" s="38">
        <v>1750</v>
      </c>
      <c r="D60" s="15">
        <f t="shared" si="6"/>
        <v>1.1513157894736843</v>
      </c>
      <c r="E60" s="30">
        <f t="shared" si="7"/>
        <v>231.4814814814815</v>
      </c>
      <c r="F60" s="38">
        <v>2150</v>
      </c>
      <c r="G60" s="15">
        <f t="shared" si="8"/>
        <v>1.4144736842105263</v>
      </c>
      <c r="H60" s="30">
        <f t="shared" si="9"/>
        <v>250</v>
      </c>
      <c r="I60" s="38">
        <v>2608</v>
      </c>
      <c r="J60" s="15">
        <f t="shared" si="2"/>
        <v>1.7157894736842105</v>
      </c>
      <c r="K60" s="30">
        <f t="shared" si="5"/>
        <v>262.374245472837</v>
      </c>
    </row>
    <row r="61" spans="1:11" ht="15" thickBot="1">
      <c r="A61" s="362"/>
      <c r="B61" s="100" t="s">
        <v>147</v>
      </c>
      <c r="C61" s="41">
        <v>1982</v>
      </c>
      <c r="D61" s="17">
        <f t="shared" si="6"/>
        <v>1.3039473684210525</v>
      </c>
      <c r="E61" s="42">
        <f t="shared" si="7"/>
        <v>262.16931216931221</v>
      </c>
      <c r="F61" s="41">
        <v>2259</v>
      </c>
      <c r="G61" s="17">
        <f t="shared" si="8"/>
        <v>1.4861842105263159</v>
      </c>
      <c r="H61" s="42">
        <f t="shared" si="9"/>
        <v>262.67441860465112</v>
      </c>
      <c r="I61" s="41">
        <v>2608</v>
      </c>
      <c r="J61" s="17">
        <f t="shared" si="2"/>
        <v>1.7157894736842105</v>
      </c>
      <c r="K61" s="42">
        <f t="shared" si="5"/>
        <v>262.374245472837</v>
      </c>
    </row>
    <row r="62" spans="1:11">
      <c r="A62" s="364">
        <v>2017</v>
      </c>
      <c r="B62" s="83" t="s">
        <v>148</v>
      </c>
      <c r="C62" s="35">
        <v>1750</v>
      </c>
      <c r="D62" s="13">
        <f t="shared" si="6"/>
        <v>1.1513157894736843</v>
      </c>
      <c r="E62" s="27">
        <f t="shared" si="7"/>
        <v>231.4814814814815</v>
      </c>
      <c r="F62" s="35">
        <v>2259</v>
      </c>
      <c r="G62" s="13">
        <f t="shared" si="8"/>
        <v>1.4861842105263159</v>
      </c>
      <c r="H62" s="27">
        <f t="shared" si="9"/>
        <v>262.67441860465112</v>
      </c>
      <c r="I62" s="35">
        <v>2608</v>
      </c>
      <c r="J62" s="13">
        <f t="shared" si="2"/>
        <v>1.7157894736842105</v>
      </c>
      <c r="K62" s="27">
        <f t="shared" si="5"/>
        <v>262.374245472837</v>
      </c>
    </row>
    <row r="63" spans="1:11">
      <c r="A63" s="365"/>
      <c r="B63" s="134" t="s">
        <v>12</v>
      </c>
      <c r="C63" s="135">
        <v>1750</v>
      </c>
      <c r="D63" s="76">
        <f t="shared" si="6"/>
        <v>1.1513157894736843</v>
      </c>
      <c r="E63" s="126">
        <f>C63/$C$23*100</f>
        <v>231.4814814814815</v>
      </c>
      <c r="F63" s="135">
        <v>2259</v>
      </c>
      <c r="G63" s="76">
        <f t="shared" si="8"/>
        <v>1.4861842105263159</v>
      </c>
      <c r="H63" s="126">
        <f t="shared" si="9"/>
        <v>262.67441860465112</v>
      </c>
      <c r="I63" s="135">
        <v>2608</v>
      </c>
      <c r="J63" s="76">
        <f t="shared" si="2"/>
        <v>1.7157894736842105</v>
      </c>
      <c r="K63" s="126">
        <f t="shared" si="5"/>
        <v>262.374245472837</v>
      </c>
    </row>
    <row r="64" spans="1:11">
      <c r="A64" s="365"/>
      <c r="B64" s="134" t="s">
        <v>13</v>
      </c>
      <c r="C64" s="135" t="s">
        <v>150</v>
      </c>
      <c r="D64" s="76" t="s">
        <v>150</v>
      </c>
      <c r="E64" s="126" t="s">
        <v>150</v>
      </c>
      <c r="F64" s="135">
        <v>2259</v>
      </c>
      <c r="G64" s="76">
        <f t="shared" si="8"/>
        <v>1.4861842105263159</v>
      </c>
      <c r="H64" s="126">
        <f t="shared" si="9"/>
        <v>262.67441860465112</v>
      </c>
      <c r="I64" s="135">
        <v>2608</v>
      </c>
      <c r="J64" s="76">
        <f t="shared" si="2"/>
        <v>1.7157894736842105</v>
      </c>
      <c r="K64" s="126">
        <f t="shared" si="5"/>
        <v>262.374245472837</v>
      </c>
    </row>
    <row r="65" spans="1:11">
      <c r="A65" s="365"/>
      <c r="B65" s="134" t="s">
        <v>14</v>
      </c>
      <c r="C65" s="135" t="s">
        <v>150</v>
      </c>
      <c r="D65" s="76" t="s">
        <v>150</v>
      </c>
      <c r="E65" s="126" t="s">
        <v>150</v>
      </c>
      <c r="F65" s="135">
        <v>2259</v>
      </c>
      <c r="G65" s="76">
        <f t="shared" si="8"/>
        <v>1.4861842105263159</v>
      </c>
      <c r="H65" s="126">
        <f t="shared" si="9"/>
        <v>262.67441860465112</v>
      </c>
      <c r="I65" s="135">
        <v>2608</v>
      </c>
      <c r="J65" s="76">
        <f t="shared" si="2"/>
        <v>1.7157894736842105</v>
      </c>
      <c r="K65" s="126">
        <f t="shared" si="5"/>
        <v>262.374245472837</v>
      </c>
    </row>
    <row r="66" spans="1:11">
      <c r="A66" s="365"/>
      <c r="B66" s="134" t="s">
        <v>15</v>
      </c>
      <c r="C66" s="135" t="s">
        <v>150</v>
      </c>
      <c r="D66" s="76" t="s">
        <v>150</v>
      </c>
      <c r="E66" s="126" t="s">
        <v>150</v>
      </c>
      <c r="F66" s="135">
        <v>2259</v>
      </c>
      <c r="G66" s="76">
        <f t="shared" si="8"/>
        <v>1.4861842105263159</v>
      </c>
      <c r="H66" s="126">
        <f t="shared" si="9"/>
        <v>262.67441860465112</v>
      </c>
      <c r="I66" s="135">
        <v>2608</v>
      </c>
      <c r="J66" s="76">
        <f t="shared" si="2"/>
        <v>1.7157894736842105</v>
      </c>
      <c r="K66" s="126">
        <f t="shared" si="5"/>
        <v>262.374245472837</v>
      </c>
    </row>
    <row r="67" spans="1:11">
      <c r="A67" s="365"/>
      <c r="B67" s="134" t="s">
        <v>16</v>
      </c>
      <c r="C67" s="135" t="s">
        <v>150</v>
      </c>
      <c r="D67" s="76" t="s">
        <v>150</v>
      </c>
      <c r="E67" s="126" t="s">
        <v>150</v>
      </c>
      <c r="F67" s="135">
        <v>2259</v>
      </c>
      <c r="G67" s="76">
        <f t="shared" si="8"/>
        <v>1.4861842105263159</v>
      </c>
      <c r="H67" s="126">
        <f t="shared" si="9"/>
        <v>262.67441860465112</v>
      </c>
      <c r="I67" s="135">
        <v>2608</v>
      </c>
      <c r="J67" s="76">
        <f t="shared" si="2"/>
        <v>1.7157894736842105</v>
      </c>
      <c r="K67" s="126">
        <f t="shared" si="5"/>
        <v>262.374245472837</v>
      </c>
    </row>
    <row r="68" spans="1:11">
      <c r="A68" s="365"/>
      <c r="B68" s="134" t="s">
        <v>17</v>
      </c>
      <c r="C68" s="135" t="s">
        <v>150</v>
      </c>
      <c r="D68" s="76" t="s">
        <v>150</v>
      </c>
      <c r="E68" s="126" t="s">
        <v>150</v>
      </c>
      <c r="F68" s="135">
        <v>2259</v>
      </c>
      <c r="G68" s="76">
        <f t="shared" si="8"/>
        <v>1.4861842105263159</v>
      </c>
      <c r="H68" s="126">
        <f t="shared" si="9"/>
        <v>262.67441860465112</v>
      </c>
      <c r="I68" s="135">
        <v>2608</v>
      </c>
      <c r="J68" s="76">
        <f t="shared" si="2"/>
        <v>1.7157894736842105</v>
      </c>
      <c r="K68" s="126">
        <f t="shared" si="5"/>
        <v>262.374245472837</v>
      </c>
    </row>
    <row r="69" spans="1:11">
      <c r="A69" s="365"/>
      <c r="B69" s="134" t="s">
        <v>18</v>
      </c>
      <c r="C69" s="135" t="s">
        <v>150</v>
      </c>
      <c r="D69" s="76" t="s">
        <v>150</v>
      </c>
      <c r="E69" s="126" t="s">
        <v>150</v>
      </c>
      <c r="F69" s="135">
        <v>2259</v>
      </c>
      <c r="G69" s="76">
        <f t="shared" si="8"/>
        <v>1.4861842105263159</v>
      </c>
      <c r="H69" s="126">
        <f t="shared" si="9"/>
        <v>262.67441860465112</v>
      </c>
      <c r="I69" s="135">
        <v>2608</v>
      </c>
      <c r="J69" s="76">
        <f t="shared" si="2"/>
        <v>1.7157894736842105</v>
      </c>
      <c r="K69" s="126">
        <f t="shared" si="5"/>
        <v>262.374245472837</v>
      </c>
    </row>
    <row r="70" spans="1:11">
      <c r="A70" s="365"/>
      <c r="B70" s="134" t="s">
        <v>19</v>
      </c>
      <c r="C70" s="135" t="s">
        <v>150</v>
      </c>
      <c r="D70" s="76" t="s">
        <v>150</v>
      </c>
      <c r="E70" s="126" t="s">
        <v>150</v>
      </c>
      <c r="F70" s="135">
        <v>2259</v>
      </c>
      <c r="G70" s="76">
        <f t="shared" si="8"/>
        <v>1.4861842105263159</v>
      </c>
      <c r="H70" s="126">
        <f t="shared" si="9"/>
        <v>262.67441860465112</v>
      </c>
      <c r="I70" s="135">
        <v>2608</v>
      </c>
      <c r="J70" s="76">
        <f t="shared" si="2"/>
        <v>1.7157894736842105</v>
      </c>
      <c r="K70" s="126">
        <f t="shared" si="5"/>
        <v>262.374245472837</v>
      </c>
    </row>
    <row r="71" spans="1:11">
      <c r="A71" s="365"/>
      <c r="B71" s="134" t="s">
        <v>20</v>
      </c>
      <c r="C71" s="135" t="s">
        <v>150</v>
      </c>
      <c r="D71" s="76" t="s">
        <v>150</v>
      </c>
      <c r="E71" s="126" t="s">
        <v>150</v>
      </c>
      <c r="F71" s="135">
        <v>2259</v>
      </c>
      <c r="G71" s="76">
        <f t="shared" si="8"/>
        <v>1.4861842105263159</v>
      </c>
      <c r="H71" s="126">
        <f t="shared" si="9"/>
        <v>262.67441860465112</v>
      </c>
      <c r="I71" s="135">
        <v>2608</v>
      </c>
      <c r="J71" s="76">
        <f t="shared" si="2"/>
        <v>1.7157894736842105</v>
      </c>
      <c r="K71" s="126">
        <f t="shared" si="5"/>
        <v>262.374245472837</v>
      </c>
    </row>
    <row r="72" spans="1:11">
      <c r="A72" s="365"/>
      <c r="B72" s="134" t="s">
        <v>146</v>
      </c>
      <c r="C72" s="135" t="s">
        <v>150</v>
      </c>
      <c r="D72" s="76" t="s">
        <v>150</v>
      </c>
      <c r="E72" s="126" t="s">
        <v>150</v>
      </c>
      <c r="F72" s="135" t="s">
        <v>150</v>
      </c>
      <c r="G72" s="76" t="s">
        <v>150</v>
      </c>
      <c r="H72" s="126" t="s">
        <v>150</v>
      </c>
      <c r="I72" s="135">
        <v>3000</v>
      </c>
      <c r="J72" s="76">
        <f t="shared" si="2"/>
        <v>1.9736842105263157</v>
      </c>
      <c r="K72" s="126">
        <f t="shared" si="5"/>
        <v>301.81086519114683</v>
      </c>
    </row>
    <row r="73" spans="1:11" ht="15" thickBot="1">
      <c r="A73" s="365"/>
      <c r="B73" s="31" t="s">
        <v>147</v>
      </c>
      <c r="C73" s="41" t="s">
        <v>150</v>
      </c>
      <c r="D73" s="17" t="s">
        <v>150</v>
      </c>
      <c r="E73" s="42" t="s">
        <v>150</v>
      </c>
      <c r="F73" s="41">
        <v>2259</v>
      </c>
      <c r="G73" s="17">
        <f t="shared" ref="G73:G80" si="10">F73/$B$119</f>
        <v>1.4861842105263159</v>
      </c>
      <c r="H73" s="42">
        <f t="shared" ref="H73:H80" si="11">F73/$F$23*100</f>
        <v>262.67441860465112</v>
      </c>
      <c r="I73" s="41">
        <v>3000</v>
      </c>
      <c r="J73" s="17">
        <f t="shared" si="2"/>
        <v>1.9736842105263157</v>
      </c>
      <c r="K73" s="42">
        <f t="shared" si="5"/>
        <v>301.81086519114683</v>
      </c>
    </row>
    <row r="74" spans="1:11">
      <c r="A74" s="364">
        <v>2018</v>
      </c>
      <c r="B74" s="83" t="s">
        <v>148</v>
      </c>
      <c r="C74" s="35" t="s">
        <v>150</v>
      </c>
      <c r="D74" s="13" t="s">
        <v>150</v>
      </c>
      <c r="E74" s="27" t="s">
        <v>150</v>
      </c>
      <c r="F74" s="35">
        <v>2300</v>
      </c>
      <c r="G74" s="13">
        <f t="shared" si="10"/>
        <v>1.513157894736842</v>
      </c>
      <c r="H74" s="27">
        <f t="shared" si="11"/>
        <v>267.44186046511629</v>
      </c>
      <c r="I74" s="35">
        <v>3000</v>
      </c>
      <c r="J74" s="13">
        <f t="shared" si="2"/>
        <v>1.9736842105263157</v>
      </c>
      <c r="K74" s="27">
        <f t="shared" si="5"/>
        <v>301.81086519114683</v>
      </c>
    </row>
    <row r="75" spans="1:11">
      <c r="A75" s="365"/>
      <c r="B75" s="134" t="s">
        <v>12</v>
      </c>
      <c r="C75" s="135" t="s">
        <v>150</v>
      </c>
      <c r="D75" s="76" t="s">
        <v>150</v>
      </c>
      <c r="E75" s="126" t="s">
        <v>150</v>
      </c>
      <c r="F75" s="135">
        <v>2300</v>
      </c>
      <c r="G75" s="76">
        <f t="shared" si="10"/>
        <v>1.513157894736842</v>
      </c>
      <c r="H75" s="126">
        <f t="shared" si="11"/>
        <v>267.44186046511629</v>
      </c>
      <c r="I75" s="135">
        <v>3000</v>
      </c>
      <c r="J75" s="76">
        <f t="shared" si="2"/>
        <v>1.9736842105263157</v>
      </c>
      <c r="K75" s="126">
        <f t="shared" si="5"/>
        <v>301.81086519114683</v>
      </c>
    </row>
    <row r="76" spans="1:11">
      <c r="A76" s="365"/>
      <c r="B76" s="134" t="s">
        <v>13</v>
      </c>
      <c r="C76" s="135" t="s">
        <v>150</v>
      </c>
      <c r="D76" s="76" t="s">
        <v>150</v>
      </c>
      <c r="E76" s="126" t="s">
        <v>150</v>
      </c>
      <c r="F76" s="135">
        <v>2300</v>
      </c>
      <c r="G76" s="76">
        <f t="shared" si="10"/>
        <v>1.513157894736842</v>
      </c>
      <c r="H76" s="126">
        <f t="shared" si="11"/>
        <v>267.44186046511629</v>
      </c>
      <c r="I76" s="135">
        <v>3000</v>
      </c>
      <c r="J76" s="76">
        <f t="shared" si="2"/>
        <v>1.9736842105263157</v>
      </c>
      <c r="K76" s="126">
        <f t="shared" si="5"/>
        <v>301.81086519114683</v>
      </c>
    </row>
    <row r="77" spans="1:11">
      <c r="A77" s="365"/>
      <c r="B77" s="134" t="s">
        <v>14</v>
      </c>
      <c r="C77" s="135" t="s">
        <v>150</v>
      </c>
      <c r="D77" s="76" t="s">
        <v>150</v>
      </c>
      <c r="E77" s="126" t="s">
        <v>150</v>
      </c>
      <c r="F77" s="135">
        <v>2300</v>
      </c>
      <c r="G77" s="76">
        <f t="shared" si="10"/>
        <v>1.513157894736842</v>
      </c>
      <c r="H77" s="126">
        <f t="shared" si="11"/>
        <v>267.44186046511629</v>
      </c>
      <c r="I77" s="135">
        <v>3000</v>
      </c>
      <c r="J77" s="76">
        <f t="shared" si="2"/>
        <v>1.9736842105263157</v>
      </c>
      <c r="K77" s="126">
        <f t="shared" si="5"/>
        <v>301.81086519114683</v>
      </c>
    </row>
    <row r="78" spans="1:11">
      <c r="A78" s="365"/>
      <c r="B78" s="134" t="s">
        <v>15</v>
      </c>
      <c r="C78" s="135" t="s">
        <v>150</v>
      </c>
      <c r="D78" s="76" t="s">
        <v>150</v>
      </c>
      <c r="E78" s="126" t="s">
        <v>150</v>
      </c>
      <c r="F78" s="135">
        <v>2300</v>
      </c>
      <c r="G78" s="76">
        <f t="shared" si="10"/>
        <v>1.513157894736842</v>
      </c>
      <c r="H78" s="126">
        <f t="shared" si="11"/>
        <v>267.44186046511629</v>
      </c>
      <c r="I78" s="135">
        <v>3000</v>
      </c>
      <c r="J78" s="76">
        <f t="shared" si="2"/>
        <v>1.9736842105263157</v>
      </c>
      <c r="K78" s="126">
        <f t="shared" si="5"/>
        <v>301.81086519114683</v>
      </c>
    </row>
    <row r="79" spans="1:11">
      <c r="A79" s="365"/>
      <c r="B79" s="134" t="s">
        <v>16</v>
      </c>
      <c r="C79" s="135" t="s">
        <v>150</v>
      </c>
      <c r="D79" s="76" t="s">
        <v>150</v>
      </c>
      <c r="E79" s="126" t="s">
        <v>150</v>
      </c>
      <c r="F79" s="135">
        <v>2300</v>
      </c>
      <c r="G79" s="76">
        <f t="shared" si="10"/>
        <v>1.513157894736842</v>
      </c>
      <c r="H79" s="126">
        <f t="shared" si="11"/>
        <v>267.44186046511629</v>
      </c>
      <c r="I79" s="135">
        <v>3000</v>
      </c>
      <c r="J79" s="76">
        <f t="shared" ref="J79:J100" si="12">I79/$B$119</f>
        <v>1.9736842105263157</v>
      </c>
      <c r="K79" s="126">
        <f t="shared" si="5"/>
        <v>301.81086519114683</v>
      </c>
    </row>
    <row r="80" spans="1:11">
      <c r="A80" s="365"/>
      <c r="B80" s="134" t="s">
        <v>17</v>
      </c>
      <c r="C80" s="135" t="s">
        <v>150</v>
      </c>
      <c r="D80" s="76" t="s">
        <v>150</v>
      </c>
      <c r="E80" s="126" t="s">
        <v>150</v>
      </c>
      <c r="F80" s="135">
        <v>2300</v>
      </c>
      <c r="G80" s="76">
        <f t="shared" si="10"/>
        <v>1.513157894736842</v>
      </c>
      <c r="H80" s="126">
        <f t="shared" si="11"/>
        <v>267.44186046511629</v>
      </c>
      <c r="I80" s="135">
        <v>3000</v>
      </c>
      <c r="J80" s="76">
        <f t="shared" si="12"/>
        <v>1.9736842105263157</v>
      </c>
      <c r="K80" s="126">
        <f t="shared" ref="K80:K100" si="13">I80/$I$23*100</f>
        <v>301.81086519114683</v>
      </c>
    </row>
    <row r="81" spans="1:11">
      <c r="A81" s="365"/>
      <c r="B81" s="134" t="s">
        <v>18</v>
      </c>
      <c r="C81" s="135" t="s">
        <v>150</v>
      </c>
      <c r="D81" s="76" t="s">
        <v>150</v>
      </c>
      <c r="E81" s="126" t="s">
        <v>150</v>
      </c>
      <c r="F81" s="135" t="s">
        <v>150</v>
      </c>
      <c r="G81" s="76" t="s">
        <v>150</v>
      </c>
      <c r="H81" s="126" t="s">
        <v>150</v>
      </c>
      <c r="I81" s="135">
        <v>3000</v>
      </c>
      <c r="J81" s="76">
        <f t="shared" si="12"/>
        <v>1.9736842105263157</v>
      </c>
      <c r="K81" s="126">
        <f t="shared" si="13"/>
        <v>301.81086519114683</v>
      </c>
    </row>
    <row r="82" spans="1:11">
      <c r="A82" s="365"/>
      <c r="B82" s="134" t="s">
        <v>19</v>
      </c>
      <c r="C82" s="135" t="s">
        <v>150</v>
      </c>
      <c r="D82" s="76" t="s">
        <v>150</v>
      </c>
      <c r="E82" s="126" t="s">
        <v>150</v>
      </c>
      <c r="F82" s="135" t="s">
        <v>150</v>
      </c>
      <c r="G82" s="76" t="s">
        <v>150</v>
      </c>
      <c r="H82" s="126" t="s">
        <v>150</v>
      </c>
      <c r="I82" s="135">
        <v>3000</v>
      </c>
      <c r="J82" s="76">
        <f t="shared" si="12"/>
        <v>1.9736842105263157</v>
      </c>
      <c r="K82" s="126">
        <f t="shared" si="13"/>
        <v>301.81086519114683</v>
      </c>
    </row>
    <row r="83" spans="1:11">
      <c r="A83" s="365"/>
      <c r="B83" s="134" t="s">
        <v>20</v>
      </c>
      <c r="C83" s="135" t="s">
        <v>150</v>
      </c>
      <c r="D83" s="76" t="s">
        <v>150</v>
      </c>
      <c r="E83" s="126" t="s">
        <v>150</v>
      </c>
      <c r="F83" s="135" t="s">
        <v>150</v>
      </c>
      <c r="G83" s="76" t="s">
        <v>150</v>
      </c>
      <c r="H83" s="126" t="s">
        <v>150</v>
      </c>
      <c r="I83" s="135">
        <v>3000</v>
      </c>
      <c r="J83" s="76">
        <f t="shared" si="12"/>
        <v>1.9736842105263157</v>
      </c>
      <c r="K83" s="126">
        <f t="shared" si="13"/>
        <v>301.81086519114683</v>
      </c>
    </row>
    <row r="84" spans="1:11">
      <c r="A84" s="365"/>
      <c r="B84" s="134" t="s">
        <v>146</v>
      </c>
      <c r="C84" s="135" t="s">
        <v>150</v>
      </c>
      <c r="D84" s="76" t="s">
        <v>150</v>
      </c>
      <c r="E84" s="126" t="s">
        <v>150</v>
      </c>
      <c r="F84" s="135" t="s">
        <v>150</v>
      </c>
      <c r="G84" s="76" t="s">
        <v>150</v>
      </c>
      <c r="H84" s="126" t="s">
        <v>150</v>
      </c>
      <c r="I84" s="135">
        <v>3000</v>
      </c>
      <c r="J84" s="76">
        <f t="shared" si="12"/>
        <v>1.9736842105263157</v>
      </c>
      <c r="K84" s="126">
        <f t="shared" si="13"/>
        <v>301.81086519114683</v>
      </c>
    </row>
    <row r="85" spans="1:11" ht="15" thickBot="1">
      <c r="A85" s="365"/>
      <c r="B85" s="112" t="s">
        <v>147</v>
      </c>
      <c r="C85" s="320" t="s">
        <v>150</v>
      </c>
      <c r="D85" s="165" t="s">
        <v>150</v>
      </c>
      <c r="E85" s="168" t="s">
        <v>150</v>
      </c>
      <c r="F85" s="320" t="s">
        <v>150</v>
      </c>
      <c r="G85" s="165" t="s">
        <v>150</v>
      </c>
      <c r="H85" s="168" t="s">
        <v>150</v>
      </c>
      <c r="I85" s="320">
        <v>3000</v>
      </c>
      <c r="J85" s="165">
        <f t="shared" si="12"/>
        <v>1.9736842105263157</v>
      </c>
      <c r="K85" s="168">
        <f t="shared" si="13"/>
        <v>301.81086519114683</v>
      </c>
    </row>
    <row r="86" spans="1:11">
      <c r="A86" s="364">
        <v>2019</v>
      </c>
      <c r="B86" s="83" t="s">
        <v>148</v>
      </c>
      <c r="C86" s="35" t="s">
        <v>150</v>
      </c>
      <c r="D86" s="13" t="s">
        <v>150</v>
      </c>
      <c r="E86" s="27" t="s">
        <v>150</v>
      </c>
      <c r="F86" s="35" t="s">
        <v>150</v>
      </c>
      <c r="G86" s="13" t="s">
        <v>150</v>
      </c>
      <c r="H86" s="27" t="s">
        <v>150</v>
      </c>
      <c r="I86" s="35">
        <v>3880</v>
      </c>
      <c r="J86" s="13">
        <f t="shared" si="12"/>
        <v>2.5526315789473686</v>
      </c>
      <c r="K86" s="27">
        <f t="shared" si="13"/>
        <v>390.3420523138833</v>
      </c>
    </row>
    <row r="87" spans="1:11">
      <c r="A87" s="365"/>
      <c r="B87" s="134" t="s">
        <v>12</v>
      </c>
      <c r="C87" s="135" t="s">
        <v>150</v>
      </c>
      <c r="D87" s="76" t="s">
        <v>150</v>
      </c>
      <c r="E87" s="126" t="s">
        <v>150</v>
      </c>
      <c r="F87" s="135" t="s">
        <v>150</v>
      </c>
      <c r="G87" s="76" t="s">
        <v>150</v>
      </c>
      <c r="H87" s="126" t="s">
        <v>150</v>
      </c>
      <c r="I87" s="135">
        <v>3880</v>
      </c>
      <c r="J87" s="76">
        <f t="shared" si="12"/>
        <v>2.5526315789473686</v>
      </c>
      <c r="K87" s="126">
        <f t="shared" si="13"/>
        <v>390.3420523138833</v>
      </c>
    </row>
    <row r="88" spans="1:11">
      <c r="A88" s="365"/>
      <c r="B88" s="134" t="s">
        <v>13</v>
      </c>
      <c r="C88" s="135" t="s">
        <v>150</v>
      </c>
      <c r="D88" s="76" t="s">
        <v>150</v>
      </c>
      <c r="E88" s="126" t="s">
        <v>150</v>
      </c>
      <c r="F88" s="135" t="s">
        <v>150</v>
      </c>
      <c r="G88" s="76" t="s">
        <v>150</v>
      </c>
      <c r="H88" s="126" t="s">
        <v>150</v>
      </c>
      <c r="I88" s="135">
        <v>3880</v>
      </c>
      <c r="J88" s="76">
        <f t="shared" si="12"/>
        <v>2.5526315789473686</v>
      </c>
      <c r="K88" s="126">
        <f t="shared" si="13"/>
        <v>390.3420523138833</v>
      </c>
    </row>
    <row r="89" spans="1:11">
      <c r="A89" s="365"/>
      <c r="B89" s="134" t="s">
        <v>14</v>
      </c>
      <c r="C89" s="135" t="s">
        <v>150</v>
      </c>
      <c r="D89" s="76" t="s">
        <v>150</v>
      </c>
      <c r="E89" s="126" t="s">
        <v>150</v>
      </c>
      <c r="F89" s="135" t="s">
        <v>150</v>
      </c>
      <c r="G89" s="76" t="s">
        <v>150</v>
      </c>
      <c r="H89" s="126" t="s">
        <v>150</v>
      </c>
      <c r="I89" s="135">
        <v>3880</v>
      </c>
      <c r="J89" s="76">
        <f t="shared" si="12"/>
        <v>2.5526315789473686</v>
      </c>
      <c r="K89" s="126">
        <f t="shared" si="13"/>
        <v>390.3420523138833</v>
      </c>
    </row>
    <row r="90" spans="1:11">
      <c r="A90" s="365"/>
      <c r="B90" s="134" t="s">
        <v>15</v>
      </c>
      <c r="C90" s="135" t="s">
        <v>150</v>
      </c>
      <c r="D90" s="76" t="s">
        <v>150</v>
      </c>
      <c r="E90" s="126" t="s">
        <v>150</v>
      </c>
      <c r="F90" s="135" t="s">
        <v>150</v>
      </c>
      <c r="G90" s="76" t="s">
        <v>150</v>
      </c>
      <c r="H90" s="126" t="s">
        <v>150</v>
      </c>
      <c r="I90" s="135">
        <v>3880</v>
      </c>
      <c r="J90" s="76">
        <f t="shared" si="12"/>
        <v>2.5526315789473686</v>
      </c>
      <c r="K90" s="126">
        <f t="shared" si="13"/>
        <v>390.3420523138833</v>
      </c>
    </row>
    <row r="91" spans="1:11">
      <c r="A91" s="365"/>
      <c r="B91" s="134" t="s">
        <v>16</v>
      </c>
      <c r="C91" s="38" t="s">
        <v>150</v>
      </c>
      <c r="D91" s="15" t="s">
        <v>150</v>
      </c>
      <c r="E91" s="30" t="s">
        <v>150</v>
      </c>
      <c r="F91" s="38" t="s">
        <v>150</v>
      </c>
      <c r="G91" s="15" t="s">
        <v>150</v>
      </c>
      <c r="H91" s="30" t="s">
        <v>150</v>
      </c>
      <c r="I91" s="135">
        <v>3880</v>
      </c>
      <c r="J91" s="76">
        <f t="shared" si="12"/>
        <v>2.5526315789473686</v>
      </c>
      <c r="K91" s="126">
        <f t="shared" si="13"/>
        <v>390.3420523138833</v>
      </c>
    </row>
    <row r="92" spans="1:11">
      <c r="A92" s="365"/>
      <c r="B92" s="134" t="s">
        <v>17</v>
      </c>
      <c r="C92" s="38" t="s">
        <v>150</v>
      </c>
      <c r="D92" s="15" t="s">
        <v>150</v>
      </c>
      <c r="E92" s="30" t="s">
        <v>150</v>
      </c>
      <c r="F92" s="38" t="s">
        <v>150</v>
      </c>
      <c r="G92" s="15" t="s">
        <v>150</v>
      </c>
      <c r="H92" s="30" t="s">
        <v>150</v>
      </c>
      <c r="I92" s="135">
        <v>3880</v>
      </c>
      <c r="J92" s="76">
        <f t="shared" si="12"/>
        <v>2.5526315789473686</v>
      </c>
      <c r="K92" s="126">
        <f t="shared" si="13"/>
        <v>390.3420523138833</v>
      </c>
    </row>
    <row r="93" spans="1:11">
      <c r="A93" s="365"/>
      <c r="B93" s="134" t="s">
        <v>18</v>
      </c>
      <c r="C93" s="38" t="s">
        <v>150</v>
      </c>
      <c r="D93" s="15" t="s">
        <v>150</v>
      </c>
      <c r="E93" s="30" t="s">
        <v>150</v>
      </c>
      <c r="F93" s="38" t="s">
        <v>150</v>
      </c>
      <c r="G93" s="15" t="s">
        <v>150</v>
      </c>
      <c r="H93" s="30" t="s">
        <v>150</v>
      </c>
      <c r="I93" s="135">
        <v>4249</v>
      </c>
      <c r="J93" s="76">
        <f t="shared" si="12"/>
        <v>2.795394736842105</v>
      </c>
      <c r="K93" s="126">
        <f t="shared" si="13"/>
        <v>427.46478873239437</v>
      </c>
    </row>
    <row r="94" spans="1:11">
      <c r="A94" s="365"/>
      <c r="B94" s="134" t="s">
        <v>19</v>
      </c>
      <c r="C94" s="38" t="s">
        <v>150</v>
      </c>
      <c r="D94" s="15" t="s">
        <v>150</v>
      </c>
      <c r="E94" s="30" t="s">
        <v>150</v>
      </c>
      <c r="F94" s="38" t="s">
        <v>150</v>
      </c>
      <c r="G94" s="15" t="s">
        <v>150</v>
      </c>
      <c r="H94" s="30" t="s">
        <v>150</v>
      </c>
      <c r="I94" s="135">
        <v>4249</v>
      </c>
      <c r="J94" s="76">
        <f t="shared" si="12"/>
        <v>2.795394736842105</v>
      </c>
      <c r="K94" s="126">
        <f t="shared" si="13"/>
        <v>427.46478873239437</v>
      </c>
    </row>
    <row r="95" spans="1:11">
      <c r="A95" s="365"/>
      <c r="B95" s="134" t="s">
        <v>20</v>
      </c>
      <c r="C95" s="38" t="s">
        <v>150</v>
      </c>
      <c r="D95" s="15" t="s">
        <v>150</v>
      </c>
      <c r="E95" s="30" t="s">
        <v>150</v>
      </c>
      <c r="F95" s="38" t="s">
        <v>150</v>
      </c>
      <c r="G95" s="15" t="s">
        <v>150</v>
      </c>
      <c r="H95" s="30" t="s">
        <v>150</v>
      </c>
      <c r="I95" s="135">
        <v>4249</v>
      </c>
      <c r="J95" s="76">
        <f t="shared" si="12"/>
        <v>2.795394736842105</v>
      </c>
      <c r="K95" s="126">
        <f t="shared" si="13"/>
        <v>427.46478873239437</v>
      </c>
    </row>
    <row r="96" spans="1:11">
      <c r="A96" s="365"/>
      <c r="B96" s="134" t="s">
        <v>146</v>
      </c>
      <c r="C96" s="38" t="s">
        <v>150</v>
      </c>
      <c r="D96" s="15" t="s">
        <v>150</v>
      </c>
      <c r="E96" s="30" t="s">
        <v>150</v>
      </c>
      <c r="F96" s="38" t="s">
        <v>150</v>
      </c>
      <c r="G96" s="15" t="s">
        <v>150</v>
      </c>
      <c r="H96" s="30" t="s">
        <v>150</v>
      </c>
      <c r="I96" s="135">
        <v>5760</v>
      </c>
      <c r="J96" s="76">
        <f t="shared" si="12"/>
        <v>3.7894736842105261</v>
      </c>
      <c r="K96" s="126">
        <f t="shared" si="13"/>
        <v>579.47686116700197</v>
      </c>
    </row>
    <row r="97" spans="1:11" ht="15" thickBot="1">
      <c r="A97" s="365"/>
      <c r="B97" s="112" t="s">
        <v>147</v>
      </c>
      <c r="C97" s="41" t="s">
        <v>150</v>
      </c>
      <c r="D97" s="17" t="s">
        <v>150</v>
      </c>
      <c r="E97" s="42" t="s">
        <v>150</v>
      </c>
      <c r="F97" s="41" t="s">
        <v>150</v>
      </c>
      <c r="G97" s="17" t="s">
        <v>150</v>
      </c>
      <c r="H97" s="42" t="s">
        <v>150</v>
      </c>
      <c r="I97" s="320">
        <v>5760</v>
      </c>
      <c r="J97" s="165">
        <f t="shared" si="12"/>
        <v>3.7894736842105261</v>
      </c>
      <c r="K97" s="168">
        <f t="shared" si="13"/>
        <v>579.47686116700197</v>
      </c>
    </row>
    <row r="98" spans="1:11">
      <c r="A98" s="364">
        <v>2020</v>
      </c>
      <c r="B98" s="83" t="s">
        <v>148</v>
      </c>
      <c r="C98" s="35" t="s">
        <v>150</v>
      </c>
      <c r="D98" s="13" t="s">
        <v>150</v>
      </c>
      <c r="E98" s="27" t="s">
        <v>150</v>
      </c>
      <c r="F98" s="35" t="s">
        <v>150</v>
      </c>
      <c r="G98" s="13" t="s">
        <v>150</v>
      </c>
      <c r="H98" s="27" t="s">
        <v>150</v>
      </c>
      <c r="I98" s="35">
        <v>5760</v>
      </c>
      <c r="J98" s="13">
        <f t="shared" si="12"/>
        <v>3.7894736842105261</v>
      </c>
      <c r="K98" s="27">
        <f t="shared" si="13"/>
        <v>579.47686116700197</v>
      </c>
    </row>
    <row r="99" spans="1:11">
      <c r="A99" s="365"/>
      <c r="B99" s="134" t="s">
        <v>12</v>
      </c>
      <c r="C99" s="38" t="s">
        <v>150</v>
      </c>
      <c r="D99" s="15" t="s">
        <v>150</v>
      </c>
      <c r="E99" s="30" t="s">
        <v>150</v>
      </c>
      <c r="F99" s="38" t="s">
        <v>150</v>
      </c>
      <c r="G99" s="15" t="s">
        <v>150</v>
      </c>
      <c r="H99" s="30" t="s">
        <v>150</v>
      </c>
      <c r="I99" s="135">
        <v>5760</v>
      </c>
      <c r="J99" s="76">
        <f t="shared" si="12"/>
        <v>3.7894736842105261</v>
      </c>
      <c r="K99" s="126">
        <f t="shared" si="13"/>
        <v>579.47686116700197</v>
      </c>
    </row>
    <row r="100" spans="1:11">
      <c r="A100" s="365"/>
      <c r="B100" s="134" t="s">
        <v>13</v>
      </c>
      <c r="C100" s="38" t="s">
        <v>150</v>
      </c>
      <c r="D100" s="15" t="s">
        <v>150</v>
      </c>
      <c r="E100" s="30" t="s">
        <v>150</v>
      </c>
      <c r="F100" s="38" t="s">
        <v>150</v>
      </c>
      <c r="G100" s="15" t="s">
        <v>150</v>
      </c>
      <c r="H100" s="30" t="s">
        <v>150</v>
      </c>
      <c r="I100" s="135">
        <v>5760</v>
      </c>
      <c r="J100" s="76">
        <f t="shared" si="12"/>
        <v>3.7894736842105261</v>
      </c>
      <c r="K100" s="126">
        <f t="shared" si="13"/>
        <v>579.47686116700197</v>
      </c>
    </row>
    <row r="101" spans="1:11">
      <c r="A101" s="365"/>
      <c r="B101" s="134" t="s">
        <v>14</v>
      </c>
      <c r="C101" s="8" t="s">
        <v>150</v>
      </c>
      <c r="D101" s="15" t="s">
        <v>150</v>
      </c>
      <c r="E101" s="30" t="s">
        <v>150</v>
      </c>
      <c r="F101" s="38" t="s">
        <v>150</v>
      </c>
      <c r="G101" s="15" t="s">
        <v>150</v>
      </c>
      <c r="H101" s="30" t="s">
        <v>150</v>
      </c>
      <c r="I101" s="135" t="s">
        <v>150</v>
      </c>
      <c r="J101" s="76" t="s">
        <v>150</v>
      </c>
      <c r="K101" s="126" t="s">
        <v>150</v>
      </c>
    </row>
    <row r="102" spans="1:11">
      <c r="A102" s="365"/>
      <c r="B102" s="134" t="s">
        <v>15</v>
      </c>
      <c r="C102" s="38" t="s">
        <v>150</v>
      </c>
      <c r="D102" s="15" t="s">
        <v>150</v>
      </c>
      <c r="E102" s="30" t="s">
        <v>150</v>
      </c>
      <c r="F102" s="38" t="s">
        <v>150</v>
      </c>
      <c r="G102" s="15" t="s">
        <v>150</v>
      </c>
      <c r="H102" s="30" t="s">
        <v>150</v>
      </c>
      <c r="I102" s="135" t="s">
        <v>150</v>
      </c>
      <c r="J102" s="76" t="s">
        <v>150</v>
      </c>
      <c r="K102" s="126" t="s">
        <v>150</v>
      </c>
    </row>
    <row r="103" spans="1:11">
      <c r="A103" s="365"/>
      <c r="B103" s="134" t="s">
        <v>16</v>
      </c>
      <c r="C103" s="38" t="s">
        <v>150</v>
      </c>
      <c r="D103" s="15" t="s">
        <v>150</v>
      </c>
      <c r="E103" s="30" t="s">
        <v>150</v>
      </c>
      <c r="F103" s="38" t="s">
        <v>150</v>
      </c>
      <c r="G103" s="15" t="s">
        <v>150</v>
      </c>
      <c r="H103" s="30" t="s">
        <v>150</v>
      </c>
      <c r="I103" s="135" t="s">
        <v>150</v>
      </c>
      <c r="J103" s="76" t="s">
        <v>150</v>
      </c>
      <c r="K103" s="126" t="s">
        <v>150</v>
      </c>
    </row>
    <row r="104" spans="1:11">
      <c r="A104" s="365"/>
      <c r="B104" s="134" t="s">
        <v>17</v>
      </c>
      <c r="C104" s="38" t="s">
        <v>150</v>
      </c>
      <c r="D104" s="15" t="s">
        <v>150</v>
      </c>
      <c r="E104" s="30" t="s">
        <v>150</v>
      </c>
      <c r="F104" s="38" t="s">
        <v>150</v>
      </c>
      <c r="G104" s="15" t="s">
        <v>150</v>
      </c>
      <c r="H104" s="30" t="s">
        <v>150</v>
      </c>
      <c r="I104" s="135" t="s">
        <v>150</v>
      </c>
      <c r="J104" s="76" t="s">
        <v>150</v>
      </c>
      <c r="K104" s="126" t="s">
        <v>150</v>
      </c>
    </row>
    <row r="105" spans="1:11">
      <c r="A105" s="365"/>
      <c r="B105" s="134" t="s">
        <v>18</v>
      </c>
      <c r="C105" s="38" t="s">
        <v>150</v>
      </c>
      <c r="D105" s="15" t="s">
        <v>150</v>
      </c>
      <c r="E105" s="30" t="s">
        <v>150</v>
      </c>
      <c r="F105" s="38" t="s">
        <v>150</v>
      </c>
      <c r="G105" s="15" t="s">
        <v>150</v>
      </c>
      <c r="H105" s="30" t="s">
        <v>150</v>
      </c>
      <c r="I105" s="135" t="s">
        <v>150</v>
      </c>
      <c r="J105" s="76" t="s">
        <v>150</v>
      </c>
      <c r="K105" s="126" t="s">
        <v>150</v>
      </c>
    </row>
    <row r="106" spans="1:11">
      <c r="A106" s="365"/>
      <c r="B106" s="134" t="s">
        <v>19</v>
      </c>
      <c r="C106" s="38" t="s">
        <v>150</v>
      </c>
      <c r="D106" s="15" t="s">
        <v>150</v>
      </c>
      <c r="E106" s="30" t="s">
        <v>150</v>
      </c>
      <c r="F106" s="38" t="s">
        <v>150</v>
      </c>
      <c r="G106" s="15" t="s">
        <v>150</v>
      </c>
      <c r="H106" s="30" t="s">
        <v>150</v>
      </c>
      <c r="I106" s="135" t="s">
        <v>150</v>
      </c>
      <c r="J106" s="76" t="s">
        <v>150</v>
      </c>
      <c r="K106" s="126" t="s">
        <v>150</v>
      </c>
    </row>
    <row r="107" spans="1:11">
      <c r="A107" s="365"/>
      <c r="B107" s="134" t="s">
        <v>20</v>
      </c>
      <c r="C107" s="38" t="s">
        <v>150</v>
      </c>
      <c r="D107" s="15" t="s">
        <v>150</v>
      </c>
      <c r="E107" s="30" t="s">
        <v>150</v>
      </c>
      <c r="F107" s="38" t="s">
        <v>150</v>
      </c>
      <c r="G107" s="15" t="s">
        <v>150</v>
      </c>
      <c r="H107" s="30" t="s">
        <v>150</v>
      </c>
      <c r="I107" s="135" t="s">
        <v>150</v>
      </c>
      <c r="J107" s="76" t="s">
        <v>150</v>
      </c>
      <c r="K107" s="126" t="s">
        <v>150</v>
      </c>
    </row>
    <row r="108" spans="1:11">
      <c r="A108" s="365"/>
      <c r="B108" s="134" t="s">
        <v>146</v>
      </c>
      <c r="C108" s="38" t="s">
        <v>150</v>
      </c>
      <c r="D108" s="15" t="s">
        <v>150</v>
      </c>
      <c r="E108" s="30" t="s">
        <v>150</v>
      </c>
      <c r="F108" s="38" t="s">
        <v>150</v>
      </c>
      <c r="G108" s="15" t="s">
        <v>150</v>
      </c>
      <c r="H108" s="30" t="s">
        <v>150</v>
      </c>
      <c r="I108" s="135" t="s">
        <v>150</v>
      </c>
      <c r="J108" s="76" t="s">
        <v>150</v>
      </c>
      <c r="K108" s="126" t="s">
        <v>150</v>
      </c>
    </row>
    <row r="109" spans="1:11" ht="15" thickBot="1">
      <c r="A109" s="365"/>
      <c r="B109" s="112" t="s">
        <v>147</v>
      </c>
      <c r="C109" s="41" t="s">
        <v>150</v>
      </c>
      <c r="D109" s="17" t="s">
        <v>150</v>
      </c>
      <c r="E109" s="42" t="s">
        <v>150</v>
      </c>
      <c r="F109" s="41" t="s">
        <v>150</v>
      </c>
      <c r="G109" s="17" t="s">
        <v>150</v>
      </c>
      <c r="H109" s="42" t="s">
        <v>150</v>
      </c>
      <c r="I109" s="320" t="s">
        <v>150</v>
      </c>
      <c r="J109" s="165" t="s">
        <v>150</v>
      </c>
      <c r="K109" s="168" t="s">
        <v>150</v>
      </c>
    </row>
    <row r="110" spans="1:11">
      <c r="A110" s="364">
        <v>2021</v>
      </c>
      <c r="B110" s="134" t="s">
        <v>148</v>
      </c>
      <c r="C110" s="135" t="s">
        <v>150</v>
      </c>
      <c r="D110" s="76" t="s">
        <v>150</v>
      </c>
      <c r="E110" s="126" t="s">
        <v>150</v>
      </c>
      <c r="F110" s="135" t="s">
        <v>150</v>
      </c>
      <c r="G110" s="76" t="s">
        <v>150</v>
      </c>
      <c r="H110" s="126" t="s">
        <v>150</v>
      </c>
      <c r="I110" s="135" t="s">
        <v>150</v>
      </c>
      <c r="J110" s="76" t="s">
        <v>150</v>
      </c>
      <c r="K110" s="126" t="s">
        <v>150</v>
      </c>
    </row>
    <row r="111" spans="1:11">
      <c r="A111" s="365"/>
      <c r="B111" s="134" t="s">
        <v>12</v>
      </c>
      <c r="C111" s="38" t="s">
        <v>150</v>
      </c>
      <c r="D111" s="15" t="s">
        <v>150</v>
      </c>
      <c r="E111" s="30" t="s">
        <v>150</v>
      </c>
      <c r="F111" s="38" t="s">
        <v>150</v>
      </c>
      <c r="G111" s="15" t="s">
        <v>150</v>
      </c>
      <c r="H111" s="30" t="s">
        <v>150</v>
      </c>
      <c r="I111" s="135" t="s">
        <v>150</v>
      </c>
      <c r="J111" s="76" t="s">
        <v>150</v>
      </c>
      <c r="K111" s="126" t="s">
        <v>150</v>
      </c>
    </row>
    <row r="112" spans="1:11">
      <c r="A112" s="365"/>
      <c r="B112" s="134" t="s">
        <v>13</v>
      </c>
      <c r="C112" s="38" t="s">
        <v>150</v>
      </c>
      <c r="D112" s="15" t="s">
        <v>150</v>
      </c>
      <c r="E112" s="30" t="s">
        <v>150</v>
      </c>
      <c r="F112" s="38" t="s">
        <v>150</v>
      </c>
      <c r="G112" s="15" t="s">
        <v>150</v>
      </c>
      <c r="H112" s="30" t="s">
        <v>150</v>
      </c>
      <c r="I112" s="135" t="s">
        <v>150</v>
      </c>
      <c r="J112" s="76" t="s">
        <v>150</v>
      </c>
      <c r="K112" s="126" t="s">
        <v>150</v>
      </c>
    </row>
    <row r="113" spans="1:11">
      <c r="A113" s="365"/>
      <c r="B113" s="134" t="s">
        <v>14</v>
      </c>
      <c r="C113" s="38" t="s">
        <v>150</v>
      </c>
      <c r="D113" s="15" t="s">
        <v>150</v>
      </c>
      <c r="E113" s="30" t="s">
        <v>150</v>
      </c>
      <c r="F113" s="38" t="s">
        <v>150</v>
      </c>
      <c r="G113" s="15" t="s">
        <v>150</v>
      </c>
      <c r="H113" s="30" t="s">
        <v>150</v>
      </c>
      <c r="I113" s="135" t="s">
        <v>150</v>
      </c>
      <c r="J113" s="76" t="s">
        <v>150</v>
      </c>
      <c r="K113" s="126" t="s">
        <v>150</v>
      </c>
    </row>
    <row r="114" spans="1:11">
      <c r="A114" s="365"/>
      <c r="B114" s="134" t="s">
        <v>15</v>
      </c>
      <c r="C114" s="38" t="s">
        <v>150</v>
      </c>
      <c r="D114" s="15" t="s">
        <v>150</v>
      </c>
      <c r="E114" s="30" t="s">
        <v>150</v>
      </c>
      <c r="F114" s="38" t="s">
        <v>150</v>
      </c>
      <c r="G114" s="15" t="s">
        <v>150</v>
      </c>
      <c r="H114" s="30" t="s">
        <v>150</v>
      </c>
      <c r="I114" s="135" t="s">
        <v>150</v>
      </c>
      <c r="J114" s="76" t="s">
        <v>150</v>
      </c>
      <c r="K114" s="126" t="s">
        <v>150</v>
      </c>
    </row>
    <row r="115" spans="1:11">
      <c r="A115" s="365"/>
      <c r="B115" s="134" t="s">
        <v>16</v>
      </c>
      <c r="C115" s="38">
        <v>7280</v>
      </c>
      <c r="D115" s="15">
        <f t="shared" ref="D115:D118" si="14">C115/$B$119</f>
        <v>4.7894736842105265</v>
      </c>
      <c r="E115" s="30">
        <f>C115/$C$23*100</f>
        <v>962.96296296296293</v>
      </c>
      <c r="F115" s="38">
        <v>7640</v>
      </c>
      <c r="G115" s="15">
        <f t="shared" ref="G115:G118" si="15">F115/$B$119</f>
        <v>5.0263157894736841</v>
      </c>
      <c r="H115" s="30">
        <f t="shared" ref="H115:H118" si="16">F115/$F$23*100</f>
        <v>888.37209302325584</v>
      </c>
      <c r="I115" s="135" t="s">
        <v>150</v>
      </c>
      <c r="J115" s="76" t="s">
        <v>150</v>
      </c>
      <c r="K115" s="126" t="s">
        <v>150</v>
      </c>
    </row>
    <row r="116" spans="1:11">
      <c r="A116" s="365"/>
      <c r="B116" s="134" t="s">
        <v>17</v>
      </c>
      <c r="C116" s="38">
        <v>7280</v>
      </c>
      <c r="D116" s="15">
        <f t="shared" si="14"/>
        <v>4.7894736842105265</v>
      </c>
      <c r="E116" s="30">
        <f t="shared" ref="E116:E118" si="17">C116/$C$23*100</f>
        <v>962.96296296296293</v>
      </c>
      <c r="F116" s="38">
        <v>7640</v>
      </c>
      <c r="G116" s="15">
        <f t="shared" si="15"/>
        <v>5.0263157894736841</v>
      </c>
      <c r="H116" s="30">
        <f t="shared" si="16"/>
        <v>888.37209302325584</v>
      </c>
      <c r="I116" s="38" t="s">
        <v>150</v>
      </c>
      <c r="J116" s="15" t="s">
        <v>150</v>
      </c>
      <c r="K116" s="30" t="s">
        <v>150</v>
      </c>
    </row>
    <row r="117" spans="1:11">
      <c r="A117" s="365"/>
      <c r="B117" s="134" t="s">
        <v>18</v>
      </c>
      <c r="C117" s="38">
        <v>7280</v>
      </c>
      <c r="D117" s="15">
        <f t="shared" si="14"/>
        <v>4.7894736842105265</v>
      </c>
      <c r="E117" s="30">
        <f t="shared" si="17"/>
        <v>962.96296296296293</v>
      </c>
      <c r="F117" s="38">
        <v>7640</v>
      </c>
      <c r="G117" s="15">
        <f t="shared" si="15"/>
        <v>5.0263157894736841</v>
      </c>
      <c r="H117" s="30">
        <f t="shared" si="16"/>
        <v>888.37209302325584</v>
      </c>
      <c r="I117" s="135" t="s">
        <v>150</v>
      </c>
      <c r="J117" s="76" t="s">
        <v>150</v>
      </c>
      <c r="K117" s="126" t="s">
        <v>150</v>
      </c>
    </row>
    <row r="118" spans="1:11" ht="15" thickBot="1">
      <c r="A118" s="372"/>
      <c r="B118" s="100" t="s">
        <v>19</v>
      </c>
      <c r="C118" s="41">
        <v>10000</v>
      </c>
      <c r="D118" s="17">
        <f t="shared" si="14"/>
        <v>6.5789473684210522</v>
      </c>
      <c r="E118" s="42">
        <f t="shared" si="17"/>
        <v>1322.7513227513227</v>
      </c>
      <c r="F118" s="41">
        <v>10565</v>
      </c>
      <c r="G118" s="17">
        <f t="shared" si="15"/>
        <v>6.9506578947368425</v>
      </c>
      <c r="H118" s="42">
        <f t="shared" si="16"/>
        <v>1228.4883720930231</v>
      </c>
      <c r="I118" s="320" t="s">
        <v>150</v>
      </c>
      <c r="J118" s="165" t="s">
        <v>150</v>
      </c>
      <c r="K118" s="168" t="s">
        <v>150</v>
      </c>
    </row>
    <row r="119" spans="1:11">
      <c r="A119" s="71" t="s">
        <v>36</v>
      </c>
      <c r="B119" s="19">
        <v>1520</v>
      </c>
    </row>
    <row r="120" spans="1:11">
      <c r="A120" s="9"/>
      <c r="B120" s="74"/>
    </row>
    <row r="121" spans="1:11">
      <c r="A121" t="s">
        <v>93</v>
      </c>
    </row>
    <row r="122" spans="1:11">
      <c r="A122" s="6" t="s">
        <v>74</v>
      </c>
    </row>
    <row r="123" spans="1:11">
      <c r="A123" s="6" t="s">
        <v>75</v>
      </c>
    </row>
    <row r="125" spans="1:11">
      <c r="A125" s="118" t="s">
        <v>21</v>
      </c>
    </row>
    <row r="127" spans="1:11">
      <c r="A127" s="452" t="s">
        <v>259</v>
      </c>
    </row>
    <row r="128" spans="1:11">
      <c r="A128" s="453" t="s">
        <v>260</v>
      </c>
    </row>
  </sheetData>
  <mergeCells count="15">
    <mergeCell ref="A98:A109"/>
    <mergeCell ref="A86:A97"/>
    <mergeCell ref="A74:A85"/>
    <mergeCell ref="A62:A73"/>
    <mergeCell ref="A110:A118"/>
    <mergeCell ref="A50:A61"/>
    <mergeCell ref="C12:K12"/>
    <mergeCell ref="C13:E13"/>
    <mergeCell ref="F13:H13"/>
    <mergeCell ref="I13:K13"/>
    <mergeCell ref="A38:A49"/>
    <mergeCell ref="A26:A37"/>
    <mergeCell ref="A15:A25"/>
    <mergeCell ref="A12:A14"/>
    <mergeCell ref="B12:B14"/>
  </mergeCells>
  <hyperlinks>
    <hyperlink ref="A125" location="Índice!A1" display="Volver al Índice" xr:uid="{00000000-0004-0000-2700-000000000000}"/>
    <hyperlink ref="A128" r:id="rId1" xr:uid="{43FD55C5-B02B-491C-BD65-7D5CBD6CCBD1}"/>
  </hyperlinks>
  <pageMargins left="0.7" right="0.7" top="0.75" bottom="0.75" header="0.3" footer="0.3"/>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E120"/>
  <sheetViews>
    <sheetView showGridLines="0" zoomScale="80" zoomScaleNormal="80" workbookViewId="0"/>
  </sheetViews>
  <sheetFormatPr baseColWidth="10" defaultColWidth="22.6640625" defaultRowHeight="14.4"/>
  <cols>
    <col min="1" max="1" width="24.6640625" customWidth="1"/>
    <col min="3" max="5" width="35.6640625" customWidth="1"/>
  </cols>
  <sheetData>
    <row r="1" spans="1:5">
      <c r="A1" s="3" t="s">
        <v>0</v>
      </c>
      <c r="B1" s="2"/>
    </row>
    <row r="2" spans="1:5">
      <c r="A2" s="3" t="s">
        <v>1</v>
      </c>
      <c r="B2" s="2"/>
    </row>
    <row r="3" spans="1:5">
      <c r="A3" s="3" t="s">
        <v>2</v>
      </c>
      <c r="B3" s="2"/>
    </row>
    <row r="4" spans="1:5">
      <c r="A4" s="3" t="s">
        <v>3</v>
      </c>
      <c r="B4" s="2" t="s">
        <v>4</v>
      </c>
    </row>
    <row r="5" spans="1:5">
      <c r="A5" s="3" t="s">
        <v>6</v>
      </c>
      <c r="B5" s="2" t="s">
        <v>33</v>
      </c>
    </row>
    <row r="6" spans="1:5">
      <c r="A6" s="3" t="s">
        <v>5</v>
      </c>
      <c r="B6" s="2" t="s">
        <v>50</v>
      </c>
    </row>
    <row r="7" spans="1:5">
      <c r="A7" s="3" t="s">
        <v>7</v>
      </c>
      <c r="B7" s="2" t="s">
        <v>22</v>
      </c>
    </row>
    <row r="8" spans="1:5">
      <c r="A8" s="3" t="s">
        <v>8</v>
      </c>
      <c r="B8" s="174" t="str">
        <f>'BA-BAHIA BLANCA (O)'!B8</f>
        <v>septiembre 2021</v>
      </c>
    </row>
    <row r="9" spans="1:5">
      <c r="A9" s="3" t="s">
        <v>9</v>
      </c>
      <c r="B9" s="174" t="str">
        <f>'BA-BAHIA BLANCA (O)'!B9</f>
        <v>septiembre 2021</v>
      </c>
    </row>
    <row r="11" spans="1:5" ht="15" thickBot="1"/>
    <row r="12" spans="1:5">
      <c r="A12" s="398" t="s">
        <v>10</v>
      </c>
      <c r="B12" s="399" t="s">
        <v>11</v>
      </c>
      <c r="C12" s="422" t="s">
        <v>37</v>
      </c>
      <c r="D12" s="414"/>
      <c r="E12" s="409"/>
    </row>
    <row r="13" spans="1:5" ht="15" thickBot="1">
      <c r="A13" s="367"/>
      <c r="B13" s="400"/>
      <c r="C13" s="10" t="s">
        <v>38</v>
      </c>
      <c r="D13" s="11" t="s">
        <v>39</v>
      </c>
      <c r="E13" s="12" t="s">
        <v>40</v>
      </c>
    </row>
    <row r="14" spans="1:5">
      <c r="A14" s="401">
        <v>2013</v>
      </c>
      <c r="B14" s="50" t="s">
        <v>12</v>
      </c>
      <c r="C14" s="47">
        <f>'BA-SALTA (A)'!C15/'BA-SALTA (O)'!C15</f>
        <v>1.7089947089947091</v>
      </c>
      <c r="D14" s="13">
        <f>'BA-SALTA (A)'!C15/'BA-SALTA (O)'!F15</f>
        <v>1.5023255813953489</v>
      </c>
      <c r="E14" s="22">
        <f>'BA-SALTA (A)'!C15/'BA-SALTA (O)'!I15</f>
        <v>1.2997987927565393</v>
      </c>
    </row>
    <row r="15" spans="1:5">
      <c r="A15" s="402"/>
      <c r="B15" s="51" t="s">
        <v>13</v>
      </c>
      <c r="C15" s="48">
        <f>'BA-SALTA (A)'!C16/'BA-SALTA (O)'!C16</f>
        <v>2.1071428571428572</v>
      </c>
      <c r="D15" s="15">
        <f>'BA-SALTA (A)'!C16/'BA-SALTA (O)'!F16</f>
        <v>1.8331415420023014</v>
      </c>
      <c r="E15" s="20">
        <f>'BA-SALTA (A)'!C16/'BA-SALTA (O)'!I16</f>
        <v>1.6026156941649898</v>
      </c>
    </row>
    <row r="16" spans="1:5">
      <c r="A16" s="402"/>
      <c r="B16" s="51" t="s">
        <v>14</v>
      </c>
      <c r="C16" s="48">
        <f>'BA-SALTA (A)'!C17/'BA-SALTA (O)'!C17</f>
        <v>1.3425925925925926</v>
      </c>
      <c r="D16" s="15">
        <f>'BA-SALTA (A)'!C17/'BA-SALTA (O)'!F17</f>
        <v>1.180232558139535</v>
      </c>
      <c r="E16" s="20">
        <f>'BA-SALTA (A)'!C17/'BA-SALTA (O)'!I17</f>
        <v>1.0211267605633803</v>
      </c>
    </row>
    <row r="17" spans="1:5">
      <c r="A17" s="402"/>
      <c r="B17" s="51" t="s">
        <v>15</v>
      </c>
      <c r="C17" s="48">
        <f>'BA-SALTA (A)'!C18/'BA-SALTA (O)'!C18</f>
        <v>2.0119047619047619</v>
      </c>
      <c r="D17" s="15">
        <f>'BA-SALTA (A)'!C18/'BA-SALTA (O)'!F18</f>
        <v>1.7686046511627906</v>
      </c>
      <c r="E17" s="20">
        <f>'BA-SALTA (A)'!C18/'BA-SALTA (O)'!I18</f>
        <v>1.5301810865191148</v>
      </c>
    </row>
    <row r="18" spans="1:5">
      <c r="A18" s="402"/>
      <c r="B18" s="51" t="s">
        <v>16</v>
      </c>
      <c r="C18" s="48">
        <f>'BA-SALTA (A)'!C19/'BA-SALTA (O)'!C19</f>
        <v>1.8412698412698412</v>
      </c>
      <c r="D18" s="15">
        <f>'BA-SALTA (A)'!C19/'BA-SALTA (O)'!F19</f>
        <v>1.6186046511627907</v>
      </c>
      <c r="E18" s="20">
        <f>'BA-SALTA (A)'!C19/'BA-SALTA (O)'!I19</f>
        <v>1.4004024144869216</v>
      </c>
    </row>
    <row r="19" spans="1:5">
      <c r="A19" s="402"/>
      <c r="B19" s="51" t="s">
        <v>17</v>
      </c>
      <c r="C19" s="48">
        <f>'BA-SALTA (A)'!C20/'BA-SALTA (O)'!C20</f>
        <v>1.8783068783068784</v>
      </c>
      <c r="D19" s="15">
        <f>'BA-SALTA (A)'!C20/'BA-SALTA (O)'!F20</f>
        <v>1.6511627906976745</v>
      </c>
      <c r="E19" s="20">
        <f>'BA-SALTA (A)'!C20/'BA-SALTA (O)'!I20</f>
        <v>1.4285714285714286</v>
      </c>
    </row>
    <row r="20" spans="1:5">
      <c r="A20" s="402"/>
      <c r="B20" s="51" t="s">
        <v>18</v>
      </c>
      <c r="C20" s="48">
        <f>'BA-SALTA (A)'!C21/'BA-SALTA (O)'!C21</f>
        <v>1.8783068783068784</v>
      </c>
      <c r="D20" s="15">
        <f>'BA-SALTA (A)'!C21/'BA-SALTA (O)'!F21</f>
        <v>1.6511627906976745</v>
      </c>
      <c r="E20" s="20">
        <f>'BA-SALTA (A)'!C21/'BA-SALTA (O)'!I21</f>
        <v>1.4285714285714286</v>
      </c>
    </row>
    <row r="21" spans="1:5">
      <c r="A21" s="402"/>
      <c r="B21" s="51" t="s">
        <v>19</v>
      </c>
      <c r="C21" s="48">
        <f>'BA-SALTA (A)'!C22/'BA-SALTA (O)'!C22</f>
        <v>1.8518518518518519</v>
      </c>
      <c r="D21" s="15">
        <f>'BA-SALTA (A)'!C22/'BA-SALTA (O)'!F22</f>
        <v>1.6279069767441861</v>
      </c>
      <c r="E21" s="20">
        <f>'BA-SALTA (A)'!C22/'BA-SALTA (O)'!I22</f>
        <v>1.408450704225352</v>
      </c>
    </row>
    <row r="22" spans="1:5">
      <c r="A22" s="402"/>
      <c r="B22" s="51" t="s">
        <v>20</v>
      </c>
      <c r="C22" s="48">
        <f>'BA-SALTA (A)'!C23/'BA-SALTA (O)'!C23</f>
        <v>1.8518518518518519</v>
      </c>
      <c r="D22" s="15">
        <f>'BA-SALTA (A)'!C23/'BA-SALTA (O)'!F23</f>
        <v>1.6279069767441861</v>
      </c>
      <c r="E22" s="20">
        <f>'BA-SALTA (A)'!C23/'BA-SALTA (O)'!I23</f>
        <v>1.408450704225352</v>
      </c>
    </row>
    <row r="23" spans="1:5">
      <c r="A23" s="402"/>
      <c r="B23" s="51" t="s">
        <v>146</v>
      </c>
      <c r="C23" s="48">
        <f>'BA-SALTA (A)'!C24/'BA-SALTA (O)'!C24</f>
        <v>1.8518518518518519</v>
      </c>
      <c r="D23" s="15">
        <f>'BA-SALTA (A)'!C24/'BA-SALTA (O)'!F24</f>
        <v>1.6279069767441861</v>
      </c>
      <c r="E23" s="20">
        <f>'BA-SALTA (A)'!C24/'BA-SALTA (O)'!I24</f>
        <v>1.408450704225352</v>
      </c>
    </row>
    <row r="24" spans="1:5" ht="15" thickBot="1">
      <c r="A24" s="412"/>
      <c r="B24" s="52" t="s">
        <v>147</v>
      </c>
      <c r="C24" s="49">
        <f>'BA-SALTA (A)'!C25/'BA-SALTA (O)'!C25</f>
        <v>1.8518518518518519</v>
      </c>
      <c r="D24" s="32">
        <f>'BA-SALTA (A)'!C25/'BA-SALTA (O)'!F25</f>
        <v>1.6279069767441861</v>
      </c>
      <c r="E24" s="95">
        <f>'BA-SALTA (A)'!C25/'BA-SALTA (O)'!I25</f>
        <v>1.408450704225352</v>
      </c>
    </row>
    <row r="25" spans="1:5">
      <c r="A25" s="413">
        <v>2014</v>
      </c>
      <c r="B25" s="115" t="s">
        <v>148</v>
      </c>
      <c r="C25" s="84">
        <f>'BA-SALTA (A)'!C26/'BA-SALTA (O)'!C26</f>
        <v>1.8023255813953489</v>
      </c>
      <c r="D25" s="13">
        <f>'BA-SALTA (A)'!C26/'BA-SALTA (O)'!F26</f>
        <v>1.5816326530612246</v>
      </c>
      <c r="E25" s="22">
        <f>'BA-SALTA (A)'!C26/'BA-SALTA (O)'!I26</f>
        <v>1.3656387665198237</v>
      </c>
    </row>
    <row r="26" spans="1:5">
      <c r="A26" s="393"/>
      <c r="B26" s="78" t="s">
        <v>12</v>
      </c>
      <c r="C26" s="92">
        <f>'BA-SALTA (A)'!C27/'BA-SALTA (O)'!C27</f>
        <v>2.1313953488372093</v>
      </c>
      <c r="D26" s="15">
        <f>'BA-SALTA (A)'!C27/'BA-SALTA (O)'!F27</f>
        <v>1.870408163265306</v>
      </c>
      <c r="E26" s="20">
        <f>'BA-SALTA (A)'!C27/'BA-SALTA (O)'!I27</f>
        <v>1.6149779735682819</v>
      </c>
    </row>
    <row r="27" spans="1:5">
      <c r="A27" s="393"/>
      <c r="B27" s="78" t="s">
        <v>13</v>
      </c>
      <c r="C27" s="92">
        <f>'BA-SALTA (A)'!C28/'BA-SALTA (O)'!C28</f>
        <v>1.9689922480620154</v>
      </c>
      <c r="D27" s="15">
        <f>'BA-SALTA (A)'!C28/'BA-SALTA (O)'!F28</f>
        <v>1.727891156462585</v>
      </c>
      <c r="E27" s="20">
        <f>'BA-SALTA (A)'!C28/'BA-SALTA (O)'!I28</f>
        <v>1.4919236417033772</v>
      </c>
    </row>
    <row r="28" spans="1:5">
      <c r="A28" s="393"/>
      <c r="B28" s="94" t="s">
        <v>14</v>
      </c>
      <c r="C28" s="92">
        <f>'BA-SALTA (A)'!C29/'BA-SALTA (O)'!C29</f>
        <v>2.1779069767441861</v>
      </c>
      <c r="D28" s="15">
        <f>'BA-SALTA (A)'!C29/'BA-SALTA (O)'!F29</f>
        <v>1.9112244897959183</v>
      </c>
      <c r="E28" s="20">
        <f>'BA-SALTA (A)'!C29/'BA-SALTA (O)'!I29</f>
        <v>1.6502202643171806</v>
      </c>
    </row>
    <row r="29" spans="1:5">
      <c r="A29" s="393"/>
      <c r="B29" s="94" t="s">
        <v>15</v>
      </c>
      <c r="C29" s="92">
        <f>'BA-SALTA (A)'!C30/'BA-SALTA (O)'!C30</f>
        <v>2.077906976744186</v>
      </c>
      <c r="D29" s="15">
        <f>'BA-SALTA (A)'!C30/'BA-SALTA (O)'!F30</f>
        <v>1.823469387755102</v>
      </c>
      <c r="E29" s="20">
        <f>'BA-SALTA (A)'!C30/'BA-SALTA (O)'!I30</f>
        <v>1.5744493392070484</v>
      </c>
    </row>
    <row r="30" spans="1:5">
      <c r="A30" s="393"/>
      <c r="B30" s="94" t="s">
        <v>16</v>
      </c>
      <c r="C30" s="92">
        <f>'BA-SALTA (A)'!C31/'BA-SALTA (O)'!C31</f>
        <v>2.1825581395348839</v>
      </c>
      <c r="D30" s="15">
        <f>'BA-SALTA (A)'!C31/'BA-SALTA (O)'!F31</f>
        <v>1.9939801699716713</v>
      </c>
      <c r="E30" s="20">
        <f>'BA-SALTA (A)'!C31/'BA-SALTA (O)'!I31</f>
        <v>1.6537444933920704</v>
      </c>
    </row>
    <row r="31" spans="1:5">
      <c r="A31" s="393"/>
      <c r="B31" s="94" t="s">
        <v>17</v>
      </c>
      <c r="C31" s="92">
        <f>'BA-SALTA (A)'!C32/'BA-SALTA (O)'!C32</f>
        <v>1.9098245614035088</v>
      </c>
      <c r="D31" s="15">
        <f>'BA-SALTA (A)'!C32/'BA-SALTA (O)'!F32</f>
        <v>1.6614774114774113</v>
      </c>
      <c r="E31" s="20">
        <f>'BA-SALTA (A)'!C32/'BA-SALTA (O)'!I32</f>
        <v>1.4342555994729906</v>
      </c>
    </row>
    <row r="32" spans="1:5">
      <c r="A32" s="393"/>
      <c r="B32" s="94" t="s">
        <v>18</v>
      </c>
      <c r="C32" s="92">
        <f>'BA-SALTA (A)'!C33/'BA-SALTA (O)'!C33</f>
        <v>1.7316513761467891</v>
      </c>
      <c r="D32" s="15">
        <f>'BA-SALTA (A)'!C33/'BA-SALTA (O)'!F33</f>
        <v>1.6160102739726028</v>
      </c>
      <c r="E32" s="20">
        <f>'BA-SALTA (A)'!C33/'BA-SALTA (O)'!I33</f>
        <v>1.3981481481481481</v>
      </c>
    </row>
    <row r="33" spans="1:5">
      <c r="A33" s="393"/>
      <c r="B33" s="94" t="s">
        <v>19</v>
      </c>
      <c r="C33" s="92">
        <f>'BA-SALTA (A)'!C34/'BA-SALTA (O)'!C34</f>
        <v>1.8971596474045054</v>
      </c>
      <c r="D33" s="15">
        <f>'BA-SALTA (A)'!C34/'BA-SALTA (O)'!F34</f>
        <v>1.658390410958904</v>
      </c>
      <c r="E33" s="20">
        <f>'BA-SALTA (A)'!C34/'BA-SALTA (O)'!I34</f>
        <v>1.4348148148148148</v>
      </c>
    </row>
    <row r="34" spans="1:5">
      <c r="A34" s="393"/>
      <c r="B34" s="94" t="s">
        <v>20</v>
      </c>
      <c r="C34" s="92">
        <f>'BA-SALTA (A)'!C35/'BA-SALTA (O)'!C35</f>
        <v>1.8501469147894221</v>
      </c>
      <c r="D34" s="15">
        <f>'BA-SALTA (A)'!C35/'BA-SALTA (O)'!F35</f>
        <v>1.6172945205479452</v>
      </c>
      <c r="E34" s="20">
        <f>'BA-SALTA (A)'!C35/'BA-SALTA (O)'!I35</f>
        <v>1.3992592592592592</v>
      </c>
    </row>
    <row r="35" spans="1:5">
      <c r="A35" s="393"/>
      <c r="B35" s="94" t="s">
        <v>146</v>
      </c>
      <c r="C35" s="92">
        <f>'BA-SALTA (A)'!C36/'BA-SALTA (O)'!C36</f>
        <v>1.9040156709108718</v>
      </c>
      <c r="D35" s="15">
        <f>'BA-SALTA (A)'!C36/'BA-SALTA (O)'!F36</f>
        <v>1.7672727272727273</v>
      </c>
      <c r="E35" s="20">
        <f>'BA-SALTA (A)'!C36/'BA-SALTA (O)'!I36</f>
        <v>1.44</v>
      </c>
    </row>
    <row r="36" spans="1:5" ht="15" thickBot="1">
      <c r="A36" s="394"/>
      <c r="B36" s="116" t="s">
        <v>147</v>
      </c>
      <c r="C36" s="85">
        <f>'BA-SALTA (A)'!C37/'BA-SALTA (O)'!C37</f>
        <v>1.7434154630416312</v>
      </c>
      <c r="D36" s="17">
        <f>'BA-SALTA (A)'!C37/'BA-SALTA (O)'!F37</f>
        <v>1.5290611028315946</v>
      </c>
      <c r="E36" s="21">
        <f>'BA-SALTA (A)'!C37/'BA-SALTA (O)'!I37</f>
        <v>1.3204633204633205</v>
      </c>
    </row>
    <row r="37" spans="1:5">
      <c r="A37" s="406">
        <v>2015</v>
      </c>
      <c r="B37" s="127" t="s">
        <v>148</v>
      </c>
      <c r="C37" s="84">
        <f>'BA-SALTA (A)'!C38/'BA-SALTA (O)'!C38</f>
        <v>1.774001699235344</v>
      </c>
      <c r="D37" s="13">
        <f>'BA-SALTA (A)'!C38/'BA-SALTA (O)'!F38</f>
        <v>1.5558867362146052</v>
      </c>
      <c r="E37" s="22">
        <f>'BA-SALTA (A)'!C38/'BA-SALTA (O)'!I38</f>
        <v>1.3436293436293436</v>
      </c>
    </row>
    <row r="38" spans="1:5">
      <c r="A38" s="407"/>
      <c r="B38" s="94" t="s">
        <v>12</v>
      </c>
      <c r="C38" s="92">
        <f>'BA-SALTA (A)'!C39/'BA-SALTA (O)'!C39</f>
        <v>1.554003724394786</v>
      </c>
      <c r="D38" s="15">
        <f>'BA-SALTA (A)'!C39/'BA-SALTA (O)'!F39</f>
        <v>1.2436661698956781</v>
      </c>
      <c r="E38" s="20">
        <f>'BA-SALTA (A)'!C39/'BA-SALTA (O)'!I39</f>
        <v>1.074002574002574</v>
      </c>
    </row>
    <row r="39" spans="1:5">
      <c r="A39" s="407"/>
      <c r="B39" s="78" t="s">
        <v>13</v>
      </c>
      <c r="C39" s="92">
        <f>'BA-SALTA (A)'!C40/'BA-SALTA (O)'!C40</f>
        <v>1.7011173184357542</v>
      </c>
      <c r="D39" s="15">
        <f>'BA-SALTA (A)'!C40/'BA-SALTA (O)'!F40</f>
        <v>1.3614008941877795</v>
      </c>
      <c r="E39" s="20">
        <f>'BA-SALTA (A)'!C40/'BA-SALTA (O)'!I40</f>
        <v>1.1756756756756757</v>
      </c>
    </row>
    <row r="40" spans="1:5">
      <c r="A40" s="407"/>
      <c r="B40" s="78" t="s">
        <v>14</v>
      </c>
      <c r="C40" s="92">
        <f>'BA-SALTA (A)'!C41/'BA-SALTA (O)'!C41</f>
        <v>1.5185185185185186</v>
      </c>
      <c r="D40" s="15">
        <f>'BA-SALTA (A)'!C41/'BA-SALTA (O)'!F41</f>
        <v>1.3335854765506807</v>
      </c>
      <c r="E40" s="20">
        <f>'BA-SALTA (A)'!C41/'BA-SALTA (O)'!I41</f>
        <v>1.1344916344916345</v>
      </c>
    </row>
    <row r="41" spans="1:5">
      <c r="A41" s="407"/>
      <c r="B41" s="78" t="s">
        <v>15</v>
      </c>
      <c r="C41" s="92">
        <f>'BA-SALTA (A)'!C42/'BA-SALTA (O)'!C42</f>
        <v>1.5099052540913005</v>
      </c>
      <c r="D41" s="15">
        <f>'BA-SALTA (A)'!C42/'BA-SALTA (O)'!F42</f>
        <v>1.3260211800302573</v>
      </c>
      <c r="E41" s="20">
        <f>'BA-SALTA (A)'!C42/'BA-SALTA (O)'!I42</f>
        <v>1.128056628056628</v>
      </c>
    </row>
    <row r="42" spans="1:5">
      <c r="A42" s="407"/>
      <c r="B42" s="78" t="s">
        <v>16</v>
      </c>
      <c r="C42" s="92">
        <f>'BA-SALTA (A)'!C43/'BA-SALTA (O)'!C43</f>
        <v>1.7424633936261844</v>
      </c>
      <c r="D42" s="15">
        <f>'BA-SALTA (A)'!C43/'BA-SALTA (O)'!F43</f>
        <v>1.5302571860816945</v>
      </c>
      <c r="E42" s="20">
        <f>'BA-SALTA (A)'!C43/'BA-SALTA (O)'!I43</f>
        <v>1.3018018018018018</v>
      </c>
    </row>
    <row r="43" spans="1:5">
      <c r="A43" s="407"/>
      <c r="B43" s="78" t="s">
        <v>17</v>
      </c>
      <c r="C43" s="92">
        <f>'BA-SALTA (A)'!C44/'BA-SALTA (O)'!C44</f>
        <v>1.4006309148264984</v>
      </c>
      <c r="D43" s="15">
        <f>'BA-SALTA (A)'!C44/'BA-SALTA (O)'!F44</f>
        <v>1.2290657439446366</v>
      </c>
      <c r="E43" s="20">
        <f>'BA-SALTA (A)'!C44/'BA-SALTA (O)'!I44</f>
        <v>1.0673076923076923</v>
      </c>
    </row>
    <row r="44" spans="1:5">
      <c r="A44" s="407"/>
      <c r="B44" s="51" t="s">
        <v>18</v>
      </c>
      <c r="C44" s="92">
        <f>'BA-SALTA (A)'!C45/'BA-SALTA (O)'!C45</f>
        <v>1.8186119873817035</v>
      </c>
      <c r="D44" s="15">
        <f>'BA-SALTA (A)'!C45/'BA-SALTA (O)'!F45</f>
        <v>1.5958477508650519</v>
      </c>
      <c r="E44" s="20">
        <f>'BA-SALTA (A)'!C45/'BA-SALTA (O)'!I45</f>
        <v>1.3858173076923077</v>
      </c>
    </row>
    <row r="45" spans="1:5">
      <c r="A45" s="407"/>
      <c r="B45" s="133" t="s">
        <v>19</v>
      </c>
      <c r="C45" s="92">
        <f>'BA-SALTA (A)'!C46/'BA-SALTA (O)'!C46</f>
        <v>1.9621451104100947</v>
      </c>
      <c r="D45" s="15">
        <f>'BA-SALTA (A)'!C46/'BA-SALTA (O)'!F46</f>
        <v>1.7217993079584775</v>
      </c>
      <c r="E45" s="20">
        <f>'BA-SALTA (A)'!C46/'BA-SALTA (O)'!I46</f>
        <v>1.4951923076923077</v>
      </c>
    </row>
    <row r="46" spans="1:5">
      <c r="A46" s="407"/>
      <c r="B46" s="51" t="s">
        <v>20</v>
      </c>
      <c r="C46" s="92">
        <f>'BA-SALTA (A)'!C47/'BA-SALTA (O)'!C47</f>
        <v>1.5238095238095237</v>
      </c>
      <c r="D46" s="15">
        <f>'BA-SALTA (A)'!C47/'BA-SALTA (O)'!F47</f>
        <v>1.3290071382219337</v>
      </c>
      <c r="E46" s="20">
        <f>'BA-SALTA (A)'!C47/'BA-SALTA (O)'!I47</f>
        <v>1.1544532130777903</v>
      </c>
    </row>
    <row r="47" spans="1:5">
      <c r="A47" s="407"/>
      <c r="B47" s="51" t="s">
        <v>146</v>
      </c>
      <c r="C47" s="92">
        <f>'BA-SALTA (A)'!C48/'BA-SALTA (O)'!C48</f>
        <v>1.8028273809523809</v>
      </c>
      <c r="D47" s="15">
        <f>'BA-SALTA (A)'!C48/'BA-SALTA (O)'!F48</f>
        <v>1.5723556132381571</v>
      </c>
      <c r="E47" s="20">
        <f>'BA-SALTA (A)'!C48/'BA-SALTA (O)'!I48</f>
        <v>1.3658399098083427</v>
      </c>
    </row>
    <row r="48" spans="1:5" ht="15" thickBot="1">
      <c r="A48" s="407"/>
      <c r="B48" s="147" t="s">
        <v>147</v>
      </c>
      <c r="C48" s="150">
        <f>'BA-SALTA (A)'!C49/'BA-SALTA (O)'!C49</f>
        <v>1.6168154761904763</v>
      </c>
      <c r="D48" s="32">
        <f>'BA-SALTA (A)'!C49/'BA-SALTA (O)'!F49</f>
        <v>1.2896142433234421</v>
      </c>
      <c r="E48" s="95">
        <f>'BA-SALTA (A)'!C49/'BA-SALTA (O)'!I49</f>
        <v>1.1137878011276268</v>
      </c>
    </row>
    <row r="49" spans="1:5">
      <c r="A49" s="386">
        <v>2016</v>
      </c>
      <c r="B49" s="115" t="s">
        <v>148</v>
      </c>
      <c r="C49" s="119">
        <f>'BA-SALTA (A)'!C50/'BA-SALTA (O)'!C50</f>
        <v>1.7029085872576177</v>
      </c>
      <c r="D49" s="13">
        <f>'BA-SALTA (A)'!C50/'BA-SALTA (O)'!F50</f>
        <v>1.459347181008902</v>
      </c>
      <c r="E49" s="120">
        <f>'BA-SALTA (A)'!C50/'BA-SALTA (O)'!I50</f>
        <v>1.2603792926704254</v>
      </c>
    </row>
    <row r="50" spans="1:5">
      <c r="A50" s="387"/>
      <c r="B50" s="79" t="s">
        <v>12</v>
      </c>
      <c r="C50" s="122">
        <f>'BA-SALTA (A)'!C51/'BA-SALTA (O)'!C51</f>
        <v>1.7811634349030472</v>
      </c>
      <c r="D50" s="15">
        <f>'BA-SALTA (A)'!C51/'BA-SALTA (O)'!F51</f>
        <v>1.5264094955489613</v>
      </c>
      <c r="E50" s="20">
        <f>'BA-SALTA (A)'!C51/'BA-SALTA (O)'!I51</f>
        <v>1.3182983085597129</v>
      </c>
    </row>
    <row r="51" spans="1:5">
      <c r="A51" s="387"/>
      <c r="B51" s="79" t="s">
        <v>13</v>
      </c>
      <c r="C51" s="122">
        <f>'BA-SALTA (A)'!C52/'BA-SALTA (O)'!C52</f>
        <v>1.9764542936288088</v>
      </c>
      <c r="D51" s="15">
        <f>'BA-SALTA (A)'!C52/'BA-SALTA (O)'!F52</f>
        <v>1.6937685459940652</v>
      </c>
      <c r="E51" s="20">
        <f>'BA-SALTA (A)'!C52/'BA-SALTA (O)'!I52</f>
        <v>1.4628395694515632</v>
      </c>
    </row>
    <row r="52" spans="1:5">
      <c r="A52" s="387"/>
      <c r="B52" s="79" t="s">
        <v>14</v>
      </c>
      <c r="C52" s="122">
        <f>'BA-SALTA (A)'!C53/'BA-SALTA (O)'!C53</f>
        <v>1.7839335180055402</v>
      </c>
      <c r="D52" s="15">
        <f>'BA-SALTA (A)'!C53/'BA-SALTA (O)'!F53</f>
        <v>1.5287833827893176</v>
      </c>
      <c r="E52" s="20">
        <f>'BA-SALTA (A)'!C53/'BA-SALTA (O)'!I53</f>
        <v>1.3203485392106613</v>
      </c>
    </row>
    <row r="53" spans="1:5">
      <c r="A53" s="387"/>
      <c r="B53" s="79" t="s">
        <v>15</v>
      </c>
      <c r="C53" s="122" t="s">
        <v>150</v>
      </c>
      <c r="D53" s="15">
        <f>'BA-SALTA (A)'!C54/'BA-SALTA (O)'!F54</f>
        <v>1.4955357142857142</v>
      </c>
      <c r="E53" s="20">
        <f>'BA-SALTA (A)'!C54/'BA-SALTA (O)'!I54</f>
        <v>1.2915662650602409</v>
      </c>
    </row>
    <row r="54" spans="1:5">
      <c r="A54" s="387"/>
      <c r="B54" s="78" t="s">
        <v>16</v>
      </c>
      <c r="C54" s="122" t="s">
        <v>150</v>
      </c>
      <c r="D54" s="15">
        <f>'BA-SALTA (A)'!C55/'BA-SALTA (O)'!F55</f>
        <v>1.7360491071428572</v>
      </c>
      <c r="E54" s="20">
        <f>'BA-SALTA (A)'!C55/'BA-SALTA (O)'!I55</f>
        <v>1.4992771084337349</v>
      </c>
    </row>
    <row r="55" spans="1:5">
      <c r="A55" s="387"/>
      <c r="B55" s="78" t="s">
        <v>17</v>
      </c>
      <c r="C55" s="92" t="s">
        <v>150</v>
      </c>
      <c r="D55" s="15" t="s">
        <v>150</v>
      </c>
      <c r="E55" s="20">
        <f>'BA-SALTA (A)'!C56/'BA-SALTA (O)'!I56</f>
        <v>1.397253012048193</v>
      </c>
    </row>
    <row r="56" spans="1:5">
      <c r="A56" s="387"/>
      <c r="B56" s="78" t="s">
        <v>18</v>
      </c>
      <c r="C56" s="92">
        <f>'BA-SALTA (A)'!C57/'BA-SALTA (O)'!C57</f>
        <v>1.948</v>
      </c>
      <c r="D56" s="15">
        <f>'BA-SALTA (A)'!C57/'BA-SALTA (O)'!F57</f>
        <v>1.5855813953488371</v>
      </c>
      <c r="E56" s="20">
        <f>'BA-SALTA (A)'!C57/'BA-SALTA (O)'!I57</f>
        <v>1.3071319018404908</v>
      </c>
    </row>
    <row r="57" spans="1:5">
      <c r="A57" s="387"/>
      <c r="B57" s="78" t="s">
        <v>19</v>
      </c>
      <c r="C57" s="92">
        <f>'BA-SALTA (A)'!C58/'BA-SALTA (O)'!C58</f>
        <v>2.1388571428571428</v>
      </c>
      <c r="D57" s="15">
        <f>'BA-SALTA (A)'!C58/'BA-SALTA (O)'!F58</f>
        <v>1.7409302325581395</v>
      </c>
      <c r="E57" s="20">
        <f>'BA-SALTA (A)'!C58/'BA-SALTA (O)'!I58</f>
        <v>1.4351993865030674</v>
      </c>
    </row>
    <row r="58" spans="1:5">
      <c r="A58" s="387"/>
      <c r="B58" s="78" t="s">
        <v>20</v>
      </c>
      <c r="C58" s="92">
        <f>'BA-SALTA (A)'!C59/'BA-SALTA (O)'!C59</f>
        <v>2.0114285714285716</v>
      </c>
      <c r="D58" s="15">
        <f>'BA-SALTA (A)'!C59/'BA-SALTA (O)'!F59</f>
        <v>1.6372093023255814</v>
      </c>
      <c r="E58" s="20">
        <f>'BA-SALTA (A)'!C59/'BA-SALTA (O)'!I59</f>
        <v>1.3496932515337423</v>
      </c>
    </row>
    <row r="59" spans="1:5">
      <c r="A59" s="387"/>
      <c r="B59" s="78" t="s">
        <v>146</v>
      </c>
      <c r="C59" s="92">
        <f>'BA-SALTA (A)'!C60/'BA-SALTA (O)'!C60</f>
        <v>2.5462857142857143</v>
      </c>
      <c r="D59" s="15">
        <f>'BA-SALTA (A)'!C60/'BA-SALTA (O)'!F60</f>
        <v>2.0725581395348835</v>
      </c>
      <c r="E59" s="20">
        <f>'BA-SALTA (A)'!C60/'BA-SALTA (O)'!I60</f>
        <v>1.7085889570552146</v>
      </c>
    </row>
    <row r="60" spans="1:5" ht="15" thickBot="1">
      <c r="A60" s="387"/>
      <c r="B60" s="116" t="s">
        <v>147</v>
      </c>
      <c r="C60" s="85">
        <f>'BA-SALTA (A)'!C61/'BA-SALTA (O)'!C61</f>
        <v>2.5398026684605894</v>
      </c>
      <c r="D60" s="17">
        <f>'BA-SALTA (A)'!C61/'BA-SALTA (O)'!F61</f>
        <v>2.2283704687423147</v>
      </c>
      <c r="E60" s="21">
        <f>'BA-SALTA (A)'!C61/'BA-SALTA (O)'!I61</f>
        <v>1.9301721199727333</v>
      </c>
    </row>
    <row r="61" spans="1:5">
      <c r="A61" s="364">
        <v>2017</v>
      </c>
      <c r="B61" s="115" t="s">
        <v>148</v>
      </c>
      <c r="C61" s="153">
        <f>'BA-SALTA (A)'!C62/'BA-SALTA (O)'!C62</f>
        <v>2.0100571428571428</v>
      </c>
      <c r="D61" s="76">
        <f>'BA-SALTA (A)'!C62/'BA-SALTA (O)'!F62</f>
        <v>1.5571491810535636</v>
      </c>
      <c r="E61" s="77">
        <f>'BA-SALTA (A)'!C62/'BA-SALTA (O)'!I62</f>
        <v>1.3487730061349692</v>
      </c>
    </row>
    <row r="62" spans="1:5">
      <c r="A62" s="365"/>
      <c r="B62" s="79" t="s">
        <v>12</v>
      </c>
      <c r="C62" s="153">
        <f>'BA-SALTA (A)'!C63/'BA-SALTA (O)'!C63</f>
        <v>3.0706666666666669</v>
      </c>
      <c r="D62" s="76">
        <f>'BA-SALTA (A)'!C63/'BA-SALTA (O)'!F63</f>
        <v>2.378781171609857</v>
      </c>
      <c r="E62" s="77">
        <f>'BA-SALTA (A)'!C63/'BA-SALTA (O)'!I63</f>
        <v>2.060455010224949</v>
      </c>
    </row>
    <row r="63" spans="1:5">
      <c r="A63" s="365"/>
      <c r="B63" s="79" t="s">
        <v>13</v>
      </c>
      <c r="C63" s="153" t="s">
        <v>150</v>
      </c>
      <c r="D63" s="76">
        <f>'BA-SALTA (A)'!C64/'BA-SALTA (O)'!F64</f>
        <v>1.3652058432934926</v>
      </c>
      <c r="E63" s="77">
        <f>'BA-SALTA (A)'!C64/'BA-SALTA (O)'!I64</f>
        <v>1.1825153374233128</v>
      </c>
    </row>
    <row r="64" spans="1:5">
      <c r="A64" s="365"/>
      <c r="B64" s="79" t="s">
        <v>14</v>
      </c>
      <c r="C64" s="153" t="s">
        <v>150</v>
      </c>
      <c r="D64" s="76">
        <f>'BA-SALTA (A)'!C65/'BA-SALTA (O)'!F65</f>
        <v>1.6967684816290394</v>
      </c>
      <c r="E64" s="77">
        <f>'BA-SALTA (A)'!C65/'BA-SALTA (O)'!I65</f>
        <v>1.4697085889570551</v>
      </c>
    </row>
    <row r="65" spans="1:5">
      <c r="A65" s="365"/>
      <c r="B65" s="79" t="s">
        <v>15</v>
      </c>
      <c r="C65" s="153" t="s">
        <v>150</v>
      </c>
      <c r="D65" s="76">
        <f>'BA-SALTA (A)'!C66/'BA-SALTA (O)'!F66</f>
        <v>1.3625498007968126</v>
      </c>
      <c r="E65" s="77">
        <f>'BA-SALTA (A)'!C66/'BA-SALTA (O)'!I66</f>
        <v>1.1802147239263803</v>
      </c>
    </row>
    <row r="66" spans="1:5">
      <c r="A66" s="365"/>
      <c r="B66" s="79" t="s">
        <v>16</v>
      </c>
      <c r="C66" s="153" t="s">
        <v>150</v>
      </c>
      <c r="D66" s="76">
        <f>'BA-SALTA (A)'!C67/'BA-SALTA (O)'!F67</f>
        <v>1.4555112881806109</v>
      </c>
      <c r="E66" s="77">
        <f>'BA-SALTA (A)'!C67/'BA-SALTA (O)'!I67</f>
        <v>1.2607361963190185</v>
      </c>
    </row>
    <row r="67" spans="1:5">
      <c r="A67" s="365"/>
      <c r="B67" s="79" t="s">
        <v>17</v>
      </c>
      <c r="C67" s="153" t="s">
        <v>150</v>
      </c>
      <c r="D67" s="76">
        <f>'BA-SALTA (A)'!C68/'BA-SALTA (O)'!F68</f>
        <v>1.5320938468348826</v>
      </c>
      <c r="E67" s="77">
        <f>'BA-SALTA (A)'!C68/'BA-SALTA (O)'!I68</f>
        <v>1.3270705521472392</v>
      </c>
    </row>
    <row r="68" spans="1:5">
      <c r="A68" s="365"/>
      <c r="B68" s="78" t="s">
        <v>18</v>
      </c>
      <c r="C68" s="153" t="s">
        <v>150</v>
      </c>
      <c r="D68" s="76">
        <f>'BA-SALTA (A)'!C69/'BA-SALTA (O)'!F69</f>
        <v>1.7923860115095176</v>
      </c>
      <c r="E68" s="77">
        <f>'BA-SALTA (A)'!C69/'BA-SALTA (O)'!I69</f>
        <v>1.5525306748466257</v>
      </c>
    </row>
    <row r="69" spans="1:5">
      <c r="A69" s="365"/>
      <c r="B69" s="78" t="s">
        <v>19</v>
      </c>
      <c r="C69" s="153" t="s">
        <v>150</v>
      </c>
      <c r="D69" s="76">
        <f>'BA-SALTA (A)'!C70/'BA-SALTA (O)'!F70</f>
        <v>1.4701195219123506</v>
      </c>
      <c r="E69" s="77">
        <f>'BA-SALTA (A)'!C70/'BA-SALTA (O)'!I70</f>
        <v>1.2733895705521472</v>
      </c>
    </row>
    <row r="70" spans="1:5">
      <c r="A70" s="365"/>
      <c r="B70" s="78" t="s">
        <v>20</v>
      </c>
      <c r="C70" s="153" t="s">
        <v>150</v>
      </c>
      <c r="D70" s="76">
        <f>'BA-SALTA (A)'!C71/'BA-SALTA (O)'!F71</f>
        <v>1.7286409915891987</v>
      </c>
      <c r="E70" s="77">
        <f>'BA-SALTA (A)'!C71/'BA-SALTA (O)'!I71</f>
        <v>1.4973159509202454</v>
      </c>
    </row>
    <row r="71" spans="1:5">
      <c r="A71" s="365"/>
      <c r="B71" s="78" t="s">
        <v>146</v>
      </c>
      <c r="C71" s="153" t="s">
        <v>150</v>
      </c>
      <c r="D71" s="76" t="s">
        <v>150</v>
      </c>
      <c r="E71" s="77">
        <f>'BA-SALTA (A)'!C72/'BA-SALTA (O)'!I72</f>
        <v>1.2613333333333334</v>
      </c>
    </row>
    <row r="72" spans="1:5" ht="15" thickBot="1">
      <c r="A72" s="365"/>
      <c r="B72" s="116" t="s">
        <v>147</v>
      </c>
      <c r="C72" s="85" t="s">
        <v>150</v>
      </c>
      <c r="D72" s="17">
        <f>'BA-SALTA (A)'!C73/'BA-SALTA (O)'!F73</f>
        <v>2.9296148738379815</v>
      </c>
      <c r="E72" s="21">
        <f>'BA-SALTA (A)'!C73/'BA-SALTA (O)'!I73</f>
        <v>2.206</v>
      </c>
    </row>
    <row r="73" spans="1:5">
      <c r="A73" s="364">
        <v>2018</v>
      </c>
      <c r="B73" s="115" t="s">
        <v>148</v>
      </c>
      <c r="C73" s="84" t="s">
        <v>150</v>
      </c>
      <c r="D73" s="13" t="s">
        <v>150</v>
      </c>
      <c r="E73" s="22">
        <f>'BA-SALTA (A)'!C74/'BA-SALTA (O)'!I74</f>
        <v>1.1663333333333334</v>
      </c>
    </row>
    <row r="74" spans="1:5">
      <c r="A74" s="365"/>
      <c r="B74" s="78" t="s">
        <v>12</v>
      </c>
      <c r="C74" s="153" t="s">
        <v>150</v>
      </c>
      <c r="D74" s="76">
        <f>'BA-SALTA (A)'!C75/'BA-SALTA (O)'!F75</f>
        <v>1.3817391304347826</v>
      </c>
      <c r="E74" s="77">
        <f>'BA-SALTA (A)'!C75/'BA-SALTA (O)'!I75</f>
        <v>1.0593333333333332</v>
      </c>
    </row>
    <row r="75" spans="1:5">
      <c r="A75" s="365"/>
      <c r="B75" s="78" t="s">
        <v>13</v>
      </c>
      <c r="C75" s="153" t="s">
        <v>150</v>
      </c>
      <c r="D75" s="76">
        <f>'BA-SALTA (A)'!C76/'BA-SALTA (O)'!F76</f>
        <v>1.6669565217391304</v>
      </c>
      <c r="E75" s="77">
        <f>'BA-SALTA (A)'!C76/'BA-SALTA (O)'!I76</f>
        <v>1.278</v>
      </c>
    </row>
    <row r="76" spans="1:5">
      <c r="A76" s="365"/>
      <c r="B76" s="78" t="s">
        <v>14</v>
      </c>
      <c r="C76" s="153" t="s">
        <v>150</v>
      </c>
      <c r="D76" s="76" t="s">
        <v>150</v>
      </c>
      <c r="E76" s="77" t="s">
        <v>150</v>
      </c>
    </row>
    <row r="77" spans="1:5">
      <c r="A77" s="365"/>
      <c r="B77" s="78" t="s">
        <v>15</v>
      </c>
      <c r="C77" s="153" t="s">
        <v>150</v>
      </c>
      <c r="D77" s="76">
        <f>'BA-SALTA (A)'!C78/'BA-SALTA (O)'!F78</f>
        <v>1.6213043478260869</v>
      </c>
      <c r="E77" s="77">
        <f>'BA-SALTA (A)'!C78/'BA-SALTA (O)'!I78</f>
        <v>1.2430000000000001</v>
      </c>
    </row>
    <row r="78" spans="1:5">
      <c r="A78" s="365"/>
      <c r="B78" s="78" t="s">
        <v>16</v>
      </c>
      <c r="C78" s="153" t="s">
        <v>150</v>
      </c>
      <c r="D78" s="76">
        <f>'BA-SALTA (A)'!C79/'BA-SALTA (O)'!F79</f>
        <v>1.2408695652173913</v>
      </c>
      <c r="E78" s="77">
        <f>'BA-SALTA (A)'!C79/'BA-SALTA (O)'!I79</f>
        <v>0.95133333333333336</v>
      </c>
    </row>
    <row r="79" spans="1:5">
      <c r="A79" s="365"/>
      <c r="B79" s="78" t="s">
        <v>17</v>
      </c>
      <c r="C79" s="153" t="s">
        <v>150</v>
      </c>
      <c r="D79" s="76">
        <f>'BA-SALTA (A)'!C80/'BA-SALTA (O)'!F80</f>
        <v>1.4808695652173913</v>
      </c>
      <c r="E79" s="77">
        <f>'BA-SALTA (A)'!C80/'BA-SALTA (O)'!I80</f>
        <v>1.1353333333333333</v>
      </c>
    </row>
    <row r="80" spans="1:5">
      <c r="A80" s="365"/>
      <c r="B80" s="78" t="s">
        <v>18</v>
      </c>
      <c r="C80" s="153" t="s">
        <v>150</v>
      </c>
      <c r="D80" s="76" t="s">
        <v>150</v>
      </c>
      <c r="E80" s="77">
        <f>'BA-SALTA (A)'!C81/'BA-SALTA (O)'!I81</f>
        <v>1.2529999999999999</v>
      </c>
    </row>
    <row r="81" spans="1:5">
      <c r="A81" s="365"/>
      <c r="B81" s="78" t="s">
        <v>19</v>
      </c>
      <c r="C81" s="153" t="s">
        <v>150</v>
      </c>
      <c r="D81" s="76" t="s">
        <v>150</v>
      </c>
      <c r="E81" s="77">
        <f>'BA-SALTA (A)'!C82/'BA-SALTA (O)'!I82</f>
        <v>1.6363333333333334</v>
      </c>
    </row>
    <row r="82" spans="1:5">
      <c r="A82" s="365"/>
      <c r="B82" s="78" t="s">
        <v>20</v>
      </c>
      <c r="C82" s="153" t="s">
        <v>150</v>
      </c>
      <c r="D82" s="76" t="s">
        <v>150</v>
      </c>
      <c r="E82" s="77">
        <f>'BA-SALTA (A)'!C83/'BA-SALTA (O)'!I83</f>
        <v>1.4393333333333334</v>
      </c>
    </row>
    <row r="83" spans="1:5">
      <c r="A83" s="365"/>
      <c r="B83" s="78" t="s">
        <v>146</v>
      </c>
      <c r="C83" s="153" t="s">
        <v>150</v>
      </c>
      <c r="D83" s="76" t="s">
        <v>150</v>
      </c>
      <c r="E83" s="77">
        <f>'BA-SALTA (A)'!C84/'BA-SALTA (O)'!I84</f>
        <v>1.5683333333333334</v>
      </c>
    </row>
    <row r="84" spans="1:5" ht="15" thickBot="1">
      <c r="A84" s="365"/>
      <c r="B84" s="116" t="s">
        <v>147</v>
      </c>
      <c r="C84" s="282" t="s">
        <v>150</v>
      </c>
      <c r="D84" s="165" t="s">
        <v>150</v>
      </c>
      <c r="E84" s="284">
        <f>'BA-SALTA (A)'!C85/'BA-SALTA (O)'!I85</f>
        <v>3.2653333333333334</v>
      </c>
    </row>
    <row r="85" spans="1:5">
      <c r="A85" s="364">
        <v>2019</v>
      </c>
      <c r="B85" s="115" t="s">
        <v>148</v>
      </c>
      <c r="C85" s="84" t="s">
        <v>150</v>
      </c>
      <c r="D85" s="13" t="s">
        <v>150</v>
      </c>
      <c r="E85" s="22">
        <f>'BA-SALTA (A)'!C86/'BA-SALTA (O)'!I86</f>
        <v>1.2123711340206185</v>
      </c>
    </row>
    <row r="86" spans="1:5">
      <c r="A86" s="365"/>
      <c r="B86" s="78" t="s">
        <v>12</v>
      </c>
      <c r="C86" s="153" t="s">
        <v>150</v>
      </c>
      <c r="D86" s="76" t="s">
        <v>150</v>
      </c>
      <c r="E86" s="77">
        <f>'BA-SALTA (A)'!C87/'BA-SALTA (O)'!I87</f>
        <v>1.8149484536082474</v>
      </c>
    </row>
    <row r="87" spans="1:5">
      <c r="A87" s="365"/>
      <c r="B87" s="78" t="s">
        <v>13</v>
      </c>
      <c r="C87" s="153" t="s">
        <v>150</v>
      </c>
      <c r="D87" s="76" t="s">
        <v>150</v>
      </c>
      <c r="E87" s="77">
        <f>'BA-SALTA (A)'!C88/'BA-SALTA (O)'!I88</f>
        <v>1.268041237113402</v>
      </c>
    </row>
    <row r="88" spans="1:5">
      <c r="A88" s="365"/>
      <c r="B88" s="78" t="s">
        <v>14</v>
      </c>
      <c r="C88" s="153" t="s">
        <v>150</v>
      </c>
      <c r="D88" s="76" t="s">
        <v>150</v>
      </c>
      <c r="E88" s="77">
        <f>'BA-SALTA (A)'!C89/'BA-SALTA (O)'!I89</f>
        <v>1.6533505154639174</v>
      </c>
    </row>
    <row r="89" spans="1:5">
      <c r="A89" s="365"/>
      <c r="B89" s="78" t="s">
        <v>15</v>
      </c>
      <c r="C89" s="153" t="s">
        <v>150</v>
      </c>
      <c r="D89" s="76" t="s">
        <v>150</v>
      </c>
      <c r="E89" s="77">
        <f>'BA-SALTA (A)'!C90/'BA-SALTA (O)'!I90</f>
        <v>1.1012886597938145</v>
      </c>
    </row>
    <row r="90" spans="1:5">
      <c r="A90" s="365"/>
      <c r="B90" s="78" t="s">
        <v>16</v>
      </c>
      <c r="C90" s="153" t="s">
        <v>150</v>
      </c>
      <c r="D90" s="76" t="s">
        <v>150</v>
      </c>
      <c r="E90" s="77">
        <f>'BA-SALTA (A)'!C91/'BA-SALTA (O)'!I91</f>
        <v>1.1280927835051546</v>
      </c>
    </row>
    <row r="91" spans="1:5">
      <c r="A91" s="365"/>
      <c r="B91" s="78" t="s">
        <v>17</v>
      </c>
      <c r="C91" s="153" t="s">
        <v>150</v>
      </c>
      <c r="D91" s="76" t="s">
        <v>150</v>
      </c>
      <c r="E91" s="77">
        <f>'BA-SALTA (A)'!C92/'BA-SALTA (O)'!I92</f>
        <v>1.6685567010309279</v>
      </c>
    </row>
    <row r="92" spans="1:5">
      <c r="A92" s="365"/>
      <c r="B92" s="78" t="s">
        <v>18</v>
      </c>
      <c r="C92" s="153" t="s">
        <v>150</v>
      </c>
      <c r="D92" s="76" t="s">
        <v>150</v>
      </c>
      <c r="E92" s="77">
        <f>'BA-SALTA (A)'!C93/'BA-SALTA (O)'!I93</f>
        <v>1.1463873852671216</v>
      </c>
    </row>
    <row r="93" spans="1:5">
      <c r="A93" s="365"/>
      <c r="B93" s="78" t="s">
        <v>19</v>
      </c>
      <c r="C93" s="153" t="s">
        <v>150</v>
      </c>
      <c r="D93" s="76" t="s">
        <v>150</v>
      </c>
      <c r="E93" s="77">
        <f>'BA-SALTA (A)'!C94/'BA-SALTA (O)'!I94</f>
        <v>1.835490703694987</v>
      </c>
    </row>
    <row r="94" spans="1:5">
      <c r="A94" s="365"/>
      <c r="B94" s="78" t="s">
        <v>20</v>
      </c>
      <c r="C94" s="153" t="s">
        <v>150</v>
      </c>
      <c r="D94" s="76" t="s">
        <v>150</v>
      </c>
      <c r="E94" s="77">
        <f>'BA-SALTA (A)'!C95/'BA-SALTA (O)'!I95</f>
        <v>1.835490703694987</v>
      </c>
    </row>
    <row r="95" spans="1:5">
      <c r="A95" s="365"/>
      <c r="B95" s="78" t="s">
        <v>146</v>
      </c>
      <c r="C95" s="153" t="s">
        <v>150</v>
      </c>
      <c r="D95" s="76" t="s">
        <v>150</v>
      </c>
      <c r="E95" s="77">
        <f>'BA-SALTA (A)'!C96/'BA-SALTA (O)'!I96</f>
        <v>1.5039930555555556</v>
      </c>
    </row>
    <row r="96" spans="1:5" ht="15" thickBot="1">
      <c r="A96" s="372"/>
      <c r="B96" s="116" t="s">
        <v>147</v>
      </c>
      <c r="C96" s="282" t="s">
        <v>150</v>
      </c>
      <c r="D96" s="165" t="s">
        <v>150</v>
      </c>
      <c r="E96" s="284">
        <f>'BA-SALTA (A)'!C97/'BA-SALTA (O)'!I97</f>
        <v>1.9244791666666667</v>
      </c>
    </row>
    <row r="97" spans="1:5">
      <c r="A97" s="365">
        <v>2020</v>
      </c>
      <c r="B97" s="79" t="s">
        <v>148</v>
      </c>
      <c r="C97" s="153" t="s">
        <v>150</v>
      </c>
      <c r="D97" s="76" t="s">
        <v>150</v>
      </c>
      <c r="E97" s="77">
        <f>'BA-SALTA (A)'!C98/'BA-SALTA (O)'!I98</f>
        <v>1.1487847222222223</v>
      </c>
    </row>
    <row r="98" spans="1:5">
      <c r="A98" s="365"/>
      <c r="B98" s="78" t="s">
        <v>12</v>
      </c>
      <c r="C98" s="153" t="s">
        <v>150</v>
      </c>
      <c r="D98" s="76" t="s">
        <v>150</v>
      </c>
      <c r="E98" s="77" t="s">
        <v>150</v>
      </c>
    </row>
    <row r="99" spans="1:5">
      <c r="A99" s="365"/>
      <c r="B99" s="78" t="s">
        <v>13</v>
      </c>
      <c r="C99" s="153" t="s">
        <v>150</v>
      </c>
      <c r="D99" s="76" t="s">
        <v>150</v>
      </c>
      <c r="E99" s="77" t="s">
        <v>150</v>
      </c>
    </row>
    <row r="100" spans="1:5">
      <c r="A100" s="365"/>
      <c r="B100" s="78" t="s">
        <v>14</v>
      </c>
      <c r="C100" s="8" t="s">
        <v>150</v>
      </c>
      <c r="D100" s="76" t="s">
        <v>150</v>
      </c>
      <c r="E100" s="77" t="s">
        <v>150</v>
      </c>
    </row>
    <row r="101" spans="1:5">
      <c r="A101" s="365"/>
      <c r="B101" s="78" t="s">
        <v>15</v>
      </c>
      <c r="C101" s="153" t="s">
        <v>150</v>
      </c>
      <c r="D101" s="76" t="s">
        <v>150</v>
      </c>
      <c r="E101" s="77" t="s">
        <v>150</v>
      </c>
    </row>
    <row r="102" spans="1:5">
      <c r="A102" s="365"/>
      <c r="B102" s="78" t="s">
        <v>16</v>
      </c>
      <c r="C102" s="153" t="s">
        <v>150</v>
      </c>
      <c r="D102" s="76" t="s">
        <v>150</v>
      </c>
      <c r="E102" s="77" t="s">
        <v>150</v>
      </c>
    </row>
    <row r="103" spans="1:5">
      <c r="A103" s="365"/>
      <c r="B103" s="78" t="s">
        <v>17</v>
      </c>
      <c r="C103" s="153" t="s">
        <v>150</v>
      </c>
      <c r="D103" s="76" t="s">
        <v>150</v>
      </c>
      <c r="E103" s="77" t="s">
        <v>150</v>
      </c>
    </row>
    <row r="104" spans="1:5">
      <c r="A104" s="365"/>
      <c r="B104" s="78" t="s">
        <v>18</v>
      </c>
      <c r="C104" s="153" t="s">
        <v>150</v>
      </c>
      <c r="D104" s="76" t="s">
        <v>150</v>
      </c>
      <c r="E104" s="77" t="s">
        <v>150</v>
      </c>
    </row>
    <row r="105" spans="1:5">
      <c r="A105" s="365"/>
      <c r="B105" s="78" t="s">
        <v>19</v>
      </c>
      <c r="C105" s="153" t="s">
        <v>150</v>
      </c>
      <c r="D105" s="76" t="s">
        <v>150</v>
      </c>
      <c r="E105" s="77" t="s">
        <v>150</v>
      </c>
    </row>
    <row r="106" spans="1:5">
      <c r="A106" s="365"/>
      <c r="B106" s="78" t="s">
        <v>20</v>
      </c>
      <c r="C106" s="153" t="s">
        <v>150</v>
      </c>
      <c r="D106" s="76" t="s">
        <v>150</v>
      </c>
      <c r="E106" s="77" t="s">
        <v>150</v>
      </c>
    </row>
    <row r="107" spans="1:5">
      <c r="A107" s="365"/>
      <c r="B107" s="78" t="s">
        <v>146</v>
      </c>
      <c r="C107" s="153" t="s">
        <v>150</v>
      </c>
      <c r="D107" s="76" t="s">
        <v>150</v>
      </c>
      <c r="E107" s="77" t="s">
        <v>150</v>
      </c>
    </row>
    <row r="108" spans="1:5" ht="15" thickBot="1">
      <c r="A108" s="365"/>
      <c r="B108" s="116" t="s">
        <v>147</v>
      </c>
      <c r="C108" s="282" t="s">
        <v>150</v>
      </c>
      <c r="D108" s="165" t="s">
        <v>150</v>
      </c>
      <c r="E108" s="284" t="s">
        <v>150</v>
      </c>
    </row>
    <row r="109" spans="1:5">
      <c r="A109" s="364">
        <v>2021</v>
      </c>
      <c r="B109" s="79" t="s">
        <v>148</v>
      </c>
      <c r="C109" s="153" t="s">
        <v>150</v>
      </c>
      <c r="D109" s="76" t="s">
        <v>150</v>
      </c>
      <c r="E109" s="77" t="s">
        <v>150</v>
      </c>
    </row>
    <row r="110" spans="1:5">
      <c r="A110" s="365"/>
      <c r="B110" s="78" t="s">
        <v>12</v>
      </c>
      <c r="C110" s="153" t="s">
        <v>150</v>
      </c>
      <c r="D110" s="76" t="s">
        <v>150</v>
      </c>
      <c r="E110" s="77" t="s">
        <v>150</v>
      </c>
    </row>
    <row r="111" spans="1:5">
      <c r="A111" s="365"/>
      <c r="B111" s="78" t="s">
        <v>13</v>
      </c>
      <c r="C111" s="153" t="s">
        <v>150</v>
      </c>
      <c r="D111" s="76" t="s">
        <v>150</v>
      </c>
      <c r="E111" s="77" t="s">
        <v>150</v>
      </c>
    </row>
    <row r="112" spans="1:5">
      <c r="A112" s="365"/>
      <c r="B112" s="78" t="s">
        <v>14</v>
      </c>
      <c r="C112" s="153" t="s">
        <v>150</v>
      </c>
      <c r="D112" s="76" t="s">
        <v>150</v>
      </c>
      <c r="E112" s="77" t="s">
        <v>150</v>
      </c>
    </row>
    <row r="113" spans="1:5">
      <c r="A113" s="365"/>
      <c r="B113" s="78" t="s">
        <v>15</v>
      </c>
      <c r="C113" s="153" t="s">
        <v>150</v>
      </c>
      <c r="D113" s="76" t="s">
        <v>150</v>
      </c>
      <c r="E113" s="77" t="s">
        <v>150</v>
      </c>
    </row>
    <row r="114" spans="1:5">
      <c r="A114" s="365"/>
      <c r="B114" s="78" t="s">
        <v>16</v>
      </c>
      <c r="C114" s="153" t="s">
        <v>150</v>
      </c>
      <c r="D114" s="76" t="s">
        <v>150</v>
      </c>
      <c r="E114" s="77" t="s">
        <v>150</v>
      </c>
    </row>
    <row r="115" spans="1:5">
      <c r="A115" s="365"/>
      <c r="B115" s="78" t="s">
        <v>17</v>
      </c>
      <c r="C115" s="153" t="s">
        <v>150</v>
      </c>
      <c r="D115" s="76" t="s">
        <v>150</v>
      </c>
      <c r="E115" s="77" t="s">
        <v>150</v>
      </c>
    </row>
    <row r="116" spans="1:5">
      <c r="A116" s="365"/>
      <c r="B116" s="78" t="s">
        <v>18</v>
      </c>
      <c r="C116" s="153" t="s">
        <v>150</v>
      </c>
      <c r="D116" s="76" t="s">
        <v>150</v>
      </c>
      <c r="E116" s="77" t="s">
        <v>150</v>
      </c>
    </row>
    <row r="117" spans="1:5" ht="15" thickBot="1">
      <c r="A117" s="372"/>
      <c r="B117" s="291" t="s">
        <v>19</v>
      </c>
      <c r="C117" s="85">
        <f>'BA-SALTA (A)'!C118/'BA-SALTA (O)'!C118</f>
        <v>2.4340000000000002</v>
      </c>
      <c r="D117" s="17">
        <f>'BA-SALTA (A)'!C118/'BA-SALTA (O)'!F118</f>
        <v>2.3038334122101278</v>
      </c>
      <c r="E117" s="21" t="s">
        <v>150</v>
      </c>
    </row>
    <row r="118" spans="1:5">
      <c r="A118" s="2"/>
      <c r="B118" s="74"/>
    </row>
    <row r="120" spans="1:5">
      <c r="A120" s="4" t="s">
        <v>21</v>
      </c>
    </row>
  </sheetData>
  <mergeCells count="12">
    <mergeCell ref="A85:A96"/>
    <mergeCell ref="A97:A108"/>
    <mergeCell ref="A109:A117"/>
    <mergeCell ref="A73:A84"/>
    <mergeCell ref="C12:E12"/>
    <mergeCell ref="A12:A13"/>
    <mergeCell ref="A14:A24"/>
    <mergeCell ref="A25:A36"/>
    <mergeCell ref="A61:A72"/>
    <mergeCell ref="A49:A60"/>
    <mergeCell ref="A37:A48"/>
    <mergeCell ref="B12:B13"/>
  </mergeCells>
  <hyperlinks>
    <hyperlink ref="A120" location="ÍNDICE!A1" display="Volver al Índice" xr:uid="{00000000-0004-0000-2800-000000000000}"/>
  </hyperlinks>
  <pageMargins left="0.7" right="0.7" top="0.75" bottom="0.75" header="0.3" footer="0.3"/>
  <pageSetup paperSize="9" orientation="portrait"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I134"/>
  <sheetViews>
    <sheetView showGridLines="0" zoomScale="80" zoomScaleNormal="80" workbookViewId="0"/>
  </sheetViews>
  <sheetFormatPr baseColWidth="10" defaultColWidth="22.6640625" defaultRowHeight="14.4"/>
  <cols>
    <col min="1" max="1" width="27.6640625" customWidth="1"/>
    <col min="3" max="5" width="30.6640625" customWidth="1"/>
  </cols>
  <sheetData>
    <row r="1" spans="1:5">
      <c r="A1" s="3" t="s">
        <v>0</v>
      </c>
      <c r="B1" s="2"/>
      <c r="C1" s="2"/>
    </row>
    <row r="2" spans="1:5">
      <c r="A2" s="3" t="s">
        <v>1</v>
      </c>
      <c r="B2" s="2"/>
      <c r="C2" s="2"/>
    </row>
    <row r="3" spans="1:5">
      <c r="A3" s="3" t="s">
        <v>2</v>
      </c>
      <c r="B3" s="2"/>
      <c r="C3" s="2"/>
    </row>
    <row r="4" spans="1:5">
      <c r="A4" s="3" t="s">
        <v>3</v>
      </c>
      <c r="B4" s="2" t="s">
        <v>4</v>
      </c>
      <c r="C4" s="2"/>
    </row>
    <row r="5" spans="1:5">
      <c r="A5" s="3" t="s">
        <v>6</v>
      </c>
      <c r="B5" s="2" t="s">
        <v>64</v>
      </c>
      <c r="C5" s="2"/>
    </row>
    <row r="6" spans="1:5">
      <c r="A6" s="3" t="s">
        <v>5</v>
      </c>
      <c r="B6" s="2" t="s">
        <v>86</v>
      </c>
      <c r="C6" s="2"/>
    </row>
    <row r="7" spans="1:5">
      <c r="A7" s="3" t="s">
        <v>7</v>
      </c>
      <c r="B7" s="2" t="s">
        <v>67</v>
      </c>
      <c r="C7" s="2"/>
    </row>
    <row r="8" spans="1:5">
      <c r="A8" s="3" t="s">
        <v>8</v>
      </c>
      <c r="B8" s="315" t="str">
        <f>'[2]BA-BAHIA BLANCA'!B8</f>
        <v>septiembre 2021</v>
      </c>
      <c r="C8" s="2"/>
    </row>
    <row r="9" spans="1:5">
      <c r="A9" s="3" t="s">
        <v>9</v>
      </c>
      <c r="B9" s="315" t="str">
        <f>'[2]BA-BAHIA BLANCA'!B9</f>
        <v>septiembre 2021</v>
      </c>
      <c r="C9" s="2"/>
    </row>
    <row r="10" spans="1:5">
      <c r="A10" s="2"/>
      <c r="B10" s="2"/>
      <c r="C10" s="2"/>
    </row>
    <row r="11" spans="1:5" ht="15" thickBot="1">
      <c r="A11" s="2"/>
      <c r="B11" s="2"/>
      <c r="C11" s="2"/>
    </row>
    <row r="12" spans="1:5" ht="15" thickBot="1">
      <c r="A12" s="366" t="s">
        <v>10</v>
      </c>
      <c r="B12" s="369" t="s">
        <v>11</v>
      </c>
      <c r="C12" s="355" t="s">
        <v>77</v>
      </c>
      <c r="D12" s="356"/>
      <c r="E12" s="357"/>
    </row>
    <row r="13" spans="1:5">
      <c r="A13" s="367"/>
      <c r="B13" s="370"/>
      <c r="C13" s="419" t="s">
        <v>69</v>
      </c>
      <c r="D13" s="420"/>
      <c r="E13" s="421"/>
    </row>
    <row r="14" spans="1:5" ht="15" thickBot="1">
      <c r="A14" s="368"/>
      <c r="B14" s="371"/>
      <c r="C14" s="10" t="s">
        <v>70</v>
      </c>
      <c r="D14" s="11" t="s">
        <v>71</v>
      </c>
      <c r="E14" s="12" t="s">
        <v>72</v>
      </c>
    </row>
    <row r="15" spans="1:5" ht="15" customHeight="1">
      <c r="A15" s="361">
        <v>2013</v>
      </c>
      <c r="B15" s="34" t="s">
        <v>12</v>
      </c>
      <c r="C15" s="53">
        <v>1171</v>
      </c>
      <c r="D15" s="13">
        <f t="shared" ref="D15:D66" si="0">+C15/$B$119</f>
        <v>0.93679999999999997</v>
      </c>
      <c r="E15" s="27">
        <f>+C15/$C$23*100</f>
        <v>91.27045985970382</v>
      </c>
    </row>
    <row r="16" spans="1:5" ht="15" customHeight="1">
      <c r="A16" s="362"/>
      <c r="B16" s="37" t="s">
        <v>13</v>
      </c>
      <c r="C16" s="54">
        <v>1336</v>
      </c>
      <c r="D16" s="15">
        <f t="shared" si="0"/>
        <v>1.0688</v>
      </c>
      <c r="E16" s="30">
        <f t="shared" ref="E16:E66" si="1">+C16/$C$23*100</f>
        <v>104.13094310210444</v>
      </c>
    </row>
    <row r="17" spans="1:8" ht="15" customHeight="1">
      <c r="A17" s="362"/>
      <c r="B17" s="37" t="s">
        <v>14</v>
      </c>
      <c r="C17" s="54">
        <v>950</v>
      </c>
      <c r="D17" s="15">
        <f t="shared" si="0"/>
        <v>0.76</v>
      </c>
      <c r="E17" s="30">
        <f t="shared" si="1"/>
        <v>74.045206547155104</v>
      </c>
    </row>
    <row r="18" spans="1:8" ht="15" customHeight="1">
      <c r="A18" s="362"/>
      <c r="B18" s="37" t="s">
        <v>15</v>
      </c>
      <c r="C18" s="54">
        <v>1382</v>
      </c>
      <c r="D18" s="15">
        <f t="shared" si="0"/>
        <v>1.1055999999999999</v>
      </c>
      <c r="E18" s="30">
        <f t="shared" si="1"/>
        <v>107.71628994544038</v>
      </c>
    </row>
    <row r="19" spans="1:8" ht="15" customHeight="1">
      <c r="A19" s="362"/>
      <c r="B19" s="37" t="s">
        <v>16</v>
      </c>
      <c r="C19" s="54">
        <v>1366</v>
      </c>
      <c r="D19" s="15">
        <f t="shared" si="0"/>
        <v>1.0928</v>
      </c>
      <c r="E19" s="30">
        <f t="shared" si="1"/>
        <v>106.46921278254091</v>
      </c>
    </row>
    <row r="20" spans="1:8" ht="15" customHeight="1">
      <c r="A20" s="362"/>
      <c r="B20" s="37" t="s">
        <v>17</v>
      </c>
      <c r="C20" s="54">
        <v>1283</v>
      </c>
      <c r="D20" s="15">
        <f t="shared" si="0"/>
        <v>1.0264</v>
      </c>
      <c r="E20" s="30">
        <f t="shared" si="1"/>
        <v>100</v>
      </c>
    </row>
    <row r="21" spans="1:8" ht="15" customHeight="1">
      <c r="A21" s="362"/>
      <c r="B21" s="37" t="s">
        <v>18</v>
      </c>
      <c r="C21" s="54">
        <v>1283</v>
      </c>
      <c r="D21" s="15">
        <f t="shared" si="0"/>
        <v>1.0264</v>
      </c>
      <c r="E21" s="30">
        <f t="shared" si="1"/>
        <v>100</v>
      </c>
    </row>
    <row r="22" spans="1:8" ht="15" customHeight="1">
      <c r="A22" s="362"/>
      <c r="B22" s="37" t="s">
        <v>19</v>
      </c>
      <c r="C22" s="54">
        <v>1283</v>
      </c>
      <c r="D22" s="15">
        <f t="shared" si="0"/>
        <v>1.0264</v>
      </c>
      <c r="E22" s="30">
        <f t="shared" si="1"/>
        <v>100</v>
      </c>
    </row>
    <row r="23" spans="1:8" ht="15" customHeight="1">
      <c r="A23" s="362"/>
      <c r="B23" s="37" t="s">
        <v>20</v>
      </c>
      <c r="C23" s="54">
        <v>1283</v>
      </c>
      <c r="D23" s="15">
        <f t="shared" si="0"/>
        <v>1.0264</v>
      </c>
      <c r="E23" s="30">
        <f t="shared" si="1"/>
        <v>100</v>
      </c>
    </row>
    <row r="24" spans="1:8" ht="15" customHeight="1">
      <c r="A24" s="362"/>
      <c r="B24" s="37" t="s">
        <v>146</v>
      </c>
      <c r="C24" s="54">
        <v>1283</v>
      </c>
      <c r="D24" s="15">
        <f t="shared" si="0"/>
        <v>1.0264</v>
      </c>
      <c r="E24" s="30">
        <f t="shared" si="1"/>
        <v>100</v>
      </c>
    </row>
    <row r="25" spans="1:8" ht="15" customHeight="1" thickBot="1">
      <c r="A25" s="363"/>
      <c r="B25" s="40" t="s">
        <v>147</v>
      </c>
      <c r="C25" s="60">
        <v>1283</v>
      </c>
      <c r="D25" s="17">
        <f t="shared" si="0"/>
        <v>1.0264</v>
      </c>
      <c r="E25" s="42">
        <f t="shared" si="1"/>
        <v>100</v>
      </c>
      <c r="H25" s="107"/>
    </row>
    <row r="26" spans="1:8" ht="15" customHeight="1">
      <c r="A26" s="361">
        <v>2014</v>
      </c>
      <c r="B26" s="108" t="s">
        <v>148</v>
      </c>
      <c r="C26" s="35">
        <v>1523</v>
      </c>
      <c r="D26" s="13">
        <f t="shared" si="0"/>
        <v>1.2183999999999999</v>
      </c>
      <c r="E26" s="27">
        <f t="shared" si="1"/>
        <v>118.70615744349182</v>
      </c>
      <c r="H26" s="107"/>
    </row>
    <row r="27" spans="1:8" ht="15" customHeight="1">
      <c r="A27" s="362"/>
      <c r="B27" s="109" t="s">
        <v>12</v>
      </c>
      <c r="C27" s="89">
        <v>1668</v>
      </c>
      <c r="D27" s="15">
        <f t="shared" si="0"/>
        <v>1.3344</v>
      </c>
      <c r="E27" s="30">
        <f t="shared" si="1"/>
        <v>130.00779423226811</v>
      </c>
    </row>
    <row r="28" spans="1:8" ht="15" customHeight="1">
      <c r="A28" s="362"/>
      <c r="B28" s="109" t="s">
        <v>13</v>
      </c>
      <c r="C28" s="89">
        <v>1441.6666666666667</v>
      </c>
      <c r="D28" s="15">
        <f t="shared" si="0"/>
        <v>1.1533333333333333</v>
      </c>
      <c r="E28" s="30">
        <f t="shared" si="1"/>
        <v>112.36684853208627</v>
      </c>
    </row>
    <row r="29" spans="1:8" ht="15" customHeight="1">
      <c r="A29" s="362"/>
      <c r="B29" s="110" t="s">
        <v>14</v>
      </c>
      <c r="C29" s="98">
        <v>1898.3333333333333</v>
      </c>
      <c r="D29" s="32">
        <f t="shared" si="0"/>
        <v>1.5186666666666666</v>
      </c>
      <c r="E29" s="33">
        <f t="shared" si="1"/>
        <v>147.96050922317485</v>
      </c>
    </row>
    <row r="30" spans="1:8" ht="15" customHeight="1">
      <c r="A30" s="362"/>
      <c r="B30" s="110" t="s">
        <v>15</v>
      </c>
      <c r="C30" s="98">
        <v>1616</v>
      </c>
      <c r="D30" s="32">
        <f t="shared" si="0"/>
        <v>1.2927999999999999</v>
      </c>
      <c r="E30" s="33">
        <f t="shared" si="1"/>
        <v>125.95479345284491</v>
      </c>
    </row>
    <row r="31" spans="1:8" ht="15" customHeight="1">
      <c r="A31" s="362"/>
      <c r="B31" s="110" t="s">
        <v>16</v>
      </c>
      <c r="C31" s="98">
        <v>1617.5</v>
      </c>
      <c r="D31" s="32">
        <f t="shared" si="0"/>
        <v>1.294</v>
      </c>
      <c r="E31" s="33">
        <f t="shared" si="1"/>
        <v>126.07170693686672</v>
      </c>
    </row>
    <row r="32" spans="1:8" ht="15" customHeight="1">
      <c r="A32" s="362"/>
      <c r="B32" s="110" t="s">
        <v>17</v>
      </c>
      <c r="C32" s="98">
        <v>1666.6666666666667</v>
      </c>
      <c r="D32" s="32">
        <f t="shared" si="0"/>
        <v>1.3333333333333335</v>
      </c>
      <c r="E32" s="33">
        <f t="shared" si="1"/>
        <v>129.90387113535985</v>
      </c>
    </row>
    <row r="33" spans="1:9" ht="15" customHeight="1">
      <c r="A33" s="362"/>
      <c r="B33" s="110" t="s">
        <v>18</v>
      </c>
      <c r="C33" s="98">
        <v>1659</v>
      </c>
      <c r="D33" s="32">
        <f t="shared" si="0"/>
        <v>1.3271999999999999</v>
      </c>
      <c r="E33" s="33">
        <f t="shared" si="1"/>
        <v>129.30631332813718</v>
      </c>
    </row>
    <row r="34" spans="1:9" ht="15" customHeight="1">
      <c r="A34" s="362"/>
      <c r="B34" s="110" t="s">
        <v>19</v>
      </c>
      <c r="C34" s="98">
        <v>1623</v>
      </c>
      <c r="D34" s="32">
        <f t="shared" si="0"/>
        <v>1.2984</v>
      </c>
      <c r="E34" s="33">
        <f t="shared" si="1"/>
        <v>126.50038971161341</v>
      </c>
    </row>
    <row r="35" spans="1:9" ht="15" customHeight="1">
      <c r="A35" s="362"/>
      <c r="B35" s="110" t="s">
        <v>20</v>
      </c>
      <c r="C35" s="98">
        <v>1386.2</v>
      </c>
      <c r="D35" s="32">
        <f t="shared" si="0"/>
        <v>1.1089599999999999</v>
      </c>
      <c r="E35" s="33">
        <f t="shared" si="1"/>
        <v>108.0436477007015</v>
      </c>
    </row>
    <row r="36" spans="1:9" ht="15" customHeight="1">
      <c r="A36" s="362"/>
      <c r="B36" s="110" t="s">
        <v>146</v>
      </c>
      <c r="C36" s="98">
        <v>1302.5</v>
      </c>
      <c r="D36" s="32">
        <f t="shared" si="0"/>
        <v>1.042</v>
      </c>
      <c r="E36" s="33">
        <f t="shared" si="1"/>
        <v>101.5198752922837</v>
      </c>
    </row>
    <row r="37" spans="1:9" ht="15" customHeight="1" thickBot="1">
      <c r="A37" s="363"/>
      <c r="B37" s="111" t="s">
        <v>147</v>
      </c>
      <c r="C37" s="90">
        <v>1489</v>
      </c>
      <c r="D37" s="17">
        <f t="shared" si="0"/>
        <v>1.1912</v>
      </c>
      <c r="E37" s="42">
        <f t="shared" si="1"/>
        <v>116.05611847233048</v>
      </c>
    </row>
    <row r="38" spans="1:9" ht="15" customHeight="1">
      <c r="A38" s="364">
        <v>2015</v>
      </c>
      <c r="B38" s="108" t="s">
        <v>148</v>
      </c>
      <c r="C38" s="35">
        <v>2305</v>
      </c>
      <c r="D38" s="13">
        <f t="shared" si="0"/>
        <v>1.8440000000000001</v>
      </c>
      <c r="E38" s="27">
        <f t="shared" si="1"/>
        <v>179.65705378020266</v>
      </c>
    </row>
    <row r="39" spans="1:9" ht="15" customHeight="1">
      <c r="A39" s="365"/>
      <c r="B39" s="110" t="s">
        <v>12</v>
      </c>
      <c r="C39" s="98">
        <v>1756</v>
      </c>
      <c r="D39" s="32">
        <f t="shared" si="0"/>
        <v>1.4048</v>
      </c>
      <c r="E39" s="33">
        <f t="shared" si="1"/>
        <v>136.86671862821512</v>
      </c>
    </row>
    <row r="40" spans="1:9" ht="15" customHeight="1">
      <c r="A40" s="365"/>
      <c r="B40" s="109" t="s">
        <v>13</v>
      </c>
      <c r="C40" s="89">
        <v>1345</v>
      </c>
      <c r="D40" s="15">
        <f t="shared" si="0"/>
        <v>1.0760000000000001</v>
      </c>
      <c r="E40" s="30">
        <f t="shared" si="1"/>
        <v>104.83242400623539</v>
      </c>
    </row>
    <row r="41" spans="1:9" ht="15" customHeight="1">
      <c r="A41" s="365"/>
      <c r="B41" s="109" t="s">
        <v>14</v>
      </c>
      <c r="C41" s="89">
        <v>1699</v>
      </c>
      <c r="D41" s="15">
        <f t="shared" si="0"/>
        <v>1.3592</v>
      </c>
      <c r="E41" s="30">
        <f t="shared" si="1"/>
        <v>132.4240062353858</v>
      </c>
    </row>
    <row r="42" spans="1:9" ht="15" customHeight="1">
      <c r="A42" s="365"/>
      <c r="B42" s="131" t="s">
        <v>15</v>
      </c>
      <c r="C42" s="125">
        <v>1692</v>
      </c>
      <c r="D42" s="76">
        <f t="shared" si="0"/>
        <v>1.3535999999999999</v>
      </c>
      <c r="E42" s="126">
        <f t="shared" si="1"/>
        <v>131.87840997661732</v>
      </c>
    </row>
    <row r="43" spans="1:9" ht="15" customHeight="1">
      <c r="A43" s="365"/>
      <c r="B43" s="109" t="s">
        <v>16</v>
      </c>
      <c r="C43" s="130">
        <v>1578</v>
      </c>
      <c r="D43" s="15">
        <f t="shared" si="0"/>
        <v>1.2624</v>
      </c>
      <c r="E43" s="30">
        <f t="shared" si="1"/>
        <v>122.99298519095869</v>
      </c>
    </row>
    <row r="44" spans="1:9" ht="15" customHeight="1">
      <c r="A44" s="365"/>
      <c r="B44" s="109" t="s">
        <v>17</v>
      </c>
      <c r="C44" s="130">
        <v>1403</v>
      </c>
      <c r="D44" s="15">
        <f t="shared" si="0"/>
        <v>1.1224000000000001</v>
      </c>
      <c r="E44" s="30">
        <f t="shared" si="1"/>
        <v>109.35307872174592</v>
      </c>
      <c r="G44" s="152"/>
      <c r="I44" s="107"/>
    </row>
    <row r="45" spans="1:9" ht="15" customHeight="1">
      <c r="A45" s="365"/>
      <c r="B45" s="109" t="s">
        <v>18</v>
      </c>
      <c r="C45" s="89">
        <v>2233</v>
      </c>
      <c r="D45" s="15">
        <f t="shared" si="0"/>
        <v>1.7864</v>
      </c>
      <c r="E45" s="30">
        <f t="shared" si="1"/>
        <v>174.04520654715509</v>
      </c>
      <c r="G45" s="152"/>
      <c r="I45" s="107"/>
    </row>
    <row r="46" spans="1:9" ht="15" customHeight="1">
      <c r="A46" s="365"/>
      <c r="B46" s="131" t="s">
        <v>19</v>
      </c>
      <c r="C46" s="125">
        <v>2161</v>
      </c>
      <c r="D46" s="76">
        <f t="shared" si="0"/>
        <v>1.7287999999999999</v>
      </c>
      <c r="E46" s="126">
        <f t="shared" si="1"/>
        <v>168.43335931410758</v>
      </c>
      <c r="G46" s="152"/>
      <c r="I46" s="107"/>
    </row>
    <row r="47" spans="1:9" ht="15" customHeight="1">
      <c r="A47" s="365"/>
      <c r="B47" s="109" t="s">
        <v>20</v>
      </c>
      <c r="C47" s="129">
        <v>1763</v>
      </c>
      <c r="D47" s="15">
        <f t="shared" si="0"/>
        <v>1.4104000000000001</v>
      </c>
      <c r="E47" s="30">
        <f t="shared" si="1"/>
        <v>137.41231488698361</v>
      </c>
      <c r="G47" s="152"/>
      <c r="I47" s="107"/>
    </row>
    <row r="48" spans="1:9" ht="15" customHeight="1">
      <c r="A48" s="365"/>
      <c r="B48" s="109" t="s">
        <v>146</v>
      </c>
      <c r="C48" s="129">
        <v>2228</v>
      </c>
      <c r="D48" s="15">
        <f t="shared" si="0"/>
        <v>1.7824</v>
      </c>
      <c r="E48" s="30">
        <f t="shared" si="1"/>
        <v>173.65549493374903</v>
      </c>
      <c r="G48" s="152"/>
    </row>
    <row r="49" spans="1:9" ht="15" customHeight="1" thickBot="1">
      <c r="A49" s="365"/>
      <c r="B49" s="111" t="s">
        <v>147</v>
      </c>
      <c r="C49" s="143">
        <v>1827</v>
      </c>
      <c r="D49" s="17">
        <f t="shared" si="0"/>
        <v>1.4616</v>
      </c>
      <c r="E49" s="42">
        <f t="shared" si="1"/>
        <v>142.40062353858144</v>
      </c>
    </row>
    <row r="50" spans="1:9" ht="15" customHeight="1">
      <c r="A50" s="361">
        <v>2016</v>
      </c>
      <c r="B50" s="108" t="s">
        <v>148</v>
      </c>
      <c r="C50" s="156">
        <v>2670</v>
      </c>
      <c r="D50" s="13">
        <f t="shared" si="0"/>
        <v>2.1360000000000001</v>
      </c>
      <c r="E50" s="27">
        <f t="shared" si="1"/>
        <v>208.10600155884646</v>
      </c>
    </row>
    <row r="51" spans="1:9" ht="15" customHeight="1">
      <c r="A51" s="362"/>
      <c r="B51" s="109" t="s">
        <v>12</v>
      </c>
      <c r="C51" s="129">
        <v>2957</v>
      </c>
      <c r="D51" s="15">
        <f t="shared" si="0"/>
        <v>2.3656000000000001</v>
      </c>
      <c r="E51" s="30">
        <f t="shared" si="1"/>
        <v>230.47544816835543</v>
      </c>
      <c r="I51" s="107"/>
    </row>
    <row r="52" spans="1:9" ht="15" customHeight="1">
      <c r="A52" s="362"/>
      <c r="B52" s="109" t="s">
        <v>13</v>
      </c>
      <c r="C52" s="129">
        <v>2568</v>
      </c>
      <c r="D52" s="15">
        <f t="shared" si="0"/>
        <v>2.0543999999999998</v>
      </c>
      <c r="E52" s="30">
        <f t="shared" si="1"/>
        <v>200.15588464536242</v>
      </c>
      <c r="I52" s="107"/>
    </row>
    <row r="53" spans="1:9" ht="15" customHeight="1">
      <c r="A53" s="362"/>
      <c r="B53" s="109" t="s">
        <v>14</v>
      </c>
      <c r="C53" s="129">
        <v>2696</v>
      </c>
      <c r="D53" s="15">
        <f t="shared" si="0"/>
        <v>2.1568000000000001</v>
      </c>
      <c r="E53" s="30">
        <f t="shared" si="1"/>
        <v>210.13250194855809</v>
      </c>
      <c r="I53" s="107"/>
    </row>
    <row r="54" spans="1:9" ht="15" customHeight="1">
      <c r="A54" s="362"/>
      <c r="B54" s="109" t="s">
        <v>15</v>
      </c>
      <c r="C54" s="129">
        <v>2771</v>
      </c>
      <c r="D54" s="15">
        <f t="shared" si="0"/>
        <v>2.2168000000000001</v>
      </c>
      <c r="E54" s="30">
        <f t="shared" si="1"/>
        <v>215.97817614964927</v>
      </c>
      <c r="I54" s="107"/>
    </row>
    <row r="55" spans="1:9" ht="15" customHeight="1">
      <c r="A55" s="362"/>
      <c r="B55" s="109" t="s">
        <v>16</v>
      </c>
      <c r="C55" s="130">
        <v>3023.4285714285716</v>
      </c>
      <c r="D55" s="15">
        <f t="shared" si="0"/>
        <v>2.4187428571428571</v>
      </c>
      <c r="E55" s="30">
        <f t="shared" si="1"/>
        <v>235.65304531789332</v>
      </c>
      <c r="I55" s="107"/>
    </row>
    <row r="56" spans="1:9" ht="15" customHeight="1">
      <c r="A56" s="362"/>
      <c r="B56" s="109" t="s">
        <v>17</v>
      </c>
      <c r="C56" s="130">
        <v>2883.5</v>
      </c>
      <c r="D56" s="15">
        <f t="shared" si="0"/>
        <v>2.3068</v>
      </c>
      <c r="E56" s="30">
        <f t="shared" si="1"/>
        <v>224.74668745128605</v>
      </c>
      <c r="I56" s="107"/>
    </row>
    <row r="57" spans="1:9" ht="15" customHeight="1">
      <c r="A57" s="362"/>
      <c r="B57" s="109" t="s">
        <v>18</v>
      </c>
      <c r="C57" s="130">
        <v>3298</v>
      </c>
      <c r="D57" s="15">
        <f t="shared" si="0"/>
        <v>2.6383999999999999</v>
      </c>
      <c r="E57" s="30">
        <f t="shared" si="1"/>
        <v>257.05378020265005</v>
      </c>
      <c r="I57" s="107"/>
    </row>
    <row r="58" spans="1:9" ht="15" customHeight="1">
      <c r="A58" s="362"/>
      <c r="B58" s="109" t="s">
        <v>19</v>
      </c>
      <c r="C58" s="130">
        <v>3258</v>
      </c>
      <c r="D58" s="15">
        <f t="shared" si="0"/>
        <v>2.6063999999999998</v>
      </c>
      <c r="E58" s="30">
        <f t="shared" si="1"/>
        <v>253.93608729540142</v>
      </c>
      <c r="I58" s="107"/>
    </row>
    <row r="59" spans="1:9" ht="15" customHeight="1">
      <c r="A59" s="362"/>
      <c r="B59" s="109" t="s">
        <v>20</v>
      </c>
      <c r="C59" s="130">
        <v>3314</v>
      </c>
      <c r="D59" s="15">
        <f t="shared" si="0"/>
        <v>2.6511999999999998</v>
      </c>
      <c r="E59" s="30">
        <f t="shared" si="1"/>
        <v>258.30085736554952</v>
      </c>
      <c r="I59" s="107"/>
    </row>
    <row r="60" spans="1:9" ht="15" customHeight="1">
      <c r="A60" s="362"/>
      <c r="B60" s="109" t="s">
        <v>146</v>
      </c>
      <c r="C60" s="130">
        <v>3990</v>
      </c>
      <c r="D60" s="15">
        <f t="shared" si="0"/>
        <v>3.1920000000000002</v>
      </c>
      <c r="E60" s="30">
        <f t="shared" si="1"/>
        <v>310.98986749805147</v>
      </c>
      <c r="I60" s="107"/>
    </row>
    <row r="61" spans="1:9" ht="15" customHeight="1" thickBot="1">
      <c r="A61" s="362"/>
      <c r="B61" s="111" t="s">
        <v>147</v>
      </c>
      <c r="C61" s="157">
        <v>3467.4444444444443</v>
      </c>
      <c r="D61" s="17">
        <f t="shared" si="0"/>
        <v>2.7739555555555553</v>
      </c>
      <c r="E61" s="42">
        <f t="shared" si="1"/>
        <v>270.26067376807828</v>
      </c>
      <c r="I61" s="107"/>
    </row>
    <row r="62" spans="1:9" ht="15" customHeight="1">
      <c r="A62" s="364">
        <v>2017</v>
      </c>
      <c r="B62" s="108" t="s">
        <v>148</v>
      </c>
      <c r="C62" s="271">
        <v>3866.7142857142858</v>
      </c>
      <c r="D62" s="13">
        <f t="shared" si="0"/>
        <v>3.0933714285714284</v>
      </c>
      <c r="E62" s="27">
        <f t="shared" si="1"/>
        <v>301.38069257321007</v>
      </c>
      <c r="I62" s="107"/>
    </row>
    <row r="63" spans="1:9" ht="15" customHeight="1">
      <c r="A63" s="365"/>
      <c r="B63" s="131" t="s">
        <v>12</v>
      </c>
      <c r="C63" s="269">
        <v>4541.8571428571431</v>
      </c>
      <c r="D63" s="76">
        <f t="shared" si="0"/>
        <v>3.6334857142857144</v>
      </c>
      <c r="E63" s="126">
        <f t="shared" si="1"/>
        <v>354.00289500055675</v>
      </c>
      <c r="I63" s="107"/>
    </row>
    <row r="64" spans="1:9" ht="15" customHeight="1">
      <c r="A64" s="365"/>
      <c r="B64" s="131" t="s">
        <v>13</v>
      </c>
      <c r="C64" s="269">
        <v>3597</v>
      </c>
      <c r="D64" s="76">
        <f t="shared" si="0"/>
        <v>2.8776000000000002</v>
      </c>
      <c r="E64" s="126">
        <f t="shared" si="1"/>
        <v>280.35853468433356</v>
      </c>
      <c r="I64" s="107"/>
    </row>
    <row r="65" spans="1:9" ht="15" customHeight="1">
      <c r="A65" s="365"/>
      <c r="B65" s="131" t="s">
        <v>14</v>
      </c>
      <c r="C65" s="269">
        <v>4040</v>
      </c>
      <c r="D65" s="76">
        <f t="shared" si="0"/>
        <v>3.2320000000000002</v>
      </c>
      <c r="E65" s="126">
        <f t="shared" si="1"/>
        <v>314.88698363211228</v>
      </c>
      <c r="I65" s="107"/>
    </row>
    <row r="66" spans="1:9" ht="15" customHeight="1">
      <c r="A66" s="365"/>
      <c r="B66" s="131" t="s">
        <v>15</v>
      </c>
      <c r="C66" s="269">
        <v>3602</v>
      </c>
      <c r="D66" s="76">
        <f t="shared" si="0"/>
        <v>2.8816000000000002</v>
      </c>
      <c r="E66" s="126">
        <f t="shared" si="1"/>
        <v>280.74824629773968</v>
      </c>
      <c r="I66" s="107"/>
    </row>
    <row r="67" spans="1:9" ht="15" customHeight="1">
      <c r="A67" s="365"/>
      <c r="B67" s="131" t="s">
        <v>16</v>
      </c>
      <c r="C67" s="269" t="s">
        <v>150</v>
      </c>
      <c r="D67" s="76" t="s">
        <v>150</v>
      </c>
      <c r="E67" s="126" t="s">
        <v>150</v>
      </c>
      <c r="I67" s="107"/>
    </row>
    <row r="68" spans="1:9" ht="15" customHeight="1">
      <c r="A68" s="365"/>
      <c r="B68" s="131" t="s">
        <v>17</v>
      </c>
      <c r="C68" s="269" t="s">
        <v>150</v>
      </c>
      <c r="D68" s="76" t="s">
        <v>150</v>
      </c>
      <c r="E68" s="126" t="s">
        <v>150</v>
      </c>
      <c r="I68" s="107"/>
    </row>
    <row r="69" spans="1:9" ht="15" customHeight="1">
      <c r="A69" s="365"/>
      <c r="B69" s="131" t="s">
        <v>18</v>
      </c>
      <c r="C69" s="269" t="s">
        <v>150</v>
      </c>
      <c r="D69" s="76" t="s">
        <v>150</v>
      </c>
      <c r="E69" s="126" t="s">
        <v>150</v>
      </c>
      <c r="I69" s="107"/>
    </row>
    <row r="70" spans="1:9" ht="15" customHeight="1">
      <c r="A70" s="365"/>
      <c r="B70" s="131" t="s">
        <v>19</v>
      </c>
      <c r="C70" s="269">
        <v>4273</v>
      </c>
      <c r="D70" s="76">
        <f t="shared" ref="D70:D98" si="2">+C70/$B$119</f>
        <v>3.4184000000000001</v>
      </c>
      <c r="E70" s="126">
        <f t="shared" ref="E70:E98" si="3">+C70/$C$23*100</f>
        <v>333.04754481683557</v>
      </c>
      <c r="I70" s="107"/>
    </row>
    <row r="71" spans="1:9" ht="15" customHeight="1">
      <c r="A71" s="365"/>
      <c r="B71" s="131" t="s">
        <v>20</v>
      </c>
      <c r="C71" s="269">
        <v>4329</v>
      </c>
      <c r="D71" s="76">
        <f t="shared" si="2"/>
        <v>3.4632000000000001</v>
      </c>
      <c r="E71" s="126">
        <f t="shared" si="3"/>
        <v>337.41231488698367</v>
      </c>
      <c r="I71" s="107"/>
    </row>
    <row r="72" spans="1:9" ht="15" customHeight="1">
      <c r="A72" s="365"/>
      <c r="B72" s="131" t="s">
        <v>146</v>
      </c>
      <c r="C72" s="269">
        <v>3957</v>
      </c>
      <c r="D72" s="76">
        <f t="shared" si="2"/>
        <v>3.1656</v>
      </c>
      <c r="E72" s="126">
        <f t="shared" si="3"/>
        <v>308.4177708495713</v>
      </c>
      <c r="I72" s="107"/>
    </row>
    <row r="73" spans="1:9" ht="15" customHeight="1" thickBot="1">
      <c r="A73" s="372"/>
      <c r="B73" s="169" t="s">
        <v>147</v>
      </c>
      <c r="C73" s="162">
        <v>4603</v>
      </c>
      <c r="D73" s="165">
        <f t="shared" si="2"/>
        <v>3.6823999999999999</v>
      </c>
      <c r="E73" s="168">
        <f t="shared" si="3"/>
        <v>358.76851130163681</v>
      </c>
      <c r="I73" s="107"/>
    </row>
    <row r="74" spans="1:9" ht="15" customHeight="1">
      <c r="A74" s="364">
        <v>2018</v>
      </c>
      <c r="B74" s="108" t="s">
        <v>148</v>
      </c>
      <c r="C74" s="271">
        <v>4523</v>
      </c>
      <c r="D74" s="13">
        <f t="shared" si="2"/>
        <v>3.6183999999999998</v>
      </c>
      <c r="E74" s="27">
        <f t="shared" si="3"/>
        <v>352.5331254871395</v>
      </c>
      <c r="I74" s="107"/>
    </row>
    <row r="75" spans="1:9" ht="15" customHeight="1">
      <c r="A75" s="365"/>
      <c r="B75" s="131" t="s">
        <v>12</v>
      </c>
      <c r="C75" s="269">
        <v>3612</v>
      </c>
      <c r="D75" s="76">
        <f t="shared" si="2"/>
        <v>2.8896000000000002</v>
      </c>
      <c r="E75" s="126">
        <f t="shared" si="3"/>
        <v>281.52766952455181</v>
      </c>
      <c r="I75" s="107"/>
    </row>
    <row r="76" spans="1:9" ht="15" customHeight="1">
      <c r="A76" s="365"/>
      <c r="B76" s="131" t="s">
        <v>13</v>
      </c>
      <c r="C76" s="269">
        <v>3643</v>
      </c>
      <c r="D76" s="76">
        <f t="shared" si="2"/>
        <v>2.9144000000000001</v>
      </c>
      <c r="E76" s="126">
        <f t="shared" si="3"/>
        <v>283.94388152766953</v>
      </c>
      <c r="I76" s="107"/>
    </row>
    <row r="77" spans="1:9" ht="15" customHeight="1">
      <c r="A77" s="365"/>
      <c r="B77" s="131" t="s">
        <v>14</v>
      </c>
      <c r="C77" s="269">
        <v>4343</v>
      </c>
      <c r="D77" s="76">
        <f t="shared" si="2"/>
        <v>3.4744000000000002</v>
      </c>
      <c r="E77" s="126">
        <f t="shared" si="3"/>
        <v>338.50350740452069</v>
      </c>
      <c r="I77" s="107"/>
    </row>
    <row r="78" spans="1:9" ht="15" customHeight="1">
      <c r="A78" s="365"/>
      <c r="B78" s="131" t="s">
        <v>15</v>
      </c>
      <c r="C78" s="269">
        <v>2703</v>
      </c>
      <c r="D78" s="76">
        <f t="shared" si="2"/>
        <v>2.1623999999999999</v>
      </c>
      <c r="E78" s="126">
        <f t="shared" si="3"/>
        <v>210.6780982073266</v>
      </c>
      <c r="I78" s="107"/>
    </row>
    <row r="79" spans="1:9" ht="15" customHeight="1">
      <c r="A79" s="365"/>
      <c r="B79" s="131" t="s">
        <v>16</v>
      </c>
      <c r="C79" s="269">
        <v>2703</v>
      </c>
      <c r="D79" s="76">
        <f t="shared" si="2"/>
        <v>2.1623999999999999</v>
      </c>
      <c r="E79" s="126">
        <f t="shared" si="3"/>
        <v>210.6780982073266</v>
      </c>
      <c r="I79" s="107"/>
    </row>
    <row r="80" spans="1:9" ht="15" customHeight="1">
      <c r="A80" s="365"/>
      <c r="B80" s="131" t="s">
        <v>17</v>
      </c>
      <c r="C80" s="269">
        <v>4030</v>
      </c>
      <c r="D80" s="76">
        <f t="shared" si="2"/>
        <v>3.2240000000000002</v>
      </c>
      <c r="E80" s="126">
        <f t="shared" si="3"/>
        <v>314.10756040530009</v>
      </c>
      <c r="I80" s="107"/>
    </row>
    <row r="81" spans="1:9" ht="15" customHeight="1">
      <c r="A81" s="365"/>
      <c r="B81" s="131" t="s">
        <v>18</v>
      </c>
      <c r="C81" s="269">
        <v>3094</v>
      </c>
      <c r="D81" s="76">
        <f t="shared" si="2"/>
        <v>2.4752000000000001</v>
      </c>
      <c r="E81" s="126">
        <f t="shared" si="3"/>
        <v>241.15354637568197</v>
      </c>
      <c r="I81" s="107"/>
    </row>
    <row r="82" spans="1:9" ht="15" customHeight="1">
      <c r="A82" s="365"/>
      <c r="B82" s="131" t="s">
        <v>19</v>
      </c>
      <c r="C82" s="269">
        <v>4246</v>
      </c>
      <c r="D82" s="76">
        <f t="shared" si="2"/>
        <v>3.3967999999999998</v>
      </c>
      <c r="E82" s="126">
        <f t="shared" si="3"/>
        <v>330.94310210444269</v>
      </c>
      <c r="I82" s="107"/>
    </row>
    <row r="83" spans="1:9" ht="15" customHeight="1">
      <c r="A83" s="365"/>
      <c r="B83" s="131" t="s">
        <v>20</v>
      </c>
      <c r="C83" s="269">
        <v>3652</v>
      </c>
      <c r="D83" s="76">
        <f t="shared" si="2"/>
        <v>2.9216000000000002</v>
      </c>
      <c r="E83" s="126">
        <f t="shared" si="3"/>
        <v>284.64536243180049</v>
      </c>
      <c r="I83" s="107"/>
    </row>
    <row r="84" spans="1:9" ht="15" customHeight="1">
      <c r="A84" s="365"/>
      <c r="B84" s="131" t="s">
        <v>146</v>
      </c>
      <c r="C84" s="269">
        <v>4171</v>
      </c>
      <c r="D84" s="76">
        <f t="shared" si="2"/>
        <v>3.3368000000000002</v>
      </c>
      <c r="E84" s="126">
        <f t="shared" si="3"/>
        <v>325.0974279033515</v>
      </c>
      <c r="I84" s="107"/>
    </row>
    <row r="85" spans="1:9" ht="15" customHeight="1" thickBot="1">
      <c r="A85" s="365"/>
      <c r="B85" s="169" t="s">
        <v>147</v>
      </c>
      <c r="C85" s="162">
        <v>8122</v>
      </c>
      <c r="D85" s="165">
        <f t="shared" si="2"/>
        <v>6.4976000000000003</v>
      </c>
      <c r="E85" s="168">
        <f t="shared" si="3"/>
        <v>633.04754481683551</v>
      </c>
      <c r="I85" s="107"/>
    </row>
    <row r="86" spans="1:9" ht="15" customHeight="1">
      <c r="A86" s="364">
        <v>2019</v>
      </c>
      <c r="B86" s="108" t="s">
        <v>148</v>
      </c>
      <c r="C86" s="271">
        <v>7504</v>
      </c>
      <c r="D86" s="13">
        <f t="shared" si="2"/>
        <v>6.0031999999999996</v>
      </c>
      <c r="E86" s="27">
        <f t="shared" si="3"/>
        <v>584.87918939984411</v>
      </c>
      <c r="I86" s="107"/>
    </row>
    <row r="87" spans="1:9" ht="15" customHeight="1">
      <c r="A87" s="365"/>
      <c r="B87" s="131" t="s">
        <v>12</v>
      </c>
      <c r="C87" s="269">
        <v>13256</v>
      </c>
      <c r="D87" s="76">
        <f t="shared" si="2"/>
        <v>10.604799999999999</v>
      </c>
      <c r="E87" s="126">
        <f t="shared" si="3"/>
        <v>1033.2034294621981</v>
      </c>
      <c r="I87" s="107"/>
    </row>
    <row r="88" spans="1:9" ht="15" customHeight="1">
      <c r="A88" s="365"/>
      <c r="B88" s="131" t="s">
        <v>13</v>
      </c>
      <c r="C88" s="269">
        <v>7650</v>
      </c>
      <c r="D88" s="76">
        <f t="shared" si="2"/>
        <v>6.12</v>
      </c>
      <c r="E88" s="126">
        <f t="shared" si="3"/>
        <v>596.25876851130158</v>
      </c>
      <c r="I88" s="107"/>
    </row>
    <row r="89" spans="1:9" ht="15" customHeight="1">
      <c r="A89" s="365"/>
      <c r="B89" s="131" t="s">
        <v>14</v>
      </c>
      <c r="C89" s="269">
        <v>6605</v>
      </c>
      <c r="D89" s="76">
        <f t="shared" si="2"/>
        <v>5.2839999999999998</v>
      </c>
      <c r="E89" s="126">
        <f t="shared" si="3"/>
        <v>514.80904130943111</v>
      </c>
      <c r="I89" s="107"/>
    </row>
    <row r="90" spans="1:9" ht="15" customHeight="1">
      <c r="A90" s="365"/>
      <c r="B90" s="131" t="s">
        <v>15</v>
      </c>
      <c r="C90" s="269">
        <v>3624</v>
      </c>
      <c r="D90" s="76">
        <f t="shared" si="2"/>
        <v>2.8992</v>
      </c>
      <c r="E90" s="126">
        <f t="shared" si="3"/>
        <v>282.46297739672644</v>
      </c>
      <c r="I90" s="107"/>
    </row>
    <row r="91" spans="1:9" ht="15" customHeight="1">
      <c r="A91" s="365"/>
      <c r="B91" s="131" t="s">
        <v>16</v>
      </c>
      <c r="C91" s="269">
        <v>4888</v>
      </c>
      <c r="D91" s="76">
        <f t="shared" si="2"/>
        <v>3.9104000000000001</v>
      </c>
      <c r="E91" s="126">
        <f t="shared" si="3"/>
        <v>380.98207326578336</v>
      </c>
      <c r="I91" s="107"/>
    </row>
    <row r="92" spans="1:9" ht="15" customHeight="1">
      <c r="A92" s="365"/>
      <c r="B92" s="131" t="s">
        <v>17</v>
      </c>
      <c r="C92" s="269">
        <v>5357</v>
      </c>
      <c r="D92" s="76">
        <f t="shared" si="2"/>
        <v>4.2855999999999996</v>
      </c>
      <c r="E92" s="126">
        <f t="shared" si="3"/>
        <v>417.53702260327356</v>
      </c>
      <c r="I92" s="107"/>
    </row>
    <row r="93" spans="1:9" ht="15" customHeight="1">
      <c r="A93" s="365"/>
      <c r="B93" s="131" t="s">
        <v>18</v>
      </c>
      <c r="C93" s="269">
        <v>6512</v>
      </c>
      <c r="D93" s="76">
        <f t="shared" si="2"/>
        <v>5.2096</v>
      </c>
      <c r="E93" s="126">
        <f t="shared" si="3"/>
        <v>507.56040530007789</v>
      </c>
      <c r="I93" s="107"/>
    </row>
    <row r="94" spans="1:9" ht="15" customHeight="1">
      <c r="A94" s="365"/>
      <c r="B94" s="131" t="s">
        <v>19</v>
      </c>
      <c r="C94" s="269">
        <v>6198</v>
      </c>
      <c r="D94" s="76">
        <f t="shared" si="2"/>
        <v>4.9584000000000001</v>
      </c>
      <c r="E94" s="126">
        <f t="shared" si="3"/>
        <v>483.08651597817612</v>
      </c>
      <c r="I94" s="107"/>
    </row>
    <row r="95" spans="1:9" ht="15" customHeight="1">
      <c r="A95" s="365"/>
      <c r="B95" s="131" t="s">
        <v>20</v>
      </c>
      <c r="C95" s="269">
        <v>6198</v>
      </c>
      <c r="D95" s="76">
        <f t="shared" si="2"/>
        <v>4.9584000000000001</v>
      </c>
      <c r="E95" s="126">
        <f t="shared" si="3"/>
        <v>483.08651597817612</v>
      </c>
      <c r="I95" s="107"/>
    </row>
    <row r="96" spans="1:9" ht="15" customHeight="1">
      <c r="A96" s="365"/>
      <c r="B96" s="131" t="s">
        <v>146</v>
      </c>
      <c r="C96" s="269">
        <v>7393</v>
      </c>
      <c r="D96" s="76">
        <f t="shared" si="2"/>
        <v>5.9143999999999997</v>
      </c>
      <c r="E96" s="126">
        <f t="shared" si="3"/>
        <v>576.22759158222914</v>
      </c>
      <c r="I96" s="107"/>
    </row>
    <row r="97" spans="1:9" ht="15" customHeight="1" thickBot="1">
      <c r="A97" s="372"/>
      <c r="B97" s="169" t="s">
        <v>147</v>
      </c>
      <c r="C97" s="162">
        <v>8856</v>
      </c>
      <c r="D97" s="165">
        <f t="shared" si="2"/>
        <v>7.0848000000000004</v>
      </c>
      <c r="E97" s="168">
        <f t="shared" si="3"/>
        <v>690.25720966484801</v>
      </c>
      <c r="I97" s="107"/>
    </row>
    <row r="98" spans="1:9" ht="15" customHeight="1">
      <c r="A98" s="364">
        <v>2020</v>
      </c>
      <c r="B98" s="108" t="s">
        <v>148</v>
      </c>
      <c r="C98" s="271">
        <v>12352</v>
      </c>
      <c r="D98" s="13">
        <f t="shared" si="2"/>
        <v>9.8816000000000006</v>
      </c>
      <c r="E98" s="27">
        <f t="shared" si="3"/>
        <v>962.74356975837884</v>
      </c>
      <c r="I98" s="107"/>
    </row>
    <row r="99" spans="1:9" ht="15" customHeight="1">
      <c r="A99" s="365"/>
      <c r="B99" s="131" t="s">
        <v>12</v>
      </c>
      <c r="C99" s="8" t="s">
        <v>150</v>
      </c>
      <c r="D99" s="76" t="s">
        <v>150</v>
      </c>
      <c r="E99" s="126" t="s">
        <v>150</v>
      </c>
      <c r="I99" s="107"/>
    </row>
    <row r="100" spans="1:9" ht="15" customHeight="1">
      <c r="A100" s="365"/>
      <c r="B100" s="131" t="s">
        <v>13</v>
      </c>
      <c r="C100" s="269" t="s">
        <v>150</v>
      </c>
      <c r="D100" s="76" t="s">
        <v>150</v>
      </c>
      <c r="E100" s="126" t="s">
        <v>150</v>
      </c>
      <c r="I100" s="107"/>
    </row>
    <row r="101" spans="1:9" ht="15" customHeight="1">
      <c r="A101" s="365"/>
      <c r="B101" s="131" t="s">
        <v>14</v>
      </c>
      <c r="C101" s="269" t="s">
        <v>150</v>
      </c>
      <c r="D101" s="76" t="s">
        <v>150</v>
      </c>
      <c r="E101" s="126" t="s">
        <v>150</v>
      </c>
      <c r="I101" s="107"/>
    </row>
    <row r="102" spans="1:9" ht="15" customHeight="1">
      <c r="A102" s="365"/>
      <c r="B102" s="131" t="s">
        <v>15</v>
      </c>
      <c r="C102" s="269" t="s">
        <v>150</v>
      </c>
      <c r="D102" s="76" t="s">
        <v>150</v>
      </c>
      <c r="E102" s="126" t="s">
        <v>150</v>
      </c>
      <c r="I102" s="107"/>
    </row>
    <row r="103" spans="1:9" ht="15" customHeight="1">
      <c r="A103" s="365"/>
      <c r="B103" s="131" t="s">
        <v>16</v>
      </c>
      <c r="C103" s="269" t="s">
        <v>150</v>
      </c>
      <c r="D103" s="76" t="s">
        <v>150</v>
      </c>
      <c r="E103" s="126" t="s">
        <v>150</v>
      </c>
      <c r="I103" s="107"/>
    </row>
    <row r="104" spans="1:9" ht="15" customHeight="1">
      <c r="A104" s="365"/>
      <c r="B104" s="131" t="s">
        <v>17</v>
      </c>
      <c r="C104" s="269" t="s">
        <v>150</v>
      </c>
      <c r="D104" s="76" t="s">
        <v>150</v>
      </c>
      <c r="E104" s="126" t="s">
        <v>150</v>
      </c>
      <c r="I104" s="107"/>
    </row>
    <row r="105" spans="1:9" ht="15" customHeight="1">
      <c r="A105" s="365"/>
      <c r="B105" s="131" t="s">
        <v>18</v>
      </c>
      <c r="C105" s="269" t="s">
        <v>150</v>
      </c>
      <c r="D105" s="76" t="s">
        <v>150</v>
      </c>
      <c r="E105" s="126" t="s">
        <v>150</v>
      </c>
      <c r="I105" s="107"/>
    </row>
    <row r="106" spans="1:9" ht="15" customHeight="1">
      <c r="A106" s="365"/>
      <c r="B106" s="131" t="s">
        <v>19</v>
      </c>
      <c r="C106" s="269" t="s">
        <v>150</v>
      </c>
      <c r="D106" s="76" t="s">
        <v>150</v>
      </c>
      <c r="E106" s="126" t="s">
        <v>150</v>
      </c>
      <c r="I106" s="107"/>
    </row>
    <row r="107" spans="1:9" ht="15" customHeight="1">
      <c r="A107" s="365"/>
      <c r="B107" s="131" t="s">
        <v>20</v>
      </c>
      <c r="C107" s="269" t="s">
        <v>150</v>
      </c>
      <c r="D107" s="76" t="s">
        <v>150</v>
      </c>
      <c r="E107" s="126" t="s">
        <v>150</v>
      </c>
      <c r="I107" s="107"/>
    </row>
    <row r="108" spans="1:9" ht="15" customHeight="1">
      <c r="A108" s="365"/>
      <c r="B108" s="131" t="s">
        <v>146</v>
      </c>
      <c r="C108" s="269" t="s">
        <v>150</v>
      </c>
      <c r="D108" s="76" t="s">
        <v>150</v>
      </c>
      <c r="E108" s="126" t="s">
        <v>150</v>
      </c>
      <c r="I108" s="107"/>
    </row>
    <row r="109" spans="1:9" ht="15" customHeight="1" thickBot="1">
      <c r="A109" s="365"/>
      <c r="B109" s="169" t="s">
        <v>147</v>
      </c>
      <c r="C109" s="162" t="s">
        <v>150</v>
      </c>
      <c r="D109" s="165" t="s">
        <v>150</v>
      </c>
      <c r="E109" s="168" t="s">
        <v>150</v>
      </c>
      <c r="I109" s="107"/>
    </row>
    <row r="110" spans="1:9" ht="15" customHeight="1">
      <c r="A110" s="364">
        <v>2021</v>
      </c>
      <c r="B110" s="131" t="s">
        <v>148</v>
      </c>
      <c r="C110" s="269" t="s">
        <v>150</v>
      </c>
      <c r="D110" s="76" t="s">
        <v>150</v>
      </c>
      <c r="E110" s="126" t="s">
        <v>150</v>
      </c>
      <c r="I110" s="107"/>
    </row>
    <row r="111" spans="1:9" ht="15" customHeight="1">
      <c r="A111" s="365"/>
      <c r="B111" s="131" t="s">
        <v>12</v>
      </c>
      <c r="C111" s="269" t="s">
        <v>150</v>
      </c>
      <c r="D111" s="76" t="s">
        <v>150</v>
      </c>
      <c r="E111" s="126" t="s">
        <v>150</v>
      </c>
      <c r="I111" s="107"/>
    </row>
    <row r="112" spans="1:9" ht="15" customHeight="1">
      <c r="A112" s="365"/>
      <c r="B112" s="131" t="s">
        <v>13</v>
      </c>
      <c r="C112" s="269" t="s">
        <v>150</v>
      </c>
      <c r="D112" s="76" t="s">
        <v>150</v>
      </c>
      <c r="E112" s="126" t="s">
        <v>150</v>
      </c>
      <c r="I112" s="107"/>
    </row>
    <row r="113" spans="1:9" ht="15" customHeight="1">
      <c r="A113" s="365"/>
      <c r="B113" s="131" t="s">
        <v>14</v>
      </c>
      <c r="C113" s="269" t="s">
        <v>150</v>
      </c>
      <c r="D113" s="76" t="s">
        <v>150</v>
      </c>
      <c r="E113" s="126" t="s">
        <v>150</v>
      </c>
      <c r="I113" s="107"/>
    </row>
    <row r="114" spans="1:9" ht="15" customHeight="1">
      <c r="A114" s="365"/>
      <c r="B114" s="131" t="s">
        <v>15</v>
      </c>
      <c r="C114" s="269" t="s">
        <v>150</v>
      </c>
      <c r="D114" s="76" t="s">
        <v>150</v>
      </c>
      <c r="E114" s="126" t="s">
        <v>150</v>
      </c>
      <c r="I114" s="107"/>
    </row>
    <row r="115" spans="1:9" ht="15" customHeight="1">
      <c r="A115" s="365"/>
      <c r="B115" s="131" t="s">
        <v>16</v>
      </c>
      <c r="C115" s="269" t="s">
        <v>150</v>
      </c>
      <c r="D115" s="76" t="s">
        <v>150</v>
      </c>
      <c r="E115" s="126" t="s">
        <v>150</v>
      </c>
      <c r="I115" s="107"/>
    </row>
    <row r="116" spans="1:9" ht="15" customHeight="1">
      <c r="A116" s="365"/>
      <c r="B116" s="131" t="s">
        <v>17</v>
      </c>
      <c r="C116" s="269" t="s">
        <v>150</v>
      </c>
      <c r="D116" s="76" t="s">
        <v>150</v>
      </c>
      <c r="E116" s="126" t="s">
        <v>150</v>
      </c>
      <c r="I116" s="107"/>
    </row>
    <row r="117" spans="1:9" ht="15" customHeight="1">
      <c r="A117" s="365"/>
      <c r="B117" s="131" t="s">
        <v>18</v>
      </c>
      <c r="C117" s="269" t="s">
        <v>150</v>
      </c>
      <c r="D117" s="76" t="s">
        <v>150</v>
      </c>
      <c r="E117" s="126" t="s">
        <v>150</v>
      </c>
      <c r="I117" s="107"/>
    </row>
    <row r="118" spans="1:9" ht="15" customHeight="1" thickBot="1">
      <c r="A118" s="372"/>
      <c r="B118" s="169" t="s">
        <v>19</v>
      </c>
      <c r="C118" s="162">
        <v>14930</v>
      </c>
      <c r="D118" s="165">
        <f t="shared" ref="D118" si="4">+C118/$B$119</f>
        <v>11.944000000000001</v>
      </c>
      <c r="E118" s="168">
        <f t="shared" ref="E118" si="5">+C118/$C$23*100</f>
        <v>1163.6788776305534</v>
      </c>
      <c r="I118" s="107"/>
    </row>
    <row r="119" spans="1:9" ht="15" customHeight="1">
      <c r="A119" s="155" t="s">
        <v>219</v>
      </c>
      <c r="B119" s="19">
        <v>1250</v>
      </c>
      <c r="I119" s="107"/>
    </row>
    <row r="120" spans="1:9" ht="15" customHeight="1">
      <c r="A120" s="2"/>
      <c r="B120" s="74"/>
    </row>
    <row r="121" spans="1:9" ht="15" customHeight="1">
      <c r="A121" s="5" t="s">
        <v>73</v>
      </c>
    </row>
    <row r="122" spans="1:9" ht="15" customHeight="1">
      <c r="A122" s="6" t="s">
        <v>74</v>
      </c>
    </row>
    <row r="123" spans="1:9" ht="15" customHeight="1">
      <c r="A123" s="6" t="s">
        <v>75</v>
      </c>
    </row>
    <row r="124" spans="1:9" ht="15" customHeight="1"/>
    <row r="125" spans="1:9" ht="15" customHeight="1">
      <c r="A125" s="118" t="s">
        <v>21</v>
      </c>
      <c r="C125" s="107"/>
      <c r="E125" s="5"/>
    </row>
    <row r="126" spans="1:9" ht="15" customHeight="1"/>
    <row r="127" spans="1:9" ht="15" customHeight="1">
      <c r="A127" s="452" t="s">
        <v>257</v>
      </c>
      <c r="B127" s="5"/>
      <c r="C127" s="107"/>
      <c r="F127" s="5"/>
      <c r="G127" s="160"/>
      <c r="H127" s="159"/>
    </row>
    <row r="128" spans="1:9" ht="15" customHeight="1">
      <c r="A128" s="453" t="s">
        <v>258</v>
      </c>
      <c r="B128" s="5"/>
      <c r="C128" s="107"/>
      <c r="F128" s="5"/>
      <c r="G128" s="160"/>
      <c r="H128" s="159"/>
    </row>
    <row r="129" spans="2:8" ht="18.600000000000001">
      <c r="B129" s="5"/>
      <c r="C129" s="107"/>
      <c r="F129" s="5"/>
      <c r="G129" s="160"/>
      <c r="H129" s="159"/>
    </row>
    <row r="130" spans="2:8" ht="18.600000000000001">
      <c r="B130" s="5"/>
      <c r="C130" s="107"/>
      <c r="F130" s="5"/>
      <c r="G130" s="160"/>
      <c r="H130" s="159"/>
    </row>
    <row r="131" spans="2:8">
      <c r="B131" s="5"/>
      <c r="F131" s="5"/>
      <c r="G131" s="159"/>
      <c r="H131" s="159"/>
    </row>
    <row r="132" spans="2:8">
      <c r="B132" s="5"/>
      <c r="F132" s="5"/>
      <c r="G132" s="159"/>
      <c r="H132" s="159"/>
    </row>
    <row r="133" spans="2:8">
      <c r="B133" s="5"/>
      <c r="C133" s="5"/>
      <c r="F133" s="5"/>
      <c r="G133" s="159"/>
      <c r="H133" s="159"/>
    </row>
    <row r="134" spans="2:8">
      <c r="B134" s="5"/>
      <c r="C134" s="5"/>
      <c r="F134" s="5"/>
      <c r="G134" s="159"/>
      <c r="H134" s="159"/>
    </row>
  </sheetData>
  <mergeCells count="13">
    <mergeCell ref="A98:A109"/>
    <mergeCell ref="A86:A97"/>
    <mergeCell ref="A74:A85"/>
    <mergeCell ref="A62:A73"/>
    <mergeCell ref="A110:A118"/>
    <mergeCell ref="C12:E12"/>
    <mergeCell ref="C13:E13"/>
    <mergeCell ref="A15:A25"/>
    <mergeCell ref="A26:A37"/>
    <mergeCell ref="A50:A61"/>
    <mergeCell ref="A38:A49"/>
    <mergeCell ref="A12:A14"/>
    <mergeCell ref="B12:B14"/>
  </mergeCells>
  <hyperlinks>
    <hyperlink ref="A125" location="Índice!A1" display="Volver al Índice" xr:uid="{00000000-0004-0000-2900-000000000000}"/>
    <hyperlink ref="A128" r:id="rId1" xr:uid="{B36E0540-2CB0-455B-961D-225867729ABA}"/>
  </hyperlinks>
  <pageMargins left="0.7" right="0.7" top="0.75" bottom="0.75" header="0.3" footer="0.3"/>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K128"/>
  <sheetViews>
    <sheetView showGridLines="0" zoomScale="80" zoomScaleNormal="80" workbookViewId="0"/>
  </sheetViews>
  <sheetFormatPr baseColWidth="10" defaultColWidth="22.6640625" defaultRowHeight="14.4"/>
  <cols>
    <col min="1" max="1" width="27.6640625" customWidth="1"/>
    <col min="5" max="5" width="30.33203125" bestFit="1" customWidth="1"/>
    <col min="8" max="8" width="30.33203125" bestFit="1" customWidth="1"/>
    <col min="11" max="11" width="30.33203125" bestFit="1" customWidth="1"/>
  </cols>
  <sheetData>
    <row r="1" spans="1:11">
      <c r="A1" s="3" t="s">
        <v>0</v>
      </c>
      <c r="B1" s="2"/>
      <c r="C1" s="2"/>
      <c r="D1" s="2"/>
      <c r="E1" s="2"/>
      <c r="F1" s="2"/>
      <c r="G1" s="2"/>
      <c r="H1" s="2"/>
    </row>
    <row r="2" spans="1:11">
      <c r="A2" s="3" t="s">
        <v>1</v>
      </c>
      <c r="B2" s="2"/>
      <c r="C2" s="2"/>
      <c r="D2" s="2"/>
      <c r="E2" s="2"/>
      <c r="F2" s="2"/>
      <c r="G2" s="2"/>
      <c r="H2" s="2"/>
    </row>
    <row r="3" spans="1:11">
      <c r="A3" s="3" t="s">
        <v>2</v>
      </c>
      <c r="B3" s="2"/>
      <c r="C3" s="2"/>
      <c r="D3" s="2"/>
      <c r="E3" s="2"/>
      <c r="F3" s="2"/>
      <c r="G3" s="2"/>
      <c r="H3" s="2"/>
    </row>
    <row r="4" spans="1:11">
      <c r="A4" s="3" t="s">
        <v>3</v>
      </c>
      <c r="B4" s="2" t="s">
        <v>4</v>
      </c>
      <c r="C4" s="2"/>
      <c r="D4" s="2"/>
      <c r="E4" s="2"/>
      <c r="F4" s="2"/>
      <c r="G4" s="2"/>
      <c r="H4" s="2"/>
    </row>
    <row r="5" spans="1:11">
      <c r="A5" s="3" t="s">
        <v>6</v>
      </c>
      <c r="B5" s="2" t="s">
        <v>114</v>
      </c>
      <c r="C5" s="2"/>
      <c r="D5" s="2"/>
      <c r="E5" s="2"/>
      <c r="F5" s="2"/>
      <c r="G5" s="2"/>
      <c r="H5" s="2"/>
    </row>
    <row r="6" spans="1:11">
      <c r="A6" s="3" t="s">
        <v>5</v>
      </c>
      <c r="B6" s="2" t="s">
        <v>115</v>
      </c>
      <c r="C6" s="2"/>
      <c r="D6" s="2"/>
      <c r="E6" s="2"/>
      <c r="F6" s="2"/>
      <c r="G6" s="2"/>
      <c r="H6" s="2"/>
    </row>
    <row r="7" spans="1:11">
      <c r="A7" s="3" t="s">
        <v>7</v>
      </c>
      <c r="B7" s="2" t="s">
        <v>89</v>
      </c>
      <c r="C7" s="2"/>
      <c r="D7" s="2"/>
      <c r="E7" s="2"/>
      <c r="F7" s="2"/>
      <c r="G7" s="2"/>
      <c r="H7" s="2"/>
    </row>
    <row r="8" spans="1:11">
      <c r="A8" s="3" t="s">
        <v>8</v>
      </c>
      <c r="B8" s="314" t="str">
        <f>+'[3]BA-BAHIA BLANCA'!B8</f>
        <v>septiembre 2021</v>
      </c>
      <c r="C8" s="2"/>
      <c r="D8" s="2"/>
      <c r="E8" s="2"/>
      <c r="F8" s="2"/>
      <c r="G8" s="2"/>
      <c r="H8" s="2"/>
    </row>
    <row r="9" spans="1:11">
      <c r="A9" s="3" t="s">
        <v>9</v>
      </c>
      <c r="B9" s="314" t="str">
        <f>+'[3]BA-BAHIA BLANCA'!B9</f>
        <v>septiembre 2021</v>
      </c>
      <c r="C9" s="2"/>
      <c r="D9" s="2"/>
      <c r="E9" s="2"/>
      <c r="F9" s="2"/>
      <c r="G9" s="2"/>
      <c r="H9" s="2"/>
    </row>
    <row r="10" spans="1:11">
      <c r="A10" s="2"/>
      <c r="B10" s="2"/>
      <c r="C10" s="2"/>
      <c r="D10" s="2"/>
      <c r="E10" s="2"/>
      <c r="F10" s="2"/>
      <c r="G10" s="2"/>
      <c r="H10" s="2"/>
    </row>
    <row r="11" spans="1:11" ht="15" thickBot="1">
      <c r="A11" s="2"/>
      <c r="B11" s="2"/>
      <c r="C11" s="2"/>
      <c r="D11" s="2"/>
      <c r="E11" s="2"/>
      <c r="F11" s="2"/>
      <c r="G11" s="2"/>
      <c r="H11" s="2"/>
    </row>
    <row r="12" spans="1:11" ht="15" thickBot="1">
      <c r="A12" s="366" t="s">
        <v>10</v>
      </c>
      <c r="B12" s="445" t="s">
        <v>11</v>
      </c>
      <c r="C12" s="438" t="s">
        <v>96</v>
      </c>
      <c r="D12" s="439"/>
      <c r="E12" s="439"/>
      <c r="F12" s="439"/>
      <c r="G12" s="439"/>
      <c r="H12" s="439"/>
      <c r="I12" s="439"/>
      <c r="J12" s="439"/>
      <c r="K12" s="440"/>
    </row>
    <row r="13" spans="1:11">
      <c r="A13" s="367"/>
      <c r="B13" s="370"/>
      <c r="C13" s="395" t="s">
        <v>97</v>
      </c>
      <c r="D13" s="396"/>
      <c r="E13" s="397"/>
      <c r="F13" s="395" t="s">
        <v>92</v>
      </c>
      <c r="G13" s="396"/>
      <c r="H13" s="397"/>
      <c r="I13" s="442" t="s">
        <v>100</v>
      </c>
      <c r="J13" s="442"/>
      <c r="K13" s="443"/>
    </row>
    <row r="14" spans="1:11" ht="15" thickBot="1">
      <c r="A14" s="368"/>
      <c r="B14" s="444"/>
      <c r="C14" s="10" t="s">
        <v>70</v>
      </c>
      <c r="D14" s="11" t="s">
        <v>71</v>
      </c>
      <c r="E14" s="12" t="s">
        <v>72</v>
      </c>
      <c r="F14" s="10" t="s">
        <v>70</v>
      </c>
      <c r="G14" s="11" t="s">
        <v>71</v>
      </c>
      <c r="H14" s="12" t="s">
        <v>72</v>
      </c>
      <c r="I14" s="46" t="s">
        <v>70</v>
      </c>
      <c r="J14" s="11" t="s">
        <v>71</v>
      </c>
      <c r="K14" s="12" t="s">
        <v>72</v>
      </c>
    </row>
    <row r="15" spans="1:11">
      <c r="A15" s="374">
        <v>2013</v>
      </c>
      <c r="B15" s="34" t="s">
        <v>12</v>
      </c>
      <c r="C15" s="35">
        <v>623</v>
      </c>
      <c r="D15" s="13">
        <f t="shared" ref="D15:D78" si="0">C15/$B$119</f>
        <v>0.49840000000000001</v>
      </c>
      <c r="E15" s="27">
        <f>C15/$C$23*100</f>
        <v>100</v>
      </c>
      <c r="F15" s="35">
        <v>709</v>
      </c>
      <c r="G15" s="13">
        <f t="shared" ref="G15:G78" si="1">F15/$B$119</f>
        <v>0.56720000000000004</v>
      </c>
      <c r="H15" s="27">
        <f>F15/$F$23*100</f>
        <v>101.28571428571429</v>
      </c>
      <c r="I15" s="26">
        <v>819</v>
      </c>
      <c r="J15" s="13">
        <f t="shared" ref="J15:J78" si="2">I15/$B$119</f>
        <v>0.6552</v>
      </c>
      <c r="K15" s="27">
        <f>I15/$I$23*100</f>
        <v>98.083832335329348</v>
      </c>
    </row>
    <row r="16" spans="1:11">
      <c r="A16" s="375"/>
      <c r="B16" s="37" t="s">
        <v>13</v>
      </c>
      <c r="C16" s="38">
        <v>621</v>
      </c>
      <c r="D16" s="15">
        <f t="shared" si="0"/>
        <v>0.49680000000000002</v>
      </c>
      <c r="E16" s="30">
        <f t="shared" ref="E16:E79" si="3">C16/$C$23*100</f>
        <v>99.678972712680576</v>
      </c>
      <c r="F16" s="38">
        <v>700</v>
      </c>
      <c r="G16" s="15">
        <f t="shared" si="1"/>
        <v>0.56000000000000005</v>
      </c>
      <c r="H16" s="30">
        <f t="shared" ref="H16:H79" si="4">F16/$F$23*100</f>
        <v>100</v>
      </c>
      <c r="I16" s="29">
        <v>835</v>
      </c>
      <c r="J16" s="15">
        <f t="shared" si="2"/>
        <v>0.66800000000000004</v>
      </c>
      <c r="K16" s="30">
        <f t="shared" ref="K16:K79" si="5">I16/$I$23*100</f>
        <v>100</v>
      </c>
    </row>
    <row r="17" spans="1:11">
      <c r="A17" s="375"/>
      <c r="B17" s="37" t="s">
        <v>14</v>
      </c>
      <c r="C17" s="38">
        <v>620</v>
      </c>
      <c r="D17" s="15">
        <f t="shared" si="0"/>
        <v>0.496</v>
      </c>
      <c r="E17" s="30">
        <f t="shared" si="3"/>
        <v>99.518459069020864</v>
      </c>
      <c r="F17" s="38">
        <v>700</v>
      </c>
      <c r="G17" s="15">
        <f t="shared" si="1"/>
        <v>0.56000000000000005</v>
      </c>
      <c r="H17" s="30">
        <f t="shared" si="4"/>
        <v>100</v>
      </c>
      <c r="I17" s="29">
        <v>835</v>
      </c>
      <c r="J17" s="15">
        <f t="shared" si="2"/>
        <v>0.66800000000000004</v>
      </c>
      <c r="K17" s="30">
        <f t="shared" si="5"/>
        <v>100</v>
      </c>
    </row>
    <row r="18" spans="1:11">
      <c r="A18" s="375"/>
      <c r="B18" s="37" t="s">
        <v>15</v>
      </c>
      <c r="C18" s="38">
        <v>623</v>
      </c>
      <c r="D18" s="15">
        <f t="shared" si="0"/>
        <v>0.49840000000000001</v>
      </c>
      <c r="E18" s="30">
        <f t="shared" si="3"/>
        <v>100</v>
      </c>
      <c r="F18" s="38">
        <v>700</v>
      </c>
      <c r="G18" s="15">
        <f t="shared" si="1"/>
        <v>0.56000000000000005</v>
      </c>
      <c r="H18" s="30">
        <f t="shared" si="4"/>
        <v>100</v>
      </c>
      <c r="I18" s="29">
        <v>835</v>
      </c>
      <c r="J18" s="15">
        <f t="shared" si="2"/>
        <v>0.66800000000000004</v>
      </c>
      <c r="K18" s="30">
        <f t="shared" si="5"/>
        <v>100</v>
      </c>
    </row>
    <row r="19" spans="1:11">
      <c r="A19" s="375"/>
      <c r="B19" s="37" t="s">
        <v>16</v>
      </c>
      <c r="C19" s="38">
        <v>623</v>
      </c>
      <c r="D19" s="15">
        <f t="shared" si="0"/>
        <v>0.49840000000000001</v>
      </c>
      <c r="E19" s="30">
        <f t="shared" si="3"/>
        <v>100</v>
      </c>
      <c r="F19" s="38">
        <v>700</v>
      </c>
      <c r="G19" s="15">
        <f t="shared" si="1"/>
        <v>0.56000000000000005</v>
      </c>
      <c r="H19" s="39">
        <f t="shared" si="4"/>
        <v>100</v>
      </c>
      <c r="I19" s="29">
        <v>835</v>
      </c>
      <c r="J19" s="15">
        <f t="shared" si="2"/>
        <v>0.66800000000000004</v>
      </c>
      <c r="K19" s="30">
        <f t="shared" si="5"/>
        <v>100</v>
      </c>
    </row>
    <row r="20" spans="1:11">
      <c r="A20" s="375"/>
      <c r="B20" s="37" t="s">
        <v>17</v>
      </c>
      <c r="C20" s="38">
        <v>623</v>
      </c>
      <c r="D20" s="15">
        <f t="shared" si="0"/>
        <v>0.49840000000000001</v>
      </c>
      <c r="E20" s="30">
        <f t="shared" si="3"/>
        <v>100</v>
      </c>
      <c r="F20" s="38">
        <v>700</v>
      </c>
      <c r="G20" s="15">
        <f t="shared" si="1"/>
        <v>0.56000000000000005</v>
      </c>
      <c r="H20" s="39">
        <f t="shared" si="4"/>
        <v>100</v>
      </c>
      <c r="I20" s="29">
        <v>835</v>
      </c>
      <c r="J20" s="15">
        <f t="shared" si="2"/>
        <v>0.66800000000000004</v>
      </c>
      <c r="K20" s="30">
        <f t="shared" si="5"/>
        <v>100</v>
      </c>
    </row>
    <row r="21" spans="1:11">
      <c r="A21" s="375"/>
      <c r="B21" s="37" t="s">
        <v>18</v>
      </c>
      <c r="C21" s="38">
        <v>623</v>
      </c>
      <c r="D21" s="15">
        <f t="shared" si="0"/>
        <v>0.49840000000000001</v>
      </c>
      <c r="E21" s="30">
        <f t="shared" si="3"/>
        <v>100</v>
      </c>
      <c r="F21" s="38">
        <v>700</v>
      </c>
      <c r="G21" s="15">
        <f t="shared" si="1"/>
        <v>0.56000000000000005</v>
      </c>
      <c r="H21" s="39">
        <f t="shared" si="4"/>
        <v>100</v>
      </c>
      <c r="I21" s="29">
        <v>835</v>
      </c>
      <c r="J21" s="15">
        <f t="shared" si="2"/>
        <v>0.66800000000000004</v>
      </c>
      <c r="K21" s="30">
        <f t="shared" si="5"/>
        <v>100</v>
      </c>
    </row>
    <row r="22" spans="1:11">
      <c r="A22" s="375"/>
      <c r="B22" s="37" t="s">
        <v>19</v>
      </c>
      <c r="C22" s="38">
        <v>623</v>
      </c>
      <c r="D22" s="15">
        <f t="shared" si="0"/>
        <v>0.49840000000000001</v>
      </c>
      <c r="E22" s="30">
        <f t="shared" si="3"/>
        <v>100</v>
      </c>
      <c r="F22" s="38">
        <v>700</v>
      </c>
      <c r="G22" s="15">
        <f t="shared" si="1"/>
        <v>0.56000000000000005</v>
      </c>
      <c r="H22" s="39">
        <f t="shared" si="4"/>
        <v>100</v>
      </c>
      <c r="I22" s="29">
        <v>835</v>
      </c>
      <c r="J22" s="15">
        <f t="shared" si="2"/>
        <v>0.66800000000000004</v>
      </c>
      <c r="K22" s="30">
        <f t="shared" si="5"/>
        <v>100</v>
      </c>
    </row>
    <row r="23" spans="1:11">
      <c r="A23" s="375"/>
      <c r="B23" s="37" t="s">
        <v>20</v>
      </c>
      <c r="C23" s="38">
        <v>623</v>
      </c>
      <c r="D23" s="15">
        <f t="shared" si="0"/>
        <v>0.49840000000000001</v>
      </c>
      <c r="E23" s="30">
        <f t="shared" si="3"/>
        <v>100</v>
      </c>
      <c r="F23" s="38">
        <v>700</v>
      </c>
      <c r="G23" s="15">
        <f t="shared" si="1"/>
        <v>0.56000000000000005</v>
      </c>
      <c r="H23" s="39">
        <f t="shared" si="4"/>
        <v>100</v>
      </c>
      <c r="I23" s="29">
        <v>835</v>
      </c>
      <c r="J23" s="15">
        <f t="shared" si="2"/>
        <v>0.66800000000000004</v>
      </c>
      <c r="K23" s="30">
        <f t="shared" si="5"/>
        <v>100</v>
      </c>
    </row>
    <row r="24" spans="1:11">
      <c r="A24" s="375"/>
      <c r="B24" s="37" t="s">
        <v>146</v>
      </c>
      <c r="C24" s="38">
        <v>623</v>
      </c>
      <c r="D24" s="15">
        <f t="shared" si="0"/>
        <v>0.49840000000000001</v>
      </c>
      <c r="E24" s="30">
        <f t="shared" si="3"/>
        <v>100</v>
      </c>
      <c r="F24" s="38">
        <v>700</v>
      </c>
      <c r="G24" s="15">
        <f t="shared" si="1"/>
        <v>0.56000000000000005</v>
      </c>
      <c r="H24" s="39">
        <f t="shared" si="4"/>
        <v>100</v>
      </c>
      <c r="I24" s="29">
        <v>835</v>
      </c>
      <c r="J24" s="15">
        <f t="shared" si="2"/>
        <v>0.66800000000000004</v>
      </c>
      <c r="K24" s="30">
        <f t="shared" si="5"/>
        <v>100</v>
      </c>
    </row>
    <row r="25" spans="1:11" ht="15" thickBot="1">
      <c r="A25" s="376"/>
      <c r="B25" s="63" t="s">
        <v>147</v>
      </c>
      <c r="C25" s="64">
        <v>623</v>
      </c>
      <c r="D25" s="32">
        <f t="shared" si="0"/>
        <v>0.49840000000000001</v>
      </c>
      <c r="E25" s="33">
        <f t="shared" si="3"/>
        <v>100</v>
      </c>
      <c r="F25" s="64">
        <v>700</v>
      </c>
      <c r="G25" s="32">
        <f t="shared" si="1"/>
        <v>0.56000000000000005</v>
      </c>
      <c r="H25" s="65">
        <f t="shared" si="4"/>
        <v>100</v>
      </c>
      <c r="I25" s="69">
        <v>835</v>
      </c>
      <c r="J25" s="32">
        <f t="shared" si="2"/>
        <v>0.66800000000000004</v>
      </c>
      <c r="K25" s="33">
        <f t="shared" si="5"/>
        <v>100</v>
      </c>
    </row>
    <row r="26" spans="1:11">
      <c r="A26" s="361">
        <v>2014</v>
      </c>
      <c r="B26" s="136" t="s">
        <v>148</v>
      </c>
      <c r="C26" s="35">
        <v>709</v>
      </c>
      <c r="D26" s="13">
        <f t="shared" si="0"/>
        <v>0.56720000000000004</v>
      </c>
      <c r="E26" s="27">
        <f t="shared" si="3"/>
        <v>113.80417335473516</v>
      </c>
      <c r="F26" s="35">
        <v>808</v>
      </c>
      <c r="G26" s="13">
        <f t="shared" si="1"/>
        <v>0.64639999999999997</v>
      </c>
      <c r="H26" s="27">
        <f t="shared" si="4"/>
        <v>115.42857142857143</v>
      </c>
      <c r="I26" s="26">
        <v>935</v>
      </c>
      <c r="J26" s="13">
        <f t="shared" si="2"/>
        <v>0.748</v>
      </c>
      <c r="K26" s="27">
        <f t="shared" si="5"/>
        <v>111.97604790419162</v>
      </c>
    </row>
    <row r="27" spans="1:11">
      <c r="A27" s="362"/>
      <c r="B27" s="137" t="s">
        <v>12</v>
      </c>
      <c r="C27" s="38">
        <v>709</v>
      </c>
      <c r="D27" s="15">
        <f t="shared" si="0"/>
        <v>0.56720000000000004</v>
      </c>
      <c r="E27" s="30">
        <f t="shared" si="3"/>
        <v>113.80417335473516</v>
      </c>
      <c r="F27" s="38">
        <v>808</v>
      </c>
      <c r="G27" s="15">
        <f t="shared" si="1"/>
        <v>0.64639999999999997</v>
      </c>
      <c r="H27" s="30">
        <f t="shared" si="4"/>
        <v>115.42857142857143</v>
      </c>
      <c r="I27" s="29">
        <v>935</v>
      </c>
      <c r="J27" s="15">
        <f t="shared" si="2"/>
        <v>0.748</v>
      </c>
      <c r="K27" s="30">
        <f t="shared" si="5"/>
        <v>111.97604790419162</v>
      </c>
    </row>
    <row r="28" spans="1:11">
      <c r="A28" s="362"/>
      <c r="B28" s="137" t="s">
        <v>13</v>
      </c>
      <c r="C28" s="38">
        <v>709</v>
      </c>
      <c r="D28" s="15">
        <f t="shared" si="0"/>
        <v>0.56720000000000004</v>
      </c>
      <c r="E28" s="30">
        <f t="shared" si="3"/>
        <v>113.80417335473516</v>
      </c>
      <c r="F28" s="38">
        <v>808</v>
      </c>
      <c r="G28" s="15">
        <f t="shared" si="1"/>
        <v>0.64639999999999997</v>
      </c>
      <c r="H28" s="30">
        <f t="shared" si="4"/>
        <v>115.42857142857143</v>
      </c>
      <c r="I28" s="29">
        <v>935</v>
      </c>
      <c r="J28" s="15">
        <f t="shared" si="2"/>
        <v>0.748</v>
      </c>
      <c r="K28" s="30">
        <f t="shared" si="5"/>
        <v>111.97604790419162</v>
      </c>
    </row>
    <row r="29" spans="1:11">
      <c r="A29" s="362"/>
      <c r="B29" s="138" t="s">
        <v>14</v>
      </c>
      <c r="C29" s="64">
        <v>708</v>
      </c>
      <c r="D29" s="32">
        <f t="shared" si="0"/>
        <v>0.56640000000000001</v>
      </c>
      <c r="E29" s="33">
        <f>C29/$C$23*100</f>
        <v>113.64365971107544</v>
      </c>
      <c r="F29" s="64">
        <v>808</v>
      </c>
      <c r="G29" s="32">
        <f t="shared" si="1"/>
        <v>0.64639999999999997</v>
      </c>
      <c r="H29" s="33">
        <f>F29/$F$23*100</f>
        <v>115.42857142857143</v>
      </c>
      <c r="I29" s="69">
        <v>935</v>
      </c>
      <c r="J29" s="32">
        <f t="shared" si="2"/>
        <v>0.748</v>
      </c>
      <c r="K29" s="33">
        <f>I29/$I$23*100</f>
        <v>111.97604790419162</v>
      </c>
    </row>
    <row r="30" spans="1:11">
      <c r="A30" s="362"/>
      <c r="B30" s="138" t="s">
        <v>15</v>
      </c>
      <c r="C30" s="64">
        <v>708</v>
      </c>
      <c r="D30" s="32">
        <f t="shared" si="0"/>
        <v>0.56640000000000001</v>
      </c>
      <c r="E30" s="33">
        <f t="shared" si="3"/>
        <v>113.64365971107544</v>
      </c>
      <c r="F30" s="64">
        <v>808</v>
      </c>
      <c r="G30" s="32">
        <f t="shared" si="1"/>
        <v>0.64639999999999997</v>
      </c>
      <c r="H30" s="33">
        <f t="shared" si="4"/>
        <v>115.42857142857143</v>
      </c>
      <c r="I30" s="69">
        <v>935</v>
      </c>
      <c r="J30" s="32">
        <f t="shared" si="2"/>
        <v>0.748</v>
      </c>
      <c r="K30" s="33">
        <f t="shared" si="5"/>
        <v>111.97604790419162</v>
      </c>
    </row>
    <row r="31" spans="1:11">
      <c r="A31" s="362"/>
      <c r="B31" s="138" t="s">
        <v>16</v>
      </c>
      <c r="C31" s="64">
        <v>708</v>
      </c>
      <c r="D31" s="32">
        <f t="shared" si="0"/>
        <v>0.56640000000000001</v>
      </c>
      <c r="E31" s="33">
        <f t="shared" si="3"/>
        <v>113.64365971107544</v>
      </c>
      <c r="F31" s="64">
        <v>808</v>
      </c>
      <c r="G31" s="32">
        <f t="shared" si="1"/>
        <v>0.64639999999999997</v>
      </c>
      <c r="H31" s="33">
        <f t="shared" si="4"/>
        <v>115.42857142857143</v>
      </c>
      <c r="I31" s="69">
        <v>935</v>
      </c>
      <c r="J31" s="32">
        <f t="shared" si="2"/>
        <v>0.748</v>
      </c>
      <c r="K31" s="33">
        <f t="shared" si="5"/>
        <v>111.97604790419162</v>
      </c>
    </row>
    <row r="32" spans="1:11">
      <c r="A32" s="362"/>
      <c r="B32" s="138" t="s">
        <v>17</v>
      </c>
      <c r="C32" s="64">
        <v>790</v>
      </c>
      <c r="D32" s="32">
        <f t="shared" si="0"/>
        <v>0.63200000000000001</v>
      </c>
      <c r="E32" s="33">
        <f t="shared" si="3"/>
        <v>126.80577849117174</v>
      </c>
      <c r="F32" s="64">
        <v>900</v>
      </c>
      <c r="G32" s="32">
        <f t="shared" si="1"/>
        <v>0.72</v>
      </c>
      <c r="H32" s="33">
        <f t="shared" si="4"/>
        <v>128.57142857142858</v>
      </c>
      <c r="I32" s="69">
        <v>1042</v>
      </c>
      <c r="J32" s="32">
        <f t="shared" si="2"/>
        <v>0.83360000000000001</v>
      </c>
      <c r="K32" s="33">
        <f t="shared" si="5"/>
        <v>124.79041916167664</v>
      </c>
    </row>
    <row r="33" spans="1:11" ht="16.5" customHeight="1">
      <c r="A33" s="362"/>
      <c r="B33" s="138" t="s">
        <v>18</v>
      </c>
      <c r="C33" s="64">
        <v>840</v>
      </c>
      <c r="D33" s="32">
        <f t="shared" si="0"/>
        <v>0.67200000000000004</v>
      </c>
      <c r="E33" s="33">
        <f t="shared" si="3"/>
        <v>134.83146067415731</v>
      </c>
      <c r="F33" s="64">
        <v>963</v>
      </c>
      <c r="G33" s="32">
        <f t="shared" si="1"/>
        <v>0.77039999999999997</v>
      </c>
      <c r="H33" s="33">
        <f t="shared" si="4"/>
        <v>137.57142857142856</v>
      </c>
      <c r="I33" s="69">
        <v>1110</v>
      </c>
      <c r="J33" s="32">
        <f t="shared" si="2"/>
        <v>0.88800000000000001</v>
      </c>
      <c r="K33" s="33">
        <f t="shared" si="5"/>
        <v>132.93413173652695</v>
      </c>
    </row>
    <row r="34" spans="1:11" ht="16.5" customHeight="1">
      <c r="A34" s="362"/>
      <c r="B34" s="138" t="s">
        <v>19</v>
      </c>
      <c r="C34" s="64">
        <v>840</v>
      </c>
      <c r="D34" s="32">
        <f t="shared" si="0"/>
        <v>0.67200000000000004</v>
      </c>
      <c r="E34" s="33">
        <f t="shared" si="3"/>
        <v>134.83146067415731</v>
      </c>
      <c r="F34" s="64">
        <v>963</v>
      </c>
      <c r="G34" s="32">
        <f t="shared" si="1"/>
        <v>0.77039999999999997</v>
      </c>
      <c r="H34" s="33">
        <f t="shared" si="4"/>
        <v>137.57142857142856</v>
      </c>
      <c r="I34" s="69">
        <v>1110</v>
      </c>
      <c r="J34" s="32">
        <f t="shared" si="2"/>
        <v>0.88800000000000001</v>
      </c>
      <c r="K34" s="33">
        <f t="shared" si="5"/>
        <v>132.93413173652695</v>
      </c>
    </row>
    <row r="35" spans="1:11" ht="16.5" customHeight="1">
      <c r="A35" s="362"/>
      <c r="B35" s="138" t="s">
        <v>20</v>
      </c>
      <c r="C35" s="64">
        <v>840</v>
      </c>
      <c r="D35" s="32">
        <f t="shared" si="0"/>
        <v>0.67200000000000004</v>
      </c>
      <c r="E35" s="33">
        <f t="shared" si="3"/>
        <v>134.83146067415731</v>
      </c>
      <c r="F35" s="64">
        <v>963</v>
      </c>
      <c r="G35" s="32">
        <f t="shared" si="1"/>
        <v>0.77039999999999997</v>
      </c>
      <c r="H35" s="33">
        <f t="shared" si="4"/>
        <v>137.57142857142856</v>
      </c>
      <c r="I35" s="69">
        <v>1100</v>
      </c>
      <c r="J35" s="32">
        <f t="shared" si="2"/>
        <v>0.88</v>
      </c>
      <c r="K35" s="33">
        <f t="shared" si="5"/>
        <v>131.73652694610777</v>
      </c>
    </row>
    <row r="36" spans="1:11" ht="16.5" customHeight="1">
      <c r="A36" s="362"/>
      <c r="B36" s="37" t="s">
        <v>146</v>
      </c>
      <c r="C36" s="64">
        <v>840</v>
      </c>
      <c r="D36" s="32">
        <f t="shared" si="0"/>
        <v>0.67200000000000004</v>
      </c>
      <c r="E36" s="33">
        <f t="shared" si="3"/>
        <v>134.83146067415731</v>
      </c>
      <c r="F36" s="64">
        <v>963</v>
      </c>
      <c r="G36" s="32">
        <f t="shared" si="1"/>
        <v>0.77039999999999997</v>
      </c>
      <c r="H36" s="33">
        <f t="shared" si="4"/>
        <v>137.57142857142856</v>
      </c>
      <c r="I36" s="69">
        <v>1100</v>
      </c>
      <c r="J36" s="32">
        <f t="shared" si="2"/>
        <v>0.88</v>
      </c>
      <c r="K36" s="33">
        <f t="shared" si="5"/>
        <v>131.73652694610777</v>
      </c>
    </row>
    <row r="37" spans="1:11" ht="16.5" customHeight="1" thickBot="1">
      <c r="A37" s="363"/>
      <c r="B37" s="139" t="s">
        <v>147</v>
      </c>
      <c r="C37" s="41">
        <v>970</v>
      </c>
      <c r="D37" s="17">
        <f t="shared" si="0"/>
        <v>0.77600000000000002</v>
      </c>
      <c r="E37" s="42">
        <f t="shared" si="3"/>
        <v>155.69823434991974</v>
      </c>
      <c r="F37" s="41">
        <v>1081</v>
      </c>
      <c r="G37" s="17">
        <f t="shared" si="1"/>
        <v>0.86480000000000001</v>
      </c>
      <c r="H37" s="42">
        <f t="shared" si="4"/>
        <v>154.42857142857142</v>
      </c>
      <c r="I37" s="43">
        <v>1280</v>
      </c>
      <c r="J37" s="17">
        <f t="shared" si="2"/>
        <v>1.024</v>
      </c>
      <c r="K37" s="42">
        <f t="shared" si="5"/>
        <v>153.29341317365271</v>
      </c>
    </row>
    <row r="38" spans="1:11">
      <c r="A38" s="364">
        <v>2015</v>
      </c>
      <c r="B38" s="136" t="s">
        <v>148</v>
      </c>
      <c r="C38" s="35">
        <v>970</v>
      </c>
      <c r="D38" s="13">
        <f t="shared" si="0"/>
        <v>0.77600000000000002</v>
      </c>
      <c r="E38" s="27">
        <f t="shared" si="3"/>
        <v>155.69823434991974</v>
      </c>
      <c r="F38" s="35">
        <v>1081</v>
      </c>
      <c r="G38" s="13">
        <f t="shared" si="1"/>
        <v>0.86480000000000001</v>
      </c>
      <c r="H38" s="27">
        <f t="shared" si="4"/>
        <v>154.42857142857142</v>
      </c>
      <c r="I38" s="26">
        <v>1280</v>
      </c>
      <c r="J38" s="13">
        <f t="shared" si="2"/>
        <v>1.024</v>
      </c>
      <c r="K38" s="27">
        <f t="shared" si="5"/>
        <v>153.29341317365271</v>
      </c>
    </row>
    <row r="39" spans="1:11" ht="16.5" customHeight="1">
      <c r="A39" s="365"/>
      <c r="B39" s="137" t="s">
        <v>12</v>
      </c>
      <c r="C39" s="64">
        <v>970</v>
      </c>
      <c r="D39" s="32">
        <f t="shared" si="0"/>
        <v>0.77600000000000002</v>
      </c>
      <c r="E39" s="33">
        <f t="shared" si="3"/>
        <v>155.69823434991974</v>
      </c>
      <c r="F39" s="64">
        <v>1081</v>
      </c>
      <c r="G39" s="32">
        <f t="shared" si="1"/>
        <v>0.86480000000000001</v>
      </c>
      <c r="H39" s="33">
        <f t="shared" si="4"/>
        <v>154.42857142857142</v>
      </c>
      <c r="I39" s="69">
        <v>1280</v>
      </c>
      <c r="J39" s="32">
        <f t="shared" si="2"/>
        <v>1.024</v>
      </c>
      <c r="K39" s="33">
        <f t="shared" si="5"/>
        <v>153.29341317365271</v>
      </c>
    </row>
    <row r="40" spans="1:11" ht="16.5" customHeight="1">
      <c r="A40" s="365"/>
      <c r="B40" s="137" t="s">
        <v>13</v>
      </c>
      <c r="C40" s="64">
        <v>970</v>
      </c>
      <c r="D40" s="32">
        <f t="shared" si="0"/>
        <v>0.77600000000000002</v>
      </c>
      <c r="E40" s="33">
        <f t="shared" si="3"/>
        <v>155.69823434991974</v>
      </c>
      <c r="F40" s="64">
        <v>1081</v>
      </c>
      <c r="G40" s="32">
        <f t="shared" si="1"/>
        <v>0.86480000000000001</v>
      </c>
      <c r="H40" s="33">
        <f t="shared" si="4"/>
        <v>154.42857142857142</v>
      </c>
      <c r="I40" s="69">
        <v>1280</v>
      </c>
      <c r="J40" s="32">
        <f t="shared" si="2"/>
        <v>1.024</v>
      </c>
      <c r="K40" s="33">
        <f t="shared" si="5"/>
        <v>153.29341317365271</v>
      </c>
    </row>
    <row r="41" spans="1:11" ht="16.5" customHeight="1">
      <c r="A41" s="365"/>
      <c r="B41" s="137" t="s">
        <v>14</v>
      </c>
      <c r="C41" s="64">
        <v>950</v>
      </c>
      <c r="D41" s="32">
        <f t="shared" si="0"/>
        <v>0.76</v>
      </c>
      <c r="E41" s="33">
        <f t="shared" si="3"/>
        <v>152.48796147672553</v>
      </c>
      <c r="F41" s="64">
        <v>1071</v>
      </c>
      <c r="G41" s="32">
        <f t="shared" si="1"/>
        <v>0.85680000000000001</v>
      </c>
      <c r="H41" s="33">
        <f t="shared" si="4"/>
        <v>153</v>
      </c>
      <c r="I41" s="69">
        <v>1280</v>
      </c>
      <c r="J41" s="32">
        <f t="shared" si="2"/>
        <v>1.024</v>
      </c>
      <c r="K41" s="33">
        <f t="shared" si="5"/>
        <v>153.29341317365271</v>
      </c>
    </row>
    <row r="42" spans="1:11" ht="16.5" customHeight="1">
      <c r="A42" s="365"/>
      <c r="B42" s="137" t="s">
        <v>15</v>
      </c>
      <c r="C42" s="38">
        <v>950</v>
      </c>
      <c r="D42" s="15">
        <f t="shared" si="0"/>
        <v>0.76</v>
      </c>
      <c r="E42" s="30">
        <f t="shared" si="3"/>
        <v>152.48796147672553</v>
      </c>
      <c r="F42" s="38">
        <v>1063</v>
      </c>
      <c r="G42" s="15">
        <f t="shared" si="1"/>
        <v>0.85040000000000004</v>
      </c>
      <c r="H42" s="30">
        <f t="shared" si="4"/>
        <v>151.85714285714283</v>
      </c>
      <c r="I42" s="29">
        <v>1261</v>
      </c>
      <c r="J42" s="15">
        <f t="shared" si="2"/>
        <v>1.0087999999999999</v>
      </c>
      <c r="K42" s="30">
        <f t="shared" si="5"/>
        <v>151.01796407185628</v>
      </c>
    </row>
    <row r="43" spans="1:11" ht="16.5" customHeight="1">
      <c r="A43" s="365"/>
      <c r="B43" s="137" t="s">
        <v>16</v>
      </c>
      <c r="C43" s="38">
        <v>950</v>
      </c>
      <c r="D43" s="15">
        <f t="shared" si="0"/>
        <v>0.76</v>
      </c>
      <c r="E43" s="30">
        <f t="shared" si="3"/>
        <v>152.48796147672553</v>
      </c>
      <c r="F43" s="38">
        <v>1063</v>
      </c>
      <c r="G43" s="48">
        <f t="shared" si="1"/>
        <v>0.85040000000000004</v>
      </c>
      <c r="H43" s="124">
        <f t="shared" si="4"/>
        <v>151.85714285714283</v>
      </c>
      <c r="I43" s="129">
        <v>1261</v>
      </c>
      <c r="J43" s="15">
        <f t="shared" si="2"/>
        <v>1.0087999999999999</v>
      </c>
      <c r="K43" s="30">
        <f t="shared" si="5"/>
        <v>151.01796407185628</v>
      </c>
    </row>
    <row r="44" spans="1:11" ht="16.5" customHeight="1">
      <c r="A44" s="365"/>
      <c r="B44" s="137" t="s">
        <v>17</v>
      </c>
      <c r="C44" s="38">
        <v>1044</v>
      </c>
      <c r="D44" s="15">
        <f t="shared" si="0"/>
        <v>0.83520000000000005</v>
      </c>
      <c r="E44" s="30">
        <f t="shared" si="3"/>
        <v>167.57624398073835</v>
      </c>
      <c r="F44" s="38">
        <v>1154</v>
      </c>
      <c r="G44" s="48">
        <f t="shared" si="1"/>
        <v>0.92320000000000002</v>
      </c>
      <c r="H44" s="124">
        <f t="shared" si="4"/>
        <v>164.85714285714286</v>
      </c>
      <c r="I44" s="129">
        <v>1371</v>
      </c>
      <c r="J44" s="15">
        <f t="shared" si="2"/>
        <v>1.0968</v>
      </c>
      <c r="K44" s="30">
        <f t="shared" si="5"/>
        <v>164.19161676646706</v>
      </c>
    </row>
    <row r="45" spans="1:11" ht="16.5" customHeight="1">
      <c r="A45" s="365"/>
      <c r="B45" s="137" t="s">
        <v>18</v>
      </c>
      <c r="C45" s="64">
        <v>1044</v>
      </c>
      <c r="D45" s="32">
        <f t="shared" si="0"/>
        <v>0.83520000000000005</v>
      </c>
      <c r="E45" s="33">
        <f t="shared" si="3"/>
        <v>167.57624398073835</v>
      </c>
      <c r="F45" s="64">
        <v>1154</v>
      </c>
      <c r="G45" s="32">
        <f t="shared" si="1"/>
        <v>0.92320000000000002</v>
      </c>
      <c r="H45" s="33">
        <f t="shared" si="4"/>
        <v>164.85714285714286</v>
      </c>
      <c r="I45" s="69">
        <v>1371</v>
      </c>
      <c r="J45" s="32">
        <f t="shared" si="2"/>
        <v>1.0968</v>
      </c>
      <c r="K45" s="33">
        <f t="shared" si="5"/>
        <v>164.19161676646706</v>
      </c>
    </row>
    <row r="46" spans="1:11" ht="16.5" customHeight="1">
      <c r="A46" s="365"/>
      <c r="B46" s="137" t="s">
        <v>19</v>
      </c>
      <c r="C46" s="38">
        <v>1044</v>
      </c>
      <c r="D46" s="15">
        <f t="shared" si="0"/>
        <v>0.83520000000000005</v>
      </c>
      <c r="E46" s="30">
        <f t="shared" si="3"/>
        <v>167.57624398073835</v>
      </c>
      <c r="F46" s="38">
        <v>1154</v>
      </c>
      <c r="G46" s="15">
        <f t="shared" si="1"/>
        <v>0.92320000000000002</v>
      </c>
      <c r="H46" s="30">
        <f t="shared" si="4"/>
        <v>164.85714285714286</v>
      </c>
      <c r="I46" s="29">
        <v>1371</v>
      </c>
      <c r="J46" s="15">
        <f t="shared" si="2"/>
        <v>1.0968</v>
      </c>
      <c r="K46" s="30">
        <f t="shared" si="5"/>
        <v>164.19161676646706</v>
      </c>
    </row>
    <row r="47" spans="1:11" ht="16.5" customHeight="1">
      <c r="A47" s="365"/>
      <c r="B47" s="137" t="s">
        <v>20</v>
      </c>
      <c r="C47" s="38">
        <v>1107</v>
      </c>
      <c r="D47" s="15">
        <f t="shared" si="0"/>
        <v>0.88560000000000005</v>
      </c>
      <c r="E47" s="30">
        <f t="shared" si="3"/>
        <v>177.68860353130015</v>
      </c>
      <c r="F47" s="38">
        <v>1225</v>
      </c>
      <c r="G47" s="48">
        <f t="shared" si="1"/>
        <v>0.98</v>
      </c>
      <c r="H47" s="124">
        <f t="shared" si="4"/>
        <v>175</v>
      </c>
      <c r="I47" s="129">
        <v>1462</v>
      </c>
      <c r="J47" s="15">
        <f t="shared" si="2"/>
        <v>1.1696</v>
      </c>
      <c r="K47" s="30">
        <f t="shared" si="5"/>
        <v>175.08982035928145</v>
      </c>
    </row>
    <row r="48" spans="1:11" ht="16.5" customHeight="1">
      <c r="A48" s="365"/>
      <c r="B48" s="137" t="s">
        <v>146</v>
      </c>
      <c r="C48" s="38">
        <v>1107</v>
      </c>
      <c r="D48" s="15">
        <f t="shared" si="0"/>
        <v>0.88560000000000005</v>
      </c>
      <c r="E48" s="30">
        <f t="shared" si="3"/>
        <v>177.68860353130015</v>
      </c>
      <c r="F48" s="38">
        <v>1225</v>
      </c>
      <c r="G48" s="48">
        <f t="shared" si="1"/>
        <v>0.98</v>
      </c>
      <c r="H48" s="124">
        <f t="shared" si="4"/>
        <v>175</v>
      </c>
      <c r="I48" s="129">
        <v>1462</v>
      </c>
      <c r="J48" s="15">
        <f t="shared" si="2"/>
        <v>1.1696</v>
      </c>
      <c r="K48" s="30">
        <f t="shared" si="5"/>
        <v>175.08982035928145</v>
      </c>
    </row>
    <row r="49" spans="1:11" ht="16.5" customHeight="1" thickBot="1">
      <c r="A49" s="365"/>
      <c r="B49" s="140" t="s">
        <v>147</v>
      </c>
      <c r="C49" s="41">
        <v>1190</v>
      </c>
      <c r="D49" s="17">
        <f t="shared" si="0"/>
        <v>0.95199999999999996</v>
      </c>
      <c r="E49" s="42">
        <f t="shared" si="3"/>
        <v>191.01123595505618</v>
      </c>
      <c r="F49" s="41">
        <v>1388</v>
      </c>
      <c r="G49" s="59">
        <f t="shared" si="1"/>
        <v>1.1104000000000001</v>
      </c>
      <c r="H49" s="141">
        <f t="shared" si="4"/>
        <v>198.28571428571428</v>
      </c>
      <c r="I49" s="143">
        <v>1602</v>
      </c>
      <c r="J49" s="17">
        <f t="shared" si="2"/>
        <v>1.2816000000000001</v>
      </c>
      <c r="K49" s="42">
        <f t="shared" si="5"/>
        <v>191.8562874251497</v>
      </c>
    </row>
    <row r="50" spans="1:11">
      <c r="A50" s="361">
        <v>2016</v>
      </c>
      <c r="B50" s="83" t="s">
        <v>148</v>
      </c>
      <c r="C50" s="35">
        <v>1190</v>
      </c>
      <c r="D50" s="13">
        <f t="shared" si="0"/>
        <v>0.95199999999999996</v>
      </c>
      <c r="E50" s="27">
        <f t="shared" si="3"/>
        <v>191.01123595505618</v>
      </c>
      <c r="F50" s="35">
        <v>1388</v>
      </c>
      <c r="G50" s="13">
        <f t="shared" si="1"/>
        <v>1.1104000000000001</v>
      </c>
      <c r="H50" s="27">
        <f t="shared" si="4"/>
        <v>198.28571428571428</v>
      </c>
      <c r="I50" s="26">
        <v>1608</v>
      </c>
      <c r="J50" s="13">
        <f t="shared" si="2"/>
        <v>1.2864</v>
      </c>
      <c r="K50" s="27">
        <f t="shared" si="5"/>
        <v>192.57485029940119</v>
      </c>
    </row>
    <row r="51" spans="1:11">
      <c r="A51" s="362"/>
      <c r="B51" s="134" t="s">
        <v>12</v>
      </c>
      <c r="C51" s="38">
        <v>1190</v>
      </c>
      <c r="D51" s="15">
        <f t="shared" si="0"/>
        <v>0.95199999999999996</v>
      </c>
      <c r="E51" s="30">
        <f t="shared" si="3"/>
        <v>191.01123595505618</v>
      </c>
      <c r="F51" s="38">
        <v>1388</v>
      </c>
      <c r="G51" s="15">
        <f t="shared" si="1"/>
        <v>1.1104000000000001</v>
      </c>
      <c r="H51" s="30">
        <f t="shared" si="4"/>
        <v>198.28571428571428</v>
      </c>
      <c r="I51" s="29">
        <v>1608</v>
      </c>
      <c r="J51" s="15">
        <f t="shared" si="2"/>
        <v>1.2864</v>
      </c>
      <c r="K51" s="30">
        <f t="shared" si="5"/>
        <v>192.57485029940119</v>
      </c>
    </row>
    <row r="52" spans="1:11">
      <c r="A52" s="362"/>
      <c r="B52" s="134" t="s">
        <v>13</v>
      </c>
      <c r="C52" s="38">
        <v>1190</v>
      </c>
      <c r="D52" s="15">
        <f t="shared" si="0"/>
        <v>0.95199999999999996</v>
      </c>
      <c r="E52" s="30">
        <f t="shared" si="3"/>
        <v>191.01123595505618</v>
      </c>
      <c r="F52" s="38">
        <v>1388</v>
      </c>
      <c r="G52" s="15">
        <f t="shared" si="1"/>
        <v>1.1104000000000001</v>
      </c>
      <c r="H52" s="30">
        <f t="shared" si="4"/>
        <v>198.28571428571428</v>
      </c>
      <c r="I52" s="29">
        <v>1608</v>
      </c>
      <c r="J52" s="15">
        <f t="shared" si="2"/>
        <v>1.2864</v>
      </c>
      <c r="K52" s="30">
        <f t="shared" si="5"/>
        <v>192.57485029940119</v>
      </c>
    </row>
    <row r="53" spans="1:11">
      <c r="A53" s="362"/>
      <c r="B53" s="134" t="s">
        <v>14</v>
      </c>
      <c r="C53" s="38">
        <v>1190</v>
      </c>
      <c r="D53" s="15">
        <f t="shared" si="0"/>
        <v>0.95199999999999996</v>
      </c>
      <c r="E53" s="30">
        <f t="shared" si="3"/>
        <v>191.01123595505618</v>
      </c>
      <c r="F53" s="38">
        <v>1388</v>
      </c>
      <c r="G53" s="15">
        <f t="shared" si="1"/>
        <v>1.1104000000000001</v>
      </c>
      <c r="H53" s="30">
        <f t="shared" si="4"/>
        <v>198.28571428571428</v>
      </c>
      <c r="I53" s="29">
        <v>1608</v>
      </c>
      <c r="J53" s="15">
        <f t="shared" si="2"/>
        <v>1.2864</v>
      </c>
      <c r="K53" s="30">
        <f t="shared" si="5"/>
        <v>192.57485029940119</v>
      </c>
    </row>
    <row r="54" spans="1:11">
      <c r="A54" s="362"/>
      <c r="B54" s="134" t="s">
        <v>15</v>
      </c>
      <c r="C54" s="38">
        <v>1295</v>
      </c>
      <c r="D54" s="15">
        <f t="shared" si="0"/>
        <v>1.036</v>
      </c>
      <c r="E54" s="30">
        <f t="shared" si="3"/>
        <v>207.86516853932585</v>
      </c>
      <c r="F54" s="38">
        <v>1477</v>
      </c>
      <c r="G54" s="15">
        <f t="shared" si="1"/>
        <v>1.1816</v>
      </c>
      <c r="H54" s="30">
        <f t="shared" si="4"/>
        <v>211</v>
      </c>
      <c r="I54" s="29">
        <v>1710</v>
      </c>
      <c r="J54" s="15">
        <f t="shared" si="2"/>
        <v>1.3680000000000001</v>
      </c>
      <c r="K54" s="30">
        <f t="shared" si="5"/>
        <v>204.79041916167665</v>
      </c>
    </row>
    <row r="55" spans="1:11">
      <c r="A55" s="362"/>
      <c r="B55" s="93" t="s">
        <v>16</v>
      </c>
      <c r="C55" s="38">
        <v>1295</v>
      </c>
      <c r="D55" s="15">
        <f t="shared" si="0"/>
        <v>1.036</v>
      </c>
      <c r="E55" s="30">
        <f t="shared" si="3"/>
        <v>207.86516853932585</v>
      </c>
      <c r="F55" s="38">
        <v>1477</v>
      </c>
      <c r="G55" s="15">
        <f t="shared" si="1"/>
        <v>1.1816</v>
      </c>
      <c r="H55" s="30">
        <f t="shared" si="4"/>
        <v>211</v>
      </c>
      <c r="I55" s="38">
        <v>1710</v>
      </c>
      <c r="J55" s="15">
        <f t="shared" si="2"/>
        <v>1.3680000000000001</v>
      </c>
      <c r="K55" s="30">
        <f t="shared" si="5"/>
        <v>204.79041916167665</v>
      </c>
    </row>
    <row r="56" spans="1:11">
      <c r="A56" s="362"/>
      <c r="B56" s="93" t="s">
        <v>17</v>
      </c>
      <c r="C56" s="38">
        <v>1295</v>
      </c>
      <c r="D56" s="15">
        <f t="shared" si="0"/>
        <v>1.036</v>
      </c>
      <c r="E56" s="30">
        <f t="shared" si="3"/>
        <v>207.86516853932585</v>
      </c>
      <c r="F56" s="38">
        <v>1388</v>
      </c>
      <c r="G56" s="15">
        <f t="shared" si="1"/>
        <v>1.1104000000000001</v>
      </c>
      <c r="H56" s="30">
        <f t="shared" si="4"/>
        <v>198.28571428571428</v>
      </c>
      <c r="I56" s="38">
        <v>1710</v>
      </c>
      <c r="J56" s="15">
        <f t="shared" si="2"/>
        <v>1.3680000000000001</v>
      </c>
      <c r="K56" s="30">
        <f t="shared" si="5"/>
        <v>204.79041916167665</v>
      </c>
    </row>
    <row r="57" spans="1:11">
      <c r="A57" s="362"/>
      <c r="B57" s="93" t="s">
        <v>18</v>
      </c>
      <c r="C57" s="38">
        <v>1480</v>
      </c>
      <c r="D57" s="15">
        <f t="shared" si="0"/>
        <v>1.1839999999999999</v>
      </c>
      <c r="E57" s="30">
        <f t="shared" si="3"/>
        <v>237.5601926163724</v>
      </c>
      <c r="F57" s="38">
        <v>1735</v>
      </c>
      <c r="G57" s="15">
        <f t="shared" si="1"/>
        <v>1.3879999999999999</v>
      </c>
      <c r="H57" s="30">
        <f t="shared" si="4"/>
        <v>247.85714285714286</v>
      </c>
      <c r="I57" s="38">
        <v>2149</v>
      </c>
      <c r="J57" s="15">
        <f t="shared" si="2"/>
        <v>1.7192000000000001</v>
      </c>
      <c r="K57" s="30">
        <f t="shared" si="5"/>
        <v>257.36526946107784</v>
      </c>
    </row>
    <row r="58" spans="1:11">
      <c r="A58" s="362"/>
      <c r="B58" s="93" t="s">
        <v>19</v>
      </c>
      <c r="C58" s="38">
        <v>1480</v>
      </c>
      <c r="D58" s="15">
        <f t="shared" si="0"/>
        <v>1.1839999999999999</v>
      </c>
      <c r="E58" s="30">
        <f t="shared" si="3"/>
        <v>237.5601926163724</v>
      </c>
      <c r="F58" s="38">
        <v>1718</v>
      </c>
      <c r="G58" s="15">
        <f t="shared" si="1"/>
        <v>1.3744000000000001</v>
      </c>
      <c r="H58" s="30">
        <f t="shared" si="4"/>
        <v>245.42857142857142</v>
      </c>
      <c r="I58" s="38">
        <v>2149</v>
      </c>
      <c r="J58" s="15">
        <f t="shared" si="2"/>
        <v>1.7192000000000001</v>
      </c>
      <c r="K58" s="30">
        <f t="shared" si="5"/>
        <v>257.36526946107784</v>
      </c>
    </row>
    <row r="59" spans="1:11">
      <c r="A59" s="362"/>
      <c r="B59" s="93" t="s">
        <v>20</v>
      </c>
      <c r="C59" s="38">
        <v>1480</v>
      </c>
      <c r="D59" s="15">
        <f t="shared" si="0"/>
        <v>1.1839999999999999</v>
      </c>
      <c r="E59" s="30">
        <f t="shared" si="3"/>
        <v>237.5601926163724</v>
      </c>
      <c r="F59" s="38">
        <v>1718</v>
      </c>
      <c r="G59" s="15">
        <f t="shared" si="1"/>
        <v>1.3744000000000001</v>
      </c>
      <c r="H59" s="30">
        <f t="shared" si="4"/>
        <v>245.42857142857142</v>
      </c>
      <c r="I59" s="38">
        <v>2149</v>
      </c>
      <c r="J59" s="15">
        <f t="shared" si="2"/>
        <v>1.7192000000000001</v>
      </c>
      <c r="K59" s="30">
        <f t="shared" si="5"/>
        <v>257.36526946107784</v>
      </c>
    </row>
    <row r="60" spans="1:11">
      <c r="A60" s="362"/>
      <c r="B60" s="93" t="s">
        <v>146</v>
      </c>
      <c r="C60" s="38">
        <v>1480</v>
      </c>
      <c r="D60" s="15">
        <f t="shared" si="0"/>
        <v>1.1839999999999999</v>
      </c>
      <c r="E60" s="30">
        <f t="shared" si="3"/>
        <v>237.5601926163724</v>
      </c>
      <c r="F60" s="38">
        <v>1718</v>
      </c>
      <c r="G60" s="15">
        <f t="shared" si="1"/>
        <v>1.3744000000000001</v>
      </c>
      <c r="H60" s="30">
        <f t="shared" si="4"/>
        <v>245.42857142857142</v>
      </c>
      <c r="I60" s="38">
        <v>1900</v>
      </c>
      <c r="J60" s="15">
        <f t="shared" si="2"/>
        <v>1.52</v>
      </c>
      <c r="K60" s="30">
        <f t="shared" si="5"/>
        <v>227.54491017964074</v>
      </c>
    </row>
    <row r="61" spans="1:11" ht="15" thickBot="1">
      <c r="A61" s="362"/>
      <c r="B61" s="100" t="s">
        <v>147</v>
      </c>
      <c r="C61" s="41">
        <v>1633</v>
      </c>
      <c r="D61" s="17">
        <f t="shared" si="0"/>
        <v>1.3064</v>
      </c>
      <c r="E61" s="42">
        <f t="shared" si="3"/>
        <v>262.11878009630823</v>
      </c>
      <c r="F61" s="41">
        <v>1834</v>
      </c>
      <c r="G61" s="17">
        <f t="shared" si="1"/>
        <v>1.4672000000000001</v>
      </c>
      <c r="H61" s="42">
        <f t="shared" si="4"/>
        <v>262</v>
      </c>
      <c r="I61" s="41">
        <v>2155</v>
      </c>
      <c r="J61" s="17">
        <f t="shared" si="2"/>
        <v>1.724</v>
      </c>
      <c r="K61" s="42">
        <f t="shared" si="5"/>
        <v>258.08383233532936</v>
      </c>
    </row>
    <row r="62" spans="1:11">
      <c r="A62" s="364">
        <v>2017</v>
      </c>
      <c r="B62" s="134" t="s">
        <v>148</v>
      </c>
      <c r="C62" s="135">
        <v>1633</v>
      </c>
      <c r="D62" s="76">
        <f t="shared" si="0"/>
        <v>1.3064</v>
      </c>
      <c r="E62" s="126">
        <f t="shared" si="3"/>
        <v>262.11878009630823</v>
      </c>
      <c r="F62" s="135">
        <v>1818</v>
      </c>
      <c r="G62" s="76">
        <f t="shared" si="1"/>
        <v>1.4543999999999999</v>
      </c>
      <c r="H62" s="126">
        <f t="shared" si="4"/>
        <v>259.71428571428572</v>
      </c>
      <c r="I62" s="135">
        <v>2155</v>
      </c>
      <c r="J62" s="76">
        <f t="shared" si="2"/>
        <v>1.724</v>
      </c>
      <c r="K62" s="126">
        <f t="shared" si="5"/>
        <v>258.08383233532936</v>
      </c>
    </row>
    <row r="63" spans="1:11">
      <c r="A63" s="365"/>
      <c r="B63" s="134" t="s">
        <v>12</v>
      </c>
      <c r="C63" s="135">
        <v>1633</v>
      </c>
      <c r="D63" s="76">
        <f t="shared" si="0"/>
        <v>1.3064</v>
      </c>
      <c r="E63" s="126">
        <f t="shared" si="3"/>
        <v>262.11878009630823</v>
      </c>
      <c r="F63" s="135">
        <v>1818</v>
      </c>
      <c r="G63" s="76">
        <f t="shared" si="1"/>
        <v>1.4543999999999999</v>
      </c>
      <c r="H63" s="126">
        <f t="shared" si="4"/>
        <v>259.71428571428572</v>
      </c>
      <c r="I63" s="135">
        <v>2155</v>
      </c>
      <c r="J63" s="76">
        <f t="shared" si="2"/>
        <v>1.724</v>
      </c>
      <c r="K63" s="126">
        <f t="shared" si="5"/>
        <v>258.08383233532936</v>
      </c>
    </row>
    <row r="64" spans="1:11">
      <c r="A64" s="365"/>
      <c r="B64" s="134" t="s">
        <v>13</v>
      </c>
      <c r="C64" s="135">
        <v>1633</v>
      </c>
      <c r="D64" s="76">
        <f t="shared" si="0"/>
        <v>1.3064</v>
      </c>
      <c r="E64" s="126">
        <f t="shared" si="3"/>
        <v>262.11878009630823</v>
      </c>
      <c r="F64" s="135">
        <v>1804</v>
      </c>
      <c r="G64" s="76">
        <f t="shared" si="1"/>
        <v>1.4432</v>
      </c>
      <c r="H64" s="126">
        <f t="shared" si="4"/>
        <v>257.71428571428572</v>
      </c>
      <c r="I64" s="135">
        <v>2155</v>
      </c>
      <c r="J64" s="76">
        <f t="shared" si="2"/>
        <v>1.724</v>
      </c>
      <c r="K64" s="126">
        <f t="shared" si="5"/>
        <v>258.08383233532936</v>
      </c>
    </row>
    <row r="65" spans="1:11">
      <c r="A65" s="365"/>
      <c r="B65" s="134" t="s">
        <v>14</v>
      </c>
      <c r="C65" s="135">
        <v>1633</v>
      </c>
      <c r="D65" s="76">
        <f t="shared" si="0"/>
        <v>1.3064</v>
      </c>
      <c r="E65" s="126">
        <f t="shared" si="3"/>
        <v>262.11878009630823</v>
      </c>
      <c r="F65" s="135">
        <v>1775</v>
      </c>
      <c r="G65" s="76">
        <f t="shared" si="1"/>
        <v>1.42</v>
      </c>
      <c r="H65" s="126">
        <f t="shared" si="4"/>
        <v>253.57142857142856</v>
      </c>
      <c r="I65" s="135">
        <v>2155</v>
      </c>
      <c r="J65" s="76">
        <f t="shared" si="2"/>
        <v>1.724</v>
      </c>
      <c r="K65" s="126">
        <f t="shared" si="5"/>
        <v>258.08383233532936</v>
      </c>
    </row>
    <row r="66" spans="1:11">
      <c r="A66" s="365"/>
      <c r="B66" s="134" t="s">
        <v>15</v>
      </c>
      <c r="C66" s="135">
        <v>1633</v>
      </c>
      <c r="D66" s="76">
        <f t="shared" si="0"/>
        <v>1.3064</v>
      </c>
      <c r="E66" s="126">
        <f t="shared" si="3"/>
        <v>262.11878009630823</v>
      </c>
      <c r="F66" s="135">
        <v>1804</v>
      </c>
      <c r="G66" s="76">
        <f t="shared" si="1"/>
        <v>1.4432</v>
      </c>
      <c r="H66" s="126">
        <f t="shared" si="4"/>
        <v>257.71428571428572</v>
      </c>
      <c r="I66" s="135">
        <v>2155</v>
      </c>
      <c r="J66" s="76">
        <f t="shared" si="2"/>
        <v>1.724</v>
      </c>
      <c r="K66" s="126">
        <f t="shared" si="5"/>
        <v>258.08383233532936</v>
      </c>
    </row>
    <row r="67" spans="1:11">
      <c r="A67" s="365"/>
      <c r="B67" s="134" t="s">
        <v>16</v>
      </c>
      <c r="C67" s="135">
        <v>1633</v>
      </c>
      <c r="D67" s="76">
        <f t="shared" si="0"/>
        <v>1.3064</v>
      </c>
      <c r="E67" s="126">
        <f t="shared" si="3"/>
        <v>262.11878009630823</v>
      </c>
      <c r="F67" s="135">
        <v>1804</v>
      </c>
      <c r="G67" s="76">
        <f t="shared" si="1"/>
        <v>1.4432</v>
      </c>
      <c r="H67" s="126">
        <f t="shared" si="4"/>
        <v>257.71428571428572</v>
      </c>
      <c r="I67" s="135">
        <v>2155</v>
      </c>
      <c r="J67" s="76">
        <f t="shared" si="2"/>
        <v>1.724</v>
      </c>
      <c r="K67" s="126">
        <f t="shared" si="5"/>
        <v>258.08383233532936</v>
      </c>
    </row>
    <row r="68" spans="1:11">
      <c r="A68" s="365"/>
      <c r="B68" s="134" t="s">
        <v>17</v>
      </c>
      <c r="C68" s="135">
        <v>1633</v>
      </c>
      <c r="D68" s="76">
        <f t="shared" si="0"/>
        <v>1.3064</v>
      </c>
      <c r="E68" s="126">
        <f t="shared" si="3"/>
        <v>262.11878009630823</v>
      </c>
      <c r="F68" s="135">
        <v>1773</v>
      </c>
      <c r="G68" s="76">
        <f t="shared" si="1"/>
        <v>1.4184000000000001</v>
      </c>
      <c r="H68" s="126">
        <f t="shared" si="4"/>
        <v>253.28571428571428</v>
      </c>
      <c r="I68" s="135">
        <v>2155</v>
      </c>
      <c r="J68" s="76">
        <f t="shared" si="2"/>
        <v>1.724</v>
      </c>
      <c r="K68" s="126">
        <f t="shared" si="5"/>
        <v>258.08383233532936</v>
      </c>
    </row>
    <row r="69" spans="1:11">
      <c r="A69" s="365"/>
      <c r="B69" s="134" t="s">
        <v>18</v>
      </c>
      <c r="C69" s="135">
        <v>1633</v>
      </c>
      <c r="D69" s="76">
        <f t="shared" si="0"/>
        <v>1.3064</v>
      </c>
      <c r="E69" s="126">
        <f t="shared" si="3"/>
        <v>262.11878009630823</v>
      </c>
      <c r="F69" s="135">
        <v>1775</v>
      </c>
      <c r="G69" s="76">
        <f t="shared" si="1"/>
        <v>1.42</v>
      </c>
      <c r="H69" s="126">
        <f t="shared" si="4"/>
        <v>253.57142857142856</v>
      </c>
      <c r="I69" s="135">
        <v>2155</v>
      </c>
      <c r="J69" s="76">
        <f t="shared" si="2"/>
        <v>1.724</v>
      </c>
      <c r="K69" s="126">
        <f t="shared" si="5"/>
        <v>258.08383233532936</v>
      </c>
    </row>
    <row r="70" spans="1:11">
      <c r="A70" s="365"/>
      <c r="B70" s="134" t="s">
        <v>19</v>
      </c>
      <c r="C70" s="135">
        <v>1633</v>
      </c>
      <c r="D70" s="76">
        <f t="shared" si="0"/>
        <v>1.3064</v>
      </c>
      <c r="E70" s="126">
        <f t="shared" si="3"/>
        <v>262.11878009630823</v>
      </c>
      <c r="F70" s="135">
        <v>1779</v>
      </c>
      <c r="G70" s="76">
        <f t="shared" si="1"/>
        <v>1.4232</v>
      </c>
      <c r="H70" s="126">
        <f t="shared" si="4"/>
        <v>254.14285714285714</v>
      </c>
      <c r="I70" s="135">
        <v>2155</v>
      </c>
      <c r="J70" s="76">
        <f t="shared" si="2"/>
        <v>1.724</v>
      </c>
      <c r="K70" s="126">
        <f t="shared" si="5"/>
        <v>258.08383233532936</v>
      </c>
    </row>
    <row r="71" spans="1:11">
      <c r="A71" s="365"/>
      <c r="B71" s="134" t="s">
        <v>20</v>
      </c>
      <c r="C71" s="135">
        <v>1633</v>
      </c>
      <c r="D71" s="76">
        <f t="shared" si="0"/>
        <v>1.3064</v>
      </c>
      <c r="E71" s="126">
        <f t="shared" si="3"/>
        <v>262.11878009630823</v>
      </c>
      <c r="F71" s="135">
        <v>1779</v>
      </c>
      <c r="G71" s="76">
        <f t="shared" si="1"/>
        <v>1.4232</v>
      </c>
      <c r="H71" s="126">
        <f t="shared" si="4"/>
        <v>254.14285714285714</v>
      </c>
      <c r="I71" s="135">
        <v>2155</v>
      </c>
      <c r="J71" s="76">
        <f t="shared" si="2"/>
        <v>1.724</v>
      </c>
      <c r="K71" s="126">
        <f t="shared" si="5"/>
        <v>258.08383233532936</v>
      </c>
    </row>
    <row r="72" spans="1:11">
      <c r="A72" s="365"/>
      <c r="B72" s="134" t="s">
        <v>146</v>
      </c>
      <c r="C72" s="135">
        <v>1958</v>
      </c>
      <c r="D72" s="76">
        <f t="shared" si="0"/>
        <v>1.5664</v>
      </c>
      <c r="E72" s="126">
        <f t="shared" si="3"/>
        <v>314.28571428571428</v>
      </c>
      <c r="F72" s="135">
        <v>2132</v>
      </c>
      <c r="G72" s="76">
        <f t="shared" si="1"/>
        <v>1.7056</v>
      </c>
      <c r="H72" s="126">
        <f t="shared" si="4"/>
        <v>304.57142857142856</v>
      </c>
      <c r="I72" s="135">
        <v>2155</v>
      </c>
      <c r="J72" s="76">
        <f t="shared" si="2"/>
        <v>1.724</v>
      </c>
      <c r="K72" s="126">
        <f t="shared" si="5"/>
        <v>258.08383233532936</v>
      </c>
    </row>
    <row r="73" spans="1:11" ht="15" thickBot="1">
      <c r="A73" s="365"/>
      <c r="B73" s="31" t="s">
        <v>147</v>
      </c>
      <c r="C73" s="41">
        <v>1958</v>
      </c>
      <c r="D73" s="17">
        <f t="shared" si="0"/>
        <v>1.5664</v>
      </c>
      <c r="E73" s="42">
        <f t="shared" si="3"/>
        <v>314.28571428571428</v>
      </c>
      <c r="F73" s="41">
        <v>2132</v>
      </c>
      <c r="G73" s="17">
        <f t="shared" si="1"/>
        <v>1.7056</v>
      </c>
      <c r="H73" s="42">
        <f t="shared" si="4"/>
        <v>304.57142857142856</v>
      </c>
      <c r="I73" s="41">
        <v>2478</v>
      </c>
      <c r="J73" s="17">
        <f t="shared" si="2"/>
        <v>1.9823999999999999</v>
      </c>
      <c r="K73" s="42">
        <f t="shared" si="5"/>
        <v>296.76646706586826</v>
      </c>
    </row>
    <row r="74" spans="1:11">
      <c r="A74" s="364">
        <v>2018</v>
      </c>
      <c r="B74" s="83" t="s">
        <v>148</v>
      </c>
      <c r="C74" s="35">
        <v>1958</v>
      </c>
      <c r="D74" s="13">
        <f t="shared" si="0"/>
        <v>1.5664</v>
      </c>
      <c r="E74" s="27">
        <f t="shared" si="3"/>
        <v>314.28571428571428</v>
      </c>
      <c r="F74" s="35">
        <v>2132</v>
      </c>
      <c r="G74" s="13">
        <f t="shared" si="1"/>
        <v>1.7056</v>
      </c>
      <c r="H74" s="27">
        <f t="shared" si="4"/>
        <v>304.57142857142856</v>
      </c>
      <c r="I74" s="35">
        <v>2478</v>
      </c>
      <c r="J74" s="13">
        <f t="shared" si="2"/>
        <v>1.9823999999999999</v>
      </c>
      <c r="K74" s="27">
        <f t="shared" si="5"/>
        <v>296.76646706586826</v>
      </c>
    </row>
    <row r="75" spans="1:11">
      <c r="A75" s="365"/>
      <c r="B75" s="134" t="s">
        <v>12</v>
      </c>
      <c r="C75" s="135">
        <v>1958</v>
      </c>
      <c r="D75" s="76">
        <f t="shared" si="0"/>
        <v>1.5664</v>
      </c>
      <c r="E75" s="126">
        <f t="shared" si="3"/>
        <v>314.28571428571428</v>
      </c>
      <c r="F75" s="135">
        <v>2132</v>
      </c>
      <c r="G75" s="76">
        <f t="shared" si="1"/>
        <v>1.7056</v>
      </c>
      <c r="H75" s="126">
        <f t="shared" si="4"/>
        <v>304.57142857142856</v>
      </c>
      <c r="I75" s="135">
        <v>2478</v>
      </c>
      <c r="J75" s="76">
        <f t="shared" si="2"/>
        <v>1.9823999999999999</v>
      </c>
      <c r="K75" s="126">
        <f t="shared" si="5"/>
        <v>296.76646706586826</v>
      </c>
    </row>
    <row r="76" spans="1:11">
      <c r="A76" s="365"/>
      <c r="B76" s="134" t="s">
        <v>13</v>
      </c>
      <c r="C76" s="135">
        <v>1958</v>
      </c>
      <c r="D76" s="76">
        <f t="shared" si="0"/>
        <v>1.5664</v>
      </c>
      <c r="E76" s="126">
        <f t="shared" si="3"/>
        <v>314.28571428571428</v>
      </c>
      <c r="F76" s="135">
        <v>2132</v>
      </c>
      <c r="G76" s="76">
        <f t="shared" si="1"/>
        <v>1.7056</v>
      </c>
      <c r="H76" s="126">
        <f t="shared" si="4"/>
        <v>304.57142857142856</v>
      </c>
      <c r="I76" s="135">
        <v>2478</v>
      </c>
      <c r="J76" s="76">
        <f t="shared" si="2"/>
        <v>1.9823999999999999</v>
      </c>
      <c r="K76" s="126">
        <f t="shared" si="5"/>
        <v>296.76646706586826</v>
      </c>
    </row>
    <row r="77" spans="1:11">
      <c r="A77" s="365"/>
      <c r="B77" s="134" t="s">
        <v>14</v>
      </c>
      <c r="C77" s="135">
        <v>1958</v>
      </c>
      <c r="D77" s="76">
        <f t="shared" si="0"/>
        <v>1.5664</v>
      </c>
      <c r="E77" s="126">
        <f t="shared" si="3"/>
        <v>314.28571428571428</v>
      </c>
      <c r="F77" s="135">
        <v>2132</v>
      </c>
      <c r="G77" s="76">
        <f t="shared" si="1"/>
        <v>1.7056</v>
      </c>
      <c r="H77" s="126">
        <f t="shared" si="4"/>
        <v>304.57142857142856</v>
      </c>
      <c r="I77" s="135">
        <v>2478</v>
      </c>
      <c r="J77" s="76">
        <f t="shared" si="2"/>
        <v>1.9823999999999999</v>
      </c>
      <c r="K77" s="126">
        <f t="shared" si="5"/>
        <v>296.76646706586826</v>
      </c>
    </row>
    <row r="78" spans="1:11">
      <c r="A78" s="365"/>
      <c r="B78" s="134" t="s">
        <v>15</v>
      </c>
      <c r="C78" s="135">
        <v>1958</v>
      </c>
      <c r="D78" s="76">
        <f t="shared" si="0"/>
        <v>1.5664</v>
      </c>
      <c r="E78" s="126">
        <f t="shared" si="3"/>
        <v>314.28571428571428</v>
      </c>
      <c r="F78" s="135">
        <v>2132</v>
      </c>
      <c r="G78" s="76">
        <f t="shared" si="1"/>
        <v>1.7056</v>
      </c>
      <c r="H78" s="126">
        <f t="shared" si="4"/>
        <v>304.57142857142856</v>
      </c>
      <c r="I78" s="135">
        <v>2478</v>
      </c>
      <c r="J78" s="76">
        <f t="shared" si="2"/>
        <v>1.9823999999999999</v>
      </c>
      <c r="K78" s="126">
        <f t="shared" si="5"/>
        <v>296.76646706586826</v>
      </c>
    </row>
    <row r="79" spans="1:11">
      <c r="A79" s="365"/>
      <c r="B79" s="134" t="s">
        <v>16</v>
      </c>
      <c r="C79" s="135">
        <v>1958</v>
      </c>
      <c r="D79" s="76">
        <f t="shared" ref="D79:D100" si="6">C79/$B$119</f>
        <v>1.5664</v>
      </c>
      <c r="E79" s="126">
        <f t="shared" si="3"/>
        <v>314.28571428571428</v>
      </c>
      <c r="F79" s="135">
        <v>2132</v>
      </c>
      <c r="G79" s="76">
        <f t="shared" ref="G79:G100" si="7">F79/$B$119</f>
        <v>1.7056</v>
      </c>
      <c r="H79" s="126">
        <f t="shared" si="4"/>
        <v>304.57142857142856</v>
      </c>
      <c r="I79" s="135">
        <v>2478</v>
      </c>
      <c r="J79" s="76">
        <f t="shared" ref="J79:J80" si="8">I79/$B$119</f>
        <v>1.9823999999999999</v>
      </c>
      <c r="K79" s="126">
        <f t="shared" si="5"/>
        <v>296.76646706586826</v>
      </c>
    </row>
    <row r="80" spans="1:11">
      <c r="A80" s="365"/>
      <c r="B80" s="134" t="s">
        <v>17</v>
      </c>
      <c r="C80" s="135">
        <v>1958</v>
      </c>
      <c r="D80" s="76">
        <f t="shared" si="6"/>
        <v>1.5664</v>
      </c>
      <c r="E80" s="126">
        <f t="shared" ref="E80:E100" si="9">C80/$C$23*100</f>
        <v>314.28571428571428</v>
      </c>
      <c r="F80" s="135">
        <v>1955</v>
      </c>
      <c r="G80" s="76">
        <f t="shared" si="7"/>
        <v>1.5640000000000001</v>
      </c>
      <c r="H80" s="126">
        <f t="shared" ref="H80:H100" si="10">F80/$F$23*100</f>
        <v>279.28571428571428</v>
      </c>
      <c r="I80" s="135">
        <v>2478</v>
      </c>
      <c r="J80" s="76">
        <f t="shared" si="8"/>
        <v>1.9823999999999999</v>
      </c>
      <c r="K80" s="126">
        <f t="shared" ref="K80" si="11">I80/$I$23*100</f>
        <v>296.76646706586826</v>
      </c>
    </row>
    <row r="81" spans="1:11">
      <c r="A81" s="365"/>
      <c r="B81" s="134" t="s">
        <v>18</v>
      </c>
      <c r="C81" s="135">
        <v>1958</v>
      </c>
      <c r="D81" s="76">
        <f t="shared" si="6"/>
        <v>1.5664</v>
      </c>
      <c r="E81" s="126">
        <f t="shared" si="9"/>
        <v>314.28571428571428</v>
      </c>
      <c r="F81" s="135">
        <v>2130</v>
      </c>
      <c r="G81" s="76">
        <f t="shared" si="7"/>
        <v>1.704</v>
      </c>
      <c r="H81" s="126">
        <f t="shared" si="10"/>
        <v>304.28571428571428</v>
      </c>
      <c r="I81" s="135" t="s">
        <v>150</v>
      </c>
      <c r="J81" s="76" t="s">
        <v>150</v>
      </c>
      <c r="K81" s="126" t="s">
        <v>150</v>
      </c>
    </row>
    <row r="82" spans="1:11">
      <c r="A82" s="365"/>
      <c r="B82" s="134" t="s">
        <v>19</v>
      </c>
      <c r="C82" s="135">
        <v>1958</v>
      </c>
      <c r="D82" s="76">
        <f t="shared" si="6"/>
        <v>1.5664</v>
      </c>
      <c r="E82" s="126">
        <f t="shared" si="9"/>
        <v>314.28571428571428</v>
      </c>
      <c r="F82" s="135">
        <v>2130</v>
      </c>
      <c r="G82" s="76">
        <f t="shared" si="7"/>
        <v>1.704</v>
      </c>
      <c r="H82" s="126">
        <f t="shared" si="10"/>
        <v>304.28571428571428</v>
      </c>
      <c r="I82" s="135" t="s">
        <v>150</v>
      </c>
      <c r="J82" s="76" t="s">
        <v>150</v>
      </c>
      <c r="K82" s="126" t="s">
        <v>150</v>
      </c>
    </row>
    <row r="83" spans="1:11">
      <c r="A83" s="365"/>
      <c r="B83" s="134" t="s">
        <v>20</v>
      </c>
      <c r="C83" s="135">
        <v>1958</v>
      </c>
      <c r="D83" s="76">
        <f t="shared" si="6"/>
        <v>1.5664</v>
      </c>
      <c r="E83" s="126">
        <f t="shared" si="9"/>
        <v>314.28571428571428</v>
      </c>
      <c r="F83" s="135">
        <v>2130</v>
      </c>
      <c r="G83" s="76">
        <f t="shared" si="7"/>
        <v>1.704</v>
      </c>
      <c r="H83" s="126">
        <f t="shared" si="10"/>
        <v>304.28571428571428</v>
      </c>
      <c r="I83" s="135" t="s">
        <v>150</v>
      </c>
      <c r="J83" s="76" t="s">
        <v>150</v>
      </c>
      <c r="K83" s="126" t="s">
        <v>150</v>
      </c>
    </row>
    <row r="84" spans="1:11">
      <c r="A84" s="365"/>
      <c r="B84" s="134" t="s">
        <v>146</v>
      </c>
      <c r="C84" s="135">
        <v>1958</v>
      </c>
      <c r="D84" s="76">
        <f t="shared" si="6"/>
        <v>1.5664</v>
      </c>
      <c r="E84" s="126">
        <f t="shared" si="9"/>
        <v>314.28571428571428</v>
      </c>
      <c r="F84" s="135">
        <v>1800</v>
      </c>
      <c r="G84" s="76">
        <f t="shared" si="7"/>
        <v>1.44</v>
      </c>
      <c r="H84" s="126">
        <f t="shared" si="10"/>
        <v>257.14285714285717</v>
      </c>
      <c r="I84" s="135" t="s">
        <v>150</v>
      </c>
      <c r="J84" s="76" t="s">
        <v>150</v>
      </c>
      <c r="K84" s="126" t="s">
        <v>150</v>
      </c>
    </row>
    <row r="85" spans="1:11" ht="15" thickBot="1">
      <c r="A85" s="365"/>
      <c r="B85" s="112" t="s">
        <v>147</v>
      </c>
      <c r="C85" s="320">
        <v>1958</v>
      </c>
      <c r="D85" s="165">
        <f t="shared" si="6"/>
        <v>1.5664</v>
      </c>
      <c r="E85" s="168">
        <f t="shared" si="9"/>
        <v>314.28571428571428</v>
      </c>
      <c r="F85" s="320">
        <v>1800</v>
      </c>
      <c r="G85" s="165">
        <f t="shared" si="7"/>
        <v>1.44</v>
      </c>
      <c r="H85" s="168">
        <f t="shared" si="10"/>
        <v>257.14285714285717</v>
      </c>
      <c r="I85" s="320" t="s">
        <v>150</v>
      </c>
      <c r="J85" s="165" t="s">
        <v>150</v>
      </c>
      <c r="K85" s="168" t="s">
        <v>150</v>
      </c>
    </row>
    <row r="86" spans="1:11">
      <c r="A86" s="364">
        <v>2019</v>
      </c>
      <c r="B86" s="83" t="s">
        <v>148</v>
      </c>
      <c r="C86" s="35">
        <v>2253</v>
      </c>
      <c r="D86" s="13">
        <f t="shared" si="6"/>
        <v>1.8024</v>
      </c>
      <c r="E86" s="27">
        <f t="shared" si="9"/>
        <v>361.63723916532905</v>
      </c>
      <c r="F86" s="35">
        <v>2368</v>
      </c>
      <c r="G86" s="13">
        <f t="shared" si="7"/>
        <v>1.8944000000000001</v>
      </c>
      <c r="H86" s="27">
        <f t="shared" si="10"/>
        <v>338.28571428571428</v>
      </c>
      <c r="I86" s="35" t="s">
        <v>150</v>
      </c>
      <c r="J86" s="13" t="s">
        <v>150</v>
      </c>
      <c r="K86" s="27" t="s">
        <v>150</v>
      </c>
    </row>
    <row r="87" spans="1:11">
      <c r="A87" s="365"/>
      <c r="B87" s="134" t="s">
        <v>12</v>
      </c>
      <c r="C87" s="135">
        <v>2253</v>
      </c>
      <c r="D87" s="76">
        <f t="shared" si="6"/>
        <v>1.8024</v>
      </c>
      <c r="E87" s="126">
        <f t="shared" si="9"/>
        <v>361.63723916532905</v>
      </c>
      <c r="F87" s="135">
        <v>2309</v>
      </c>
      <c r="G87" s="76">
        <f t="shared" si="7"/>
        <v>1.8472</v>
      </c>
      <c r="H87" s="126">
        <f t="shared" si="10"/>
        <v>329.85714285714283</v>
      </c>
      <c r="I87" s="135" t="s">
        <v>150</v>
      </c>
      <c r="J87" s="76" t="s">
        <v>150</v>
      </c>
      <c r="K87" s="126" t="s">
        <v>150</v>
      </c>
    </row>
    <row r="88" spans="1:11">
      <c r="A88" s="365"/>
      <c r="B88" s="134" t="s">
        <v>13</v>
      </c>
      <c r="C88" s="135">
        <v>2189</v>
      </c>
      <c r="D88" s="76">
        <f t="shared" si="6"/>
        <v>1.7512000000000001</v>
      </c>
      <c r="E88" s="126">
        <f t="shared" si="9"/>
        <v>351.36436597110759</v>
      </c>
      <c r="F88" s="135">
        <v>2034</v>
      </c>
      <c r="G88" s="76">
        <f t="shared" si="7"/>
        <v>1.6272</v>
      </c>
      <c r="H88" s="126">
        <f t="shared" si="10"/>
        <v>290.57142857142856</v>
      </c>
      <c r="I88" s="135">
        <v>2969</v>
      </c>
      <c r="J88" s="76">
        <f t="shared" ref="J88:J94" si="12">I88/$B$119</f>
        <v>2.3752</v>
      </c>
      <c r="K88" s="126">
        <f t="shared" ref="K88:K95" si="13">I88/$I$23*100</f>
        <v>355.56886227544908</v>
      </c>
    </row>
    <row r="89" spans="1:11">
      <c r="A89" s="365"/>
      <c r="B89" s="134" t="s">
        <v>14</v>
      </c>
      <c r="C89" s="135">
        <v>2189</v>
      </c>
      <c r="D89" s="76">
        <f t="shared" si="6"/>
        <v>1.7512000000000001</v>
      </c>
      <c r="E89" s="126">
        <f t="shared" si="9"/>
        <v>351.36436597110759</v>
      </c>
      <c r="F89" s="135">
        <v>2034</v>
      </c>
      <c r="G89" s="76">
        <f t="shared" si="7"/>
        <v>1.6272</v>
      </c>
      <c r="H89" s="126">
        <f t="shared" si="10"/>
        <v>290.57142857142856</v>
      </c>
      <c r="I89" s="135">
        <v>2969</v>
      </c>
      <c r="J89" s="76">
        <f t="shared" si="12"/>
        <v>2.3752</v>
      </c>
      <c r="K89" s="126">
        <f t="shared" si="13"/>
        <v>355.56886227544908</v>
      </c>
    </row>
    <row r="90" spans="1:11">
      <c r="A90" s="365"/>
      <c r="B90" s="134" t="s">
        <v>15</v>
      </c>
      <c r="C90" s="135">
        <v>2189</v>
      </c>
      <c r="D90" s="76">
        <f t="shared" si="6"/>
        <v>1.7512000000000001</v>
      </c>
      <c r="E90" s="126">
        <f t="shared" si="9"/>
        <v>351.36436597110759</v>
      </c>
      <c r="F90" s="135">
        <v>2034</v>
      </c>
      <c r="G90" s="76">
        <f t="shared" si="7"/>
        <v>1.6272</v>
      </c>
      <c r="H90" s="126">
        <f t="shared" si="10"/>
        <v>290.57142857142856</v>
      </c>
      <c r="I90" s="135">
        <v>2969</v>
      </c>
      <c r="J90" s="15">
        <f t="shared" si="12"/>
        <v>2.3752</v>
      </c>
      <c r="K90" s="30">
        <f t="shared" si="13"/>
        <v>355.56886227544908</v>
      </c>
    </row>
    <row r="91" spans="1:11">
      <c r="A91" s="365"/>
      <c r="B91" s="134" t="s">
        <v>16</v>
      </c>
      <c r="C91" s="135">
        <v>2189</v>
      </c>
      <c r="D91" s="76">
        <f t="shared" si="6"/>
        <v>1.7512000000000001</v>
      </c>
      <c r="E91" s="126">
        <f t="shared" si="9"/>
        <v>351.36436597110759</v>
      </c>
      <c r="F91" s="135">
        <v>2034</v>
      </c>
      <c r="G91" s="76">
        <f t="shared" si="7"/>
        <v>1.6272</v>
      </c>
      <c r="H91" s="126">
        <f t="shared" si="10"/>
        <v>290.57142857142856</v>
      </c>
      <c r="I91" s="38">
        <v>2969</v>
      </c>
      <c r="J91" s="76">
        <f t="shared" si="12"/>
        <v>2.3752</v>
      </c>
      <c r="K91" s="126">
        <f t="shared" si="13"/>
        <v>355.56886227544908</v>
      </c>
    </row>
    <row r="92" spans="1:11">
      <c r="A92" s="365"/>
      <c r="B92" s="134" t="s">
        <v>17</v>
      </c>
      <c r="C92" s="135">
        <v>2189</v>
      </c>
      <c r="D92" s="76">
        <f t="shared" si="6"/>
        <v>1.7512000000000001</v>
      </c>
      <c r="E92" s="126">
        <f t="shared" si="9"/>
        <v>351.36436597110759</v>
      </c>
      <c r="F92" s="135">
        <v>2034</v>
      </c>
      <c r="G92" s="76">
        <f t="shared" si="7"/>
        <v>1.6272</v>
      </c>
      <c r="H92" s="126">
        <f t="shared" si="10"/>
        <v>290.57142857142856</v>
      </c>
      <c r="I92" s="38">
        <v>2969</v>
      </c>
      <c r="J92" s="76">
        <f t="shared" si="12"/>
        <v>2.3752</v>
      </c>
      <c r="K92" s="126">
        <f t="shared" si="13"/>
        <v>355.56886227544908</v>
      </c>
    </row>
    <row r="93" spans="1:11">
      <c r="A93" s="365"/>
      <c r="B93" s="134" t="s">
        <v>18</v>
      </c>
      <c r="C93" s="135">
        <v>2554</v>
      </c>
      <c r="D93" s="76">
        <f t="shared" si="6"/>
        <v>2.0432000000000001</v>
      </c>
      <c r="E93" s="126">
        <f t="shared" si="9"/>
        <v>409.95184590690207</v>
      </c>
      <c r="F93" s="135">
        <v>2500</v>
      </c>
      <c r="G93" s="76">
        <f t="shared" si="7"/>
        <v>2</v>
      </c>
      <c r="H93" s="126">
        <f t="shared" si="10"/>
        <v>357.14285714285717</v>
      </c>
      <c r="I93" s="38">
        <v>3099</v>
      </c>
      <c r="J93" s="76">
        <f t="shared" si="12"/>
        <v>2.4792000000000001</v>
      </c>
      <c r="K93" s="126">
        <f t="shared" si="13"/>
        <v>371.13772455089821</v>
      </c>
    </row>
    <row r="94" spans="1:11">
      <c r="A94" s="365"/>
      <c r="B94" s="134" t="s">
        <v>19</v>
      </c>
      <c r="C94" s="135">
        <v>2689</v>
      </c>
      <c r="D94" s="76">
        <f t="shared" si="6"/>
        <v>2.1511999999999998</v>
      </c>
      <c r="E94" s="126">
        <f t="shared" si="9"/>
        <v>431.62118780096313</v>
      </c>
      <c r="F94" s="135">
        <v>2620</v>
      </c>
      <c r="G94" s="76">
        <f t="shared" si="7"/>
        <v>2.0960000000000001</v>
      </c>
      <c r="H94" s="126">
        <f t="shared" si="10"/>
        <v>374.28571428571428</v>
      </c>
      <c r="I94" s="38">
        <v>3099</v>
      </c>
      <c r="J94" s="76">
        <f t="shared" si="12"/>
        <v>2.4792000000000001</v>
      </c>
      <c r="K94" s="126">
        <f t="shared" si="13"/>
        <v>371.13772455089821</v>
      </c>
    </row>
    <row r="95" spans="1:11">
      <c r="A95" s="365"/>
      <c r="B95" s="134" t="s">
        <v>20</v>
      </c>
      <c r="C95" s="135">
        <v>2689</v>
      </c>
      <c r="D95" s="76">
        <f t="shared" si="6"/>
        <v>2.1511999999999998</v>
      </c>
      <c r="E95" s="126">
        <f t="shared" si="9"/>
        <v>431.62118780096313</v>
      </c>
      <c r="F95" s="135">
        <v>2620</v>
      </c>
      <c r="G95" s="76">
        <f t="shared" si="7"/>
        <v>2.0960000000000001</v>
      </c>
      <c r="H95" s="126">
        <f t="shared" si="10"/>
        <v>374.28571428571428</v>
      </c>
      <c r="I95" s="38">
        <v>3099</v>
      </c>
      <c r="J95" s="76">
        <f>I95/$B$119</f>
        <v>2.4792000000000001</v>
      </c>
      <c r="K95" s="126">
        <f t="shared" si="13"/>
        <v>371.13772455089821</v>
      </c>
    </row>
    <row r="96" spans="1:11">
      <c r="A96" s="365"/>
      <c r="B96" s="134" t="s">
        <v>146</v>
      </c>
      <c r="C96" s="135">
        <v>3263</v>
      </c>
      <c r="D96" s="76">
        <f t="shared" si="6"/>
        <v>2.6103999999999998</v>
      </c>
      <c r="E96" s="126">
        <f t="shared" si="9"/>
        <v>523.75601926163722</v>
      </c>
      <c r="F96" s="135">
        <v>3300</v>
      </c>
      <c r="G96" s="76">
        <f t="shared" si="7"/>
        <v>2.64</v>
      </c>
      <c r="H96" s="126">
        <f t="shared" si="10"/>
        <v>471.42857142857144</v>
      </c>
      <c r="I96" s="38" t="s">
        <v>150</v>
      </c>
      <c r="J96" s="76" t="s">
        <v>150</v>
      </c>
      <c r="K96" s="126" t="s">
        <v>150</v>
      </c>
    </row>
    <row r="97" spans="1:11" ht="15" thickBot="1">
      <c r="A97" s="365"/>
      <c r="B97" s="112" t="s">
        <v>147</v>
      </c>
      <c r="C97" s="320">
        <v>3595</v>
      </c>
      <c r="D97" s="165">
        <f t="shared" si="6"/>
        <v>2.8759999999999999</v>
      </c>
      <c r="E97" s="168">
        <f t="shared" si="9"/>
        <v>577.04654895666124</v>
      </c>
      <c r="F97" s="320">
        <v>3900</v>
      </c>
      <c r="G97" s="165">
        <f t="shared" si="7"/>
        <v>3.12</v>
      </c>
      <c r="H97" s="168">
        <f t="shared" si="10"/>
        <v>557.14285714285711</v>
      </c>
      <c r="I97" s="41" t="s">
        <v>150</v>
      </c>
      <c r="J97" s="165" t="s">
        <v>150</v>
      </c>
      <c r="K97" s="168" t="s">
        <v>150</v>
      </c>
    </row>
    <row r="98" spans="1:11">
      <c r="A98" s="364">
        <v>2020</v>
      </c>
      <c r="B98" s="83" t="s">
        <v>148</v>
      </c>
      <c r="C98" s="35">
        <v>3578</v>
      </c>
      <c r="D98" s="13">
        <f t="shared" si="6"/>
        <v>2.8624000000000001</v>
      </c>
      <c r="E98" s="27">
        <f t="shared" si="9"/>
        <v>574.31781701444629</v>
      </c>
      <c r="F98" s="35">
        <v>3927</v>
      </c>
      <c r="G98" s="13">
        <f t="shared" si="7"/>
        <v>3.1415999999999999</v>
      </c>
      <c r="H98" s="27">
        <f t="shared" si="10"/>
        <v>561</v>
      </c>
      <c r="I98" s="35">
        <v>4749</v>
      </c>
      <c r="J98" s="13">
        <f>I98/$B$119</f>
        <v>3.7991999999999999</v>
      </c>
      <c r="K98" s="27">
        <f t="shared" ref="K98:K100" si="14">I98/$I$23*100</f>
        <v>568.74251497005991</v>
      </c>
    </row>
    <row r="99" spans="1:11">
      <c r="A99" s="365"/>
      <c r="B99" s="134" t="s">
        <v>12</v>
      </c>
      <c r="C99" s="135">
        <v>3578</v>
      </c>
      <c r="D99" s="76">
        <f t="shared" si="6"/>
        <v>2.8624000000000001</v>
      </c>
      <c r="E99" s="126">
        <f t="shared" si="9"/>
        <v>574.31781701444629</v>
      </c>
      <c r="F99" s="135">
        <v>3953</v>
      </c>
      <c r="G99" s="76">
        <f t="shared" si="7"/>
        <v>3.1623999999999999</v>
      </c>
      <c r="H99" s="126">
        <f t="shared" si="10"/>
        <v>564.71428571428567</v>
      </c>
      <c r="I99" s="38">
        <v>4749</v>
      </c>
      <c r="J99" s="76">
        <f t="shared" ref="J99:J100" si="15">I99/$B$119</f>
        <v>3.7991999999999999</v>
      </c>
      <c r="K99" s="126">
        <f t="shared" si="14"/>
        <v>568.74251497005991</v>
      </c>
    </row>
    <row r="100" spans="1:11">
      <c r="A100" s="365"/>
      <c r="B100" s="134" t="s">
        <v>13</v>
      </c>
      <c r="C100" s="135">
        <v>3578</v>
      </c>
      <c r="D100" s="76">
        <f t="shared" si="6"/>
        <v>2.8624000000000001</v>
      </c>
      <c r="E100" s="126">
        <f t="shared" si="9"/>
        <v>574.31781701444629</v>
      </c>
      <c r="F100" s="135">
        <v>3953</v>
      </c>
      <c r="G100" s="76">
        <f t="shared" si="7"/>
        <v>3.1623999999999999</v>
      </c>
      <c r="H100" s="126">
        <f t="shared" si="10"/>
        <v>564.71428571428567</v>
      </c>
      <c r="I100" s="38">
        <v>4749</v>
      </c>
      <c r="J100" s="76">
        <f t="shared" si="15"/>
        <v>3.7991999999999999</v>
      </c>
      <c r="K100" s="126">
        <f t="shared" si="14"/>
        <v>568.74251497005991</v>
      </c>
    </row>
    <row r="101" spans="1:11">
      <c r="A101" s="365"/>
      <c r="B101" s="134" t="s">
        <v>14</v>
      </c>
      <c r="C101" s="8" t="s">
        <v>150</v>
      </c>
      <c r="D101" s="76" t="s">
        <v>150</v>
      </c>
      <c r="E101" s="126" t="s">
        <v>150</v>
      </c>
      <c r="F101" s="135" t="s">
        <v>150</v>
      </c>
      <c r="G101" s="76" t="s">
        <v>150</v>
      </c>
      <c r="H101" s="126" t="s">
        <v>150</v>
      </c>
      <c r="I101" s="38" t="s">
        <v>150</v>
      </c>
      <c r="J101" s="76" t="s">
        <v>150</v>
      </c>
      <c r="K101" s="126" t="s">
        <v>150</v>
      </c>
    </row>
    <row r="102" spans="1:11">
      <c r="A102" s="365"/>
      <c r="B102" s="134" t="s">
        <v>15</v>
      </c>
      <c r="C102" s="135" t="s">
        <v>150</v>
      </c>
      <c r="D102" s="76" t="s">
        <v>150</v>
      </c>
      <c r="E102" s="126" t="s">
        <v>150</v>
      </c>
      <c r="F102" s="135" t="s">
        <v>150</v>
      </c>
      <c r="G102" s="76" t="s">
        <v>150</v>
      </c>
      <c r="H102" s="126" t="s">
        <v>150</v>
      </c>
      <c r="I102" s="38" t="s">
        <v>150</v>
      </c>
      <c r="J102" s="76" t="s">
        <v>150</v>
      </c>
      <c r="K102" s="126" t="s">
        <v>150</v>
      </c>
    </row>
    <row r="103" spans="1:11">
      <c r="A103" s="365"/>
      <c r="B103" s="134" t="s">
        <v>16</v>
      </c>
      <c r="C103" s="135" t="s">
        <v>150</v>
      </c>
      <c r="D103" s="76" t="s">
        <v>150</v>
      </c>
      <c r="E103" s="126" t="s">
        <v>150</v>
      </c>
      <c r="F103" s="135" t="s">
        <v>150</v>
      </c>
      <c r="G103" s="76" t="s">
        <v>150</v>
      </c>
      <c r="H103" s="126" t="s">
        <v>150</v>
      </c>
      <c r="I103" s="38" t="s">
        <v>150</v>
      </c>
      <c r="J103" s="76" t="s">
        <v>150</v>
      </c>
      <c r="K103" s="126" t="s">
        <v>150</v>
      </c>
    </row>
    <row r="104" spans="1:11">
      <c r="A104" s="365"/>
      <c r="B104" s="134" t="s">
        <v>17</v>
      </c>
      <c r="C104" s="135" t="s">
        <v>150</v>
      </c>
      <c r="D104" s="76" t="s">
        <v>150</v>
      </c>
      <c r="E104" s="126" t="s">
        <v>150</v>
      </c>
      <c r="F104" s="135" t="s">
        <v>150</v>
      </c>
      <c r="G104" s="76" t="s">
        <v>150</v>
      </c>
      <c r="H104" s="126" t="s">
        <v>150</v>
      </c>
      <c r="I104" s="38" t="s">
        <v>150</v>
      </c>
      <c r="J104" s="76" t="s">
        <v>150</v>
      </c>
      <c r="K104" s="126" t="s">
        <v>150</v>
      </c>
    </row>
    <row r="105" spans="1:11">
      <c r="A105" s="365"/>
      <c r="B105" s="134" t="s">
        <v>18</v>
      </c>
      <c r="C105" s="135" t="s">
        <v>150</v>
      </c>
      <c r="D105" s="76" t="s">
        <v>150</v>
      </c>
      <c r="E105" s="126" t="s">
        <v>150</v>
      </c>
      <c r="F105" s="135" t="s">
        <v>150</v>
      </c>
      <c r="G105" s="76" t="s">
        <v>150</v>
      </c>
      <c r="H105" s="126" t="s">
        <v>150</v>
      </c>
      <c r="I105" s="38" t="s">
        <v>150</v>
      </c>
      <c r="J105" s="76" t="s">
        <v>150</v>
      </c>
      <c r="K105" s="126" t="s">
        <v>150</v>
      </c>
    </row>
    <row r="106" spans="1:11">
      <c r="A106" s="365"/>
      <c r="B106" s="134" t="s">
        <v>19</v>
      </c>
      <c r="C106" s="135" t="s">
        <v>150</v>
      </c>
      <c r="D106" s="76" t="s">
        <v>150</v>
      </c>
      <c r="E106" s="126" t="s">
        <v>150</v>
      </c>
      <c r="F106" s="135" t="s">
        <v>150</v>
      </c>
      <c r="G106" s="76" t="s">
        <v>150</v>
      </c>
      <c r="H106" s="126" t="s">
        <v>150</v>
      </c>
      <c r="I106" s="38" t="s">
        <v>150</v>
      </c>
      <c r="J106" s="76" t="s">
        <v>150</v>
      </c>
      <c r="K106" s="126" t="s">
        <v>150</v>
      </c>
    </row>
    <row r="107" spans="1:11">
      <c r="A107" s="365"/>
      <c r="B107" s="134" t="s">
        <v>20</v>
      </c>
      <c r="C107" s="135" t="s">
        <v>150</v>
      </c>
      <c r="D107" s="76" t="s">
        <v>150</v>
      </c>
      <c r="E107" s="126" t="s">
        <v>150</v>
      </c>
      <c r="F107" s="135" t="s">
        <v>150</v>
      </c>
      <c r="G107" s="76" t="s">
        <v>150</v>
      </c>
      <c r="H107" s="126" t="s">
        <v>150</v>
      </c>
      <c r="I107" s="38" t="s">
        <v>150</v>
      </c>
      <c r="J107" s="76" t="s">
        <v>150</v>
      </c>
      <c r="K107" s="126" t="s">
        <v>150</v>
      </c>
    </row>
    <row r="108" spans="1:11">
      <c r="A108" s="365"/>
      <c r="B108" s="134" t="s">
        <v>146</v>
      </c>
      <c r="C108" s="135" t="s">
        <v>150</v>
      </c>
      <c r="D108" s="76" t="s">
        <v>150</v>
      </c>
      <c r="E108" s="126" t="s">
        <v>150</v>
      </c>
      <c r="F108" s="135" t="s">
        <v>150</v>
      </c>
      <c r="G108" s="76" t="s">
        <v>150</v>
      </c>
      <c r="H108" s="126" t="s">
        <v>150</v>
      </c>
      <c r="I108" s="38" t="s">
        <v>150</v>
      </c>
      <c r="J108" s="76" t="s">
        <v>150</v>
      </c>
      <c r="K108" s="126" t="s">
        <v>150</v>
      </c>
    </row>
    <row r="109" spans="1:11" ht="15" thickBot="1">
      <c r="A109" s="365"/>
      <c r="B109" s="112" t="s">
        <v>147</v>
      </c>
      <c r="C109" s="320" t="s">
        <v>150</v>
      </c>
      <c r="D109" s="165" t="s">
        <v>150</v>
      </c>
      <c r="E109" s="168" t="s">
        <v>150</v>
      </c>
      <c r="F109" s="320" t="s">
        <v>150</v>
      </c>
      <c r="G109" s="165" t="s">
        <v>150</v>
      </c>
      <c r="H109" s="168" t="s">
        <v>150</v>
      </c>
      <c r="I109" s="41" t="s">
        <v>150</v>
      </c>
      <c r="J109" s="165" t="s">
        <v>150</v>
      </c>
      <c r="K109" s="168" t="s">
        <v>150</v>
      </c>
    </row>
    <row r="110" spans="1:11">
      <c r="A110" s="364">
        <v>2021</v>
      </c>
      <c r="B110" s="134" t="s">
        <v>148</v>
      </c>
      <c r="C110" s="135" t="s">
        <v>150</v>
      </c>
      <c r="D110" s="76" t="s">
        <v>150</v>
      </c>
      <c r="E110" s="126" t="s">
        <v>150</v>
      </c>
      <c r="F110" s="135" t="s">
        <v>150</v>
      </c>
      <c r="G110" s="76" t="s">
        <v>150</v>
      </c>
      <c r="H110" s="126" t="s">
        <v>150</v>
      </c>
      <c r="I110" s="135" t="s">
        <v>150</v>
      </c>
      <c r="J110" s="76" t="s">
        <v>150</v>
      </c>
      <c r="K110" s="126" t="s">
        <v>150</v>
      </c>
    </row>
    <row r="111" spans="1:11">
      <c r="A111" s="365"/>
      <c r="B111" s="134" t="s">
        <v>12</v>
      </c>
      <c r="C111" s="135" t="s">
        <v>150</v>
      </c>
      <c r="D111" s="76" t="s">
        <v>150</v>
      </c>
      <c r="E111" s="126" t="s">
        <v>150</v>
      </c>
      <c r="F111" s="135" t="s">
        <v>150</v>
      </c>
      <c r="G111" s="76" t="s">
        <v>150</v>
      </c>
      <c r="H111" s="126" t="s">
        <v>150</v>
      </c>
      <c r="I111" s="38" t="s">
        <v>150</v>
      </c>
      <c r="J111" s="76" t="s">
        <v>150</v>
      </c>
      <c r="K111" s="126" t="s">
        <v>150</v>
      </c>
    </row>
    <row r="112" spans="1:11">
      <c r="A112" s="365"/>
      <c r="B112" s="134" t="s">
        <v>13</v>
      </c>
      <c r="C112" s="135" t="s">
        <v>150</v>
      </c>
      <c r="D112" s="76" t="s">
        <v>150</v>
      </c>
      <c r="E112" s="126" t="s">
        <v>150</v>
      </c>
      <c r="F112" s="135" t="s">
        <v>150</v>
      </c>
      <c r="G112" s="76" t="s">
        <v>150</v>
      </c>
      <c r="H112" s="126" t="s">
        <v>150</v>
      </c>
      <c r="I112" s="38" t="s">
        <v>150</v>
      </c>
      <c r="J112" s="76" t="s">
        <v>150</v>
      </c>
      <c r="K112" s="126" t="s">
        <v>150</v>
      </c>
    </row>
    <row r="113" spans="1:11">
      <c r="A113" s="365"/>
      <c r="B113" s="134" t="s">
        <v>14</v>
      </c>
      <c r="C113" s="135" t="s">
        <v>150</v>
      </c>
      <c r="D113" s="76" t="s">
        <v>150</v>
      </c>
      <c r="E113" s="126" t="s">
        <v>150</v>
      </c>
      <c r="F113" s="135" t="s">
        <v>150</v>
      </c>
      <c r="G113" s="76" t="s">
        <v>150</v>
      </c>
      <c r="H113" s="126" t="s">
        <v>150</v>
      </c>
      <c r="I113" s="38" t="s">
        <v>150</v>
      </c>
      <c r="J113" s="76" t="s">
        <v>150</v>
      </c>
      <c r="K113" s="126" t="s">
        <v>150</v>
      </c>
    </row>
    <row r="114" spans="1:11">
      <c r="A114" s="365"/>
      <c r="B114" s="134" t="s">
        <v>15</v>
      </c>
      <c r="C114" s="135" t="s">
        <v>150</v>
      </c>
      <c r="D114" s="76" t="s">
        <v>150</v>
      </c>
      <c r="E114" s="126" t="s">
        <v>150</v>
      </c>
      <c r="F114" s="135" t="s">
        <v>150</v>
      </c>
      <c r="G114" s="76" t="s">
        <v>150</v>
      </c>
      <c r="H114" s="126" t="s">
        <v>150</v>
      </c>
      <c r="I114" s="38" t="s">
        <v>150</v>
      </c>
      <c r="J114" s="76" t="s">
        <v>150</v>
      </c>
      <c r="K114" s="126" t="s">
        <v>150</v>
      </c>
    </row>
    <row r="115" spans="1:11">
      <c r="A115" s="365"/>
      <c r="B115" s="134" t="s">
        <v>16</v>
      </c>
      <c r="C115" s="135">
        <v>6500</v>
      </c>
      <c r="D115" s="76">
        <f t="shared" ref="D115:D118" si="16">C115/$B$119</f>
        <v>5.2</v>
      </c>
      <c r="E115" s="126">
        <f t="shared" ref="E115:E118" si="17">C115/$C$23*100</f>
        <v>1043.3386837881219</v>
      </c>
      <c r="F115" s="135">
        <v>7250</v>
      </c>
      <c r="G115" s="76">
        <f t="shared" ref="G115:G118" si="18">F115/$B$119</f>
        <v>5.8</v>
      </c>
      <c r="H115" s="126">
        <f t="shared" ref="H115:H118" si="19">F115/$F$23*100</f>
        <v>1035.7142857142858</v>
      </c>
      <c r="I115" s="38" t="s">
        <v>150</v>
      </c>
      <c r="J115" s="76" t="s">
        <v>150</v>
      </c>
      <c r="K115" s="126" t="s">
        <v>150</v>
      </c>
    </row>
    <row r="116" spans="1:11">
      <c r="A116" s="365"/>
      <c r="B116" s="134" t="s">
        <v>17</v>
      </c>
      <c r="C116" s="135">
        <v>6500</v>
      </c>
      <c r="D116" s="76">
        <f t="shared" si="16"/>
        <v>5.2</v>
      </c>
      <c r="E116" s="126">
        <f t="shared" si="17"/>
        <v>1043.3386837881219</v>
      </c>
      <c r="F116" s="135">
        <v>7250</v>
      </c>
      <c r="G116" s="76">
        <f t="shared" si="18"/>
        <v>5.8</v>
      </c>
      <c r="H116" s="126">
        <f t="shared" si="19"/>
        <v>1035.7142857142858</v>
      </c>
      <c r="I116" s="38" t="s">
        <v>150</v>
      </c>
      <c r="J116" s="15" t="s">
        <v>150</v>
      </c>
      <c r="K116" s="30" t="s">
        <v>150</v>
      </c>
    </row>
    <row r="117" spans="1:11">
      <c r="A117" s="365"/>
      <c r="B117" s="134" t="s">
        <v>18</v>
      </c>
      <c r="C117" s="135">
        <v>6500</v>
      </c>
      <c r="D117" s="76">
        <f t="shared" si="16"/>
        <v>5.2</v>
      </c>
      <c r="E117" s="126">
        <f t="shared" si="17"/>
        <v>1043.3386837881219</v>
      </c>
      <c r="F117" s="135">
        <v>7250</v>
      </c>
      <c r="G117" s="76">
        <f t="shared" si="18"/>
        <v>5.8</v>
      </c>
      <c r="H117" s="126">
        <f t="shared" si="19"/>
        <v>1035.7142857142858</v>
      </c>
      <c r="I117" s="38" t="s">
        <v>150</v>
      </c>
      <c r="J117" s="76" t="s">
        <v>150</v>
      </c>
      <c r="K117" s="126" t="s">
        <v>150</v>
      </c>
    </row>
    <row r="118" spans="1:11" ht="15" thickBot="1">
      <c r="A118" s="372"/>
      <c r="B118" s="100" t="s">
        <v>19</v>
      </c>
      <c r="C118" s="41">
        <v>8454</v>
      </c>
      <c r="D118" s="17">
        <f t="shared" si="16"/>
        <v>6.7632000000000003</v>
      </c>
      <c r="E118" s="42">
        <f t="shared" si="17"/>
        <v>1356.9823434991974</v>
      </c>
      <c r="F118" s="41">
        <v>8699</v>
      </c>
      <c r="G118" s="17">
        <f t="shared" si="18"/>
        <v>6.9592000000000001</v>
      </c>
      <c r="H118" s="42">
        <f t="shared" si="19"/>
        <v>1242.7142857142858</v>
      </c>
      <c r="I118" s="41" t="s">
        <v>150</v>
      </c>
      <c r="J118" s="165" t="s">
        <v>150</v>
      </c>
      <c r="K118" s="168" t="s">
        <v>150</v>
      </c>
    </row>
    <row r="119" spans="1:11">
      <c r="A119" s="71" t="s">
        <v>36</v>
      </c>
      <c r="B119" s="19">
        <v>1250</v>
      </c>
      <c r="I119" s="9"/>
    </row>
    <row r="120" spans="1:11">
      <c r="A120" s="9"/>
      <c r="B120" s="74"/>
    </row>
    <row r="121" spans="1:11">
      <c r="A121" t="s">
        <v>93</v>
      </c>
    </row>
    <row r="122" spans="1:11">
      <c r="A122" s="6" t="s">
        <v>74</v>
      </c>
    </row>
    <row r="123" spans="1:11">
      <c r="A123" s="6" t="s">
        <v>75</v>
      </c>
    </row>
    <row r="125" spans="1:11">
      <c r="A125" s="118" t="s">
        <v>21</v>
      </c>
    </row>
    <row r="127" spans="1:11">
      <c r="A127" s="452" t="s">
        <v>259</v>
      </c>
    </row>
    <row r="128" spans="1:11">
      <c r="A128" s="453" t="s">
        <v>260</v>
      </c>
    </row>
  </sheetData>
  <mergeCells count="15">
    <mergeCell ref="A98:A109"/>
    <mergeCell ref="A86:A97"/>
    <mergeCell ref="A74:A85"/>
    <mergeCell ref="A62:A73"/>
    <mergeCell ref="A110:A118"/>
    <mergeCell ref="A50:A61"/>
    <mergeCell ref="C12:K12"/>
    <mergeCell ref="C13:E13"/>
    <mergeCell ref="F13:H13"/>
    <mergeCell ref="I13:K13"/>
    <mergeCell ref="A38:A49"/>
    <mergeCell ref="A26:A37"/>
    <mergeCell ref="A15:A25"/>
    <mergeCell ref="A12:A14"/>
    <mergeCell ref="B12:B14"/>
  </mergeCells>
  <hyperlinks>
    <hyperlink ref="A125" location="Índice!A1" display="Volver al Índice" xr:uid="{00000000-0004-0000-2A00-000000000000}"/>
    <hyperlink ref="A128" r:id="rId1" xr:uid="{96A218AA-296E-476E-8753-FAD92F85C454}"/>
  </hyperlinks>
  <pageMargins left="0.7" right="0.7" top="0.75" bottom="0.75" header="0.3" footer="0.3"/>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N102"/>
  <sheetViews>
    <sheetView zoomScale="80" zoomScaleNormal="80" workbookViewId="0"/>
  </sheetViews>
  <sheetFormatPr baseColWidth="10" defaultColWidth="9.109375" defaultRowHeight="14.4"/>
  <cols>
    <col min="1" max="1" width="27.6640625" style="173" customWidth="1"/>
    <col min="2" max="2" width="24.6640625" style="173" customWidth="1"/>
    <col min="3" max="14" width="21.88671875" style="173" customWidth="1"/>
    <col min="15" max="16384" width="9.109375" style="173"/>
  </cols>
  <sheetData>
    <row r="1" spans="1:14">
      <c r="A1" s="171" t="s">
        <v>0</v>
      </c>
      <c r="B1" s="172"/>
      <c r="C1" s="172"/>
    </row>
    <row r="2" spans="1:14">
      <c r="A2" s="171" t="s">
        <v>1</v>
      </c>
      <c r="B2" s="172"/>
      <c r="C2" s="172"/>
    </row>
    <row r="3" spans="1:14">
      <c r="A3" s="171" t="s">
        <v>2</v>
      </c>
      <c r="B3" s="172"/>
      <c r="C3" s="172"/>
    </row>
    <row r="4" spans="1:14">
      <c r="A4" s="171" t="s">
        <v>3</v>
      </c>
      <c r="B4" s="172" t="s">
        <v>4</v>
      </c>
      <c r="C4" s="172"/>
    </row>
    <row r="5" spans="1:14">
      <c r="A5" s="171" t="s">
        <v>6</v>
      </c>
      <c r="B5" s="172" t="s">
        <v>213</v>
      </c>
    </row>
    <row r="6" spans="1:14">
      <c r="A6" s="171" t="s">
        <v>5</v>
      </c>
      <c r="B6" s="172" t="s">
        <v>216</v>
      </c>
    </row>
    <row r="7" spans="1:14">
      <c r="A7" s="171" t="s">
        <v>7</v>
      </c>
      <c r="B7" s="172" t="s">
        <v>217</v>
      </c>
      <c r="C7" s="172"/>
    </row>
    <row r="8" spans="1:14">
      <c r="A8" s="171" t="s">
        <v>8</v>
      </c>
      <c r="B8" s="174" t="str">
        <f>'[1]BA-BAHIA BLANCA (P)'!B8</f>
        <v>septiembre 2021</v>
      </c>
      <c r="C8" s="172"/>
    </row>
    <row r="9" spans="1:14">
      <c r="A9" s="171" t="s">
        <v>9</v>
      </c>
      <c r="B9" s="174" t="str">
        <f>'[1]BA-BAHIA BLANCA (P)'!B9</f>
        <v>septiembre 2021</v>
      </c>
      <c r="C9" s="172"/>
    </row>
    <row r="10" spans="1:14">
      <c r="A10" s="172"/>
      <c r="B10" s="172"/>
      <c r="C10" s="172"/>
    </row>
    <row r="11" spans="1:14" ht="15" thickBot="1">
      <c r="A11" s="172"/>
      <c r="B11" s="172"/>
      <c r="C11" s="172"/>
    </row>
    <row r="12" spans="1:14">
      <c r="A12" s="388" t="s">
        <v>10</v>
      </c>
      <c r="B12" s="383" t="s">
        <v>11</v>
      </c>
      <c r="C12" s="377" t="s">
        <v>68</v>
      </c>
      <c r="D12" s="378"/>
      <c r="E12" s="379"/>
      <c r="F12" s="391" t="s">
        <v>68</v>
      </c>
      <c r="G12" s="378"/>
      <c r="H12" s="379"/>
      <c r="I12" s="391" t="s">
        <v>68</v>
      </c>
      <c r="J12" s="378"/>
      <c r="K12" s="379"/>
      <c r="L12" s="391" t="s">
        <v>68</v>
      </c>
      <c r="M12" s="378"/>
      <c r="N12" s="379"/>
    </row>
    <row r="13" spans="1:14">
      <c r="A13" s="389"/>
      <c r="B13" s="384"/>
      <c r="C13" s="380" t="s">
        <v>69</v>
      </c>
      <c r="D13" s="381"/>
      <c r="E13" s="382"/>
      <c r="F13" s="446" t="s">
        <v>165</v>
      </c>
      <c r="G13" s="447"/>
      <c r="H13" s="448"/>
      <c r="I13" s="392" t="s">
        <v>166</v>
      </c>
      <c r="J13" s="381"/>
      <c r="K13" s="382"/>
      <c r="L13" s="392" t="s">
        <v>178</v>
      </c>
      <c r="M13" s="381"/>
      <c r="N13" s="382"/>
    </row>
    <row r="14" spans="1:14" ht="15" thickBot="1">
      <c r="A14" s="390"/>
      <c r="B14" s="385"/>
      <c r="C14" s="175" t="s">
        <v>70</v>
      </c>
      <c r="D14" s="176" t="s">
        <v>71</v>
      </c>
      <c r="E14" s="177" t="s">
        <v>173</v>
      </c>
      <c r="F14" s="205" t="s">
        <v>70</v>
      </c>
      <c r="G14" s="176" t="s">
        <v>71</v>
      </c>
      <c r="H14" s="177" t="s">
        <v>173</v>
      </c>
      <c r="I14" s="205" t="s">
        <v>70</v>
      </c>
      <c r="J14" s="176" t="s">
        <v>71</v>
      </c>
      <c r="K14" s="177" t="s">
        <v>173</v>
      </c>
      <c r="L14" s="205" t="s">
        <v>70</v>
      </c>
      <c r="M14" s="176" t="s">
        <v>71</v>
      </c>
      <c r="N14" s="177" t="s">
        <v>173</v>
      </c>
    </row>
    <row r="15" spans="1:14">
      <c r="A15" s="386">
        <v>2015</v>
      </c>
      <c r="B15" s="292" t="s">
        <v>15</v>
      </c>
      <c r="C15" s="178">
        <v>45</v>
      </c>
      <c r="D15" s="212">
        <f>+C15/B$92</f>
        <v>3.8461538461538464E-2</v>
      </c>
      <c r="E15" s="180">
        <f>+D15/D15*100</f>
        <v>100</v>
      </c>
      <c r="F15" s="178">
        <v>70</v>
      </c>
      <c r="G15" s="179">
        <f t="shared" ref="G15:G71" si="0">+F15/B$92</f>
        <v>5.9829059829059832E-2</v>
      </c>
      <c r="H15" s="213">
        <f>+G15/G$15*100</f>
        <v>100</v>
      </c>
      <c r="I15" s="178">
        <v>130</v>
      </c>
      <c r="J15" s="179">
        <f t="shared" ref="J15:J71" si="1">+I15/B$92</f>
        <v>0.1111111111111111</v>
      </c>
      <c r="K15" s="181">
        <f>+J15/J$15*100</f>
        <v>100</v>
      </c>
      <c r="L15" s="178">
        <v>400</v>
      </c>
      <c r="M15" s="179">
        <f t="shared" ref="M15:M71" si="2">+L15/B$92</f>
        <v>0.34188034188034189</v>
      </c>
      <c r="N15" s="181">
        <f>+M15/M$15*100</f>
        <v>100</v>
      </c>
    </row>
    <row r="16" spans="1:14" ht="16.2">
      <c r="A16" s="387"/>
      <c r="B16" s="293" t="s">
        <v>220</v>
      </c>
      <c r="C16" s="182" t="s">
        <v>150</v>
      </c>
      <c r="D16" s="214" t="s">
        <v>150</v>
      </c>
      <c r="E16" s="184" t="s">
        <v>150</v>
      </c>
      <c r="F16" s="182">
        <v>70</v>
      </c>
      <c r="G16" s="183">
        <f t="shared" si="0"/>
        <v>5.9829059829059832E-2</v>
      </c>
      <c r="H16" s="215">
        <f t="shared" ref="H16:H71" si="3">+G16/G$15*100</f>
        <v>100</v>
      </c>
      <c r="I16" s="182">
        <v>130</v>
      </c>
      <c r="J16" s="183">
        <f t="shared" si="1"/>
        <v>0.1111111111111111</v>
      </c>
      <c r="K16" s="185">
        <f t="shared" ref="K16:K71" si="4">+J16/J$15*100</f>
        <v>100</v>
      </c>
      <c r="L16" s="182">
        <v>400</v>
      </c>
      <c r="M16" s="183">
        <f t="shared" si="2"/>
        <v>0.34188034188034189</v>
      </c>
      <c r="N16" s="185">
        <f t="shared" ref="N16:N71" si="5">+M16/M$15*100</f>
        <v>100</v>
      </c>
    </row>
    <row r="17" spans="1:14">
      <c r="A17" s="387"/>
      <c r="B17" s="294" t="s">
        <v>17</v>
      </c>
      <c r="C17" s="182" t="s">
        <v>150</v>
      </c>
      <c r="D17" s="214" t="s">
        <v>150</v>
      </c>
      <c r="E17" s="184" t="s">
        <v>150</v>
      </c>
      <c r="F17" s="182">
        <v>70</v>
      </c>
      <c r="G17" s="183">
        <f t="shared" si="0"/>
        <v>5.9829059829059832E-2</v>
      </c>
      <c r="H17" s="215">
        <f t="shared" si="3"/>
        <v>100</v>
      </c>
      <c r="I17" s="182">
        <v>130</v>
      </c>
      <c r="J17" s="183">
        <f t="shared" si="1"/>
        <v>0.1111111111111111</v>
      </c>
      <c r="K17" s="185">
        <f t="shared" si="4"/>
        <v>100</v>
      </c>
      <c r="L17" s="182">
        <v>400</v>
      </c>
      <c r="M17" s="183">
        <f t="shared" si="2"/>
        <v>0.34188034188034189</v>
      </c>
      <c r="N17" s="185">
        <f t="shared" si="5"/>
        <v>100</v>
      </c>
    </row>
    <row r="18" spans="1:14">
      <c r="A18" s="387"/>
      <c r="B18" s="295" t="s">
        <v>167</v>
      </c>
      <c r="C18" s="182" t="s">
        <v>150</v>
      </c>
      <c r="D18" s="214" t="s">
        <v>150</v>
      </c>
      <c r="E18" s="184" t="s">
        <v>150</v>
      </c>
      <c r="F18" s="182">
        <v>70</v>
      </c>
      <c r="G18" s="183">
        <f t="shared" si="0"/>
        <v>5.9829059829059832E-2</v>
      </c>
      <c r="H18" s="215">
        <f t="shared" si="3"/>
        <v>100</v>
      </c>
      <c r="I18" s="182">
        <v>130</v>
      </c>
      <c r="J18" s="183">
        <f t="shared" si="1"/>
        <v>0.1111111111111111</v>
      </c>
      <c r="K18" s="185">
        <f t="shared" si="4"/>
        <v>100</v>
      </c>
      <c r="L18" s="182">
        <v>400</v>
      </c>
      <c r="M18" s="183">
        <f t="shared" si="2"/>
        <v>0.34188034188034189</v>
      </c>
      <c r="N18" s="185">
        <f t="shared" si="5"/>
        <v>100</v>
      </c>
    </row>
    <row r="19" spans="1:14">
      <c r="A19" s="387"/>
      <c r="B19" s="295" t="s">
        <v>19</v>
      </c>
      <c r="C19" s="182" t="s">
        <v>150</v>
      </c>
      <c r="D19" s="214" t="s">
        <v>150</v>
      </c>
      <c r="E19" s="184" t="s">
        <v>150</v>
      </c>
      <c r="F19" s="182">
        <v>70</v>
      </c>
      <c r="G19" s="183">
        <f t="shared" si="0"/>
        <v>5.9829059829059832E-2</v>
      </c>
      <c r="H19" s="215">
        <f t="shared" si="3"/>
        <v>100</v>
      </c>
      <c r="I19" s="182">
        <v>130</v>
      </c>
      <c r="J19" s="183">
        <f t="shared" si="1"/>
        <v>0.1111111111111111</v>
      </c>
      <c r="K19" s="185">
        <f t="shared" si="4"/>
        <v>100</v>
      </c>
      <c r="L19" s="182">
        <v>400</v>
      </c>
      <c r="M19" s="183">
        <f t="shared" si="2"/>
        <v>0.34188034188034189</v>
      </c>
      <c r="N19" s="185">
        <f t="shared" si="5"/>
        <v>100</v>
      </c>
    </row>
    <row r="20" spans="1:14">
      <c r="A20" s="387"/>
      <c r="B20" s="295" t="s">
        <v>20</v>
      </c>
      <c r="C20" s="182" t="s">
        <v>150</v>
      </c>
      <c r="D20" s="214" t="s">
        <v>150</v>
      </c>
      <c r="E20" s="184" t="s">
        <v>150</v>
      </c>
      <c r="F20" s="182">
        <v>70</v>
      </c>
      <c r="G20" s="183">
        <f t="shared" si="0"/>
        <v>5.9829059829059832E-2</v>
      </c>
      <c r="H20" s="215">
        <f t="shared" si="3"/>
        <v>100</v>
      </c>
      <c r="I20" s="182">
        <v>130</v>
      </c>
      <c r="J20" s="183">
        <f t="shared" si="1"/>
        <v>0.1111111111111111</v>
      </c>
      <c r="K20" s="185">
        <f t="shared" si="4"/>
        <v>100</v>
      </c>
      <c r="L20" s="182">
        <v>400</v>
      </c>
      <c r="M20" s="183">
        <f t="shared" si="2"/>
        <v>0.34188034188034189</v>
      </c>
      <c r="N20" s="185">
        <f t="shared" si="5"/>
        <v>100</v>
      </c>
    </row>
    <row r="21" spans="1:14">
      <c r="A21" s="387"/>
      <c r="B21" s="295" t="s">
        <v>146</v>
      </c>
      <c r="C21" s="182" t="s">
        <v>150</v>
      </c>
      <c r="D21" s="207" t="s">
        <v>150</v>
      </c>
      <c r="E21" s="184" t="s">
        <v>150</v>
      </c>
      <c r="F21" s="182">
        <v>70</v>
      </c>
      <c r="G21" s="183">
        <f t="shared" si="0"/>
        <v>5.9829059829059832E-2</v>
      </c>
      <c r="H21" s="215">
        <f t="shared" si="3"/>
        <v>100</v>
      </c>
      <c r="I21" s="182">
        <v>130</v>
      </c>
      <c r="J21" s="183">
        <f t="shared" si="1"/>
        <v>0.1111111111111111</v>
      </c>
      <c r="K21" s="185">
        <f t="shared" si="4"/>
        <v>100</v>
      </c>
      <c r="L21" s="182">
        <v>400</v>
      </c>
      <c r="M21" s="183">
        <f t="shared" si="2"/>
        <v>0.34188034188034189</v>
      </c>
      <c r="N21" s="185">
        <f t="shared" si="5"/>
        <v>100</v>
      </c>
    </row>
    <row r="22" spans="1:14" ht="15" thickBot="1">
      <c r="A22" s="387"/>
      <c r="B22" s="294" t="s">
        <v>147</v>
      </c>
      <c r="C22" s="216" t="s">
        <v>150</v>
      </c>
      <c r="D22" s="208" t="s">
        <v>150</v>
      </c>
      <c r="E22" s="189" t="s">
        <v>150</v>
      </c>
      <c r="F22" s="187">
        <v>70</v>
      </c>
      <c r="G22" s="188">
        <f t="shared" si="0"/>
        <v>5.9829059829059832E-2</v>
      </c>
      <c r="H22" s="217">
        <f t="shared" si="3"/>
        <v>100</v>
      </c>
      <c r="I22" s="187">
        <v>130</v>
      </c>
      <c r="J22" s="188">
        <f t="shared" si="1"/>
        <v>0.1111111111111111</v>
      </c>
      <c r="K22" s="190">
        <f t="shared" si="4"/>
        <v>100</v>
      </c>
      <c r="L22" s="187">
        <v>400</v>
      </c>
      <c r="M22" s="188">
        <f t="shared" si="2"/>
        <v>0.34188034188034189</v>
      </c>
      <c r="N22" s="190">
        <f t="shared" si="5"/>
        <v>100</v>
      </c>
    </row>
    <row r="23" spans="1:14">
      <c r="A23" s="361">
        <v>2016</v>
      </c>
      <c r="B23" s="296" t="s">
        <v>148</v>
      </c>
      <c r="C23" s="178" t="s">
        <v>150</v>
      </c>
      <c r="D23" s="206" t="s">
        <v>150</v>
      </c>
      <c r="E23" s="180" t="s">
        <v>150</v>
      </c>
      <c r="F23" s="178">
        <v>70</v>
      </c>
      <c r="G23" s="179">
        <f t="shared" si="0"/>
        <v>5.9829059829059832E-2</v>
      </c>
      <c r="H23" s="213">
        <f t="shared" si="3"/>
        <v>100</v>
      </c>
      <c r="I23" s="178">
        <v>130</v>
      </c>
      <c r="J23" s="179">
        <f t="shared" si="1"/>
        <v>0.1111111111111111</v>
      </c>
      <c r="K23" s="181">
        <f t="shared" si="4"/>
        <v>100</v>
      </c>
      <c r="L23" s="178">
        <v>400</v>
      </c>
      <c r="M23" s="179">
        <f t="shared" si="2"/>
        <v>0.34188034188034189</v>
      </c>
      <c r="N23" s="181">
        <f t="shared" si="5"/>
        <v>100</v>
      </c>
    </row>
    <row r="24" spans="1:14">
      <c r="A24" s="362"/>
      <c r="B24" s="297" t="s">
        <v>12</v>
      </c>
      <c r="C24" s="182" t="s">
        <v>150</v>
      </c>
      <c r="D24" s="207" t="s">
        <v>150</v>
      </c>
      <c r="E24" s="184" t="s">
        <v>150</v>
      </c>
      <c r="F24" s="182">
        <v>70</v>
      </c>
      <c r="G24" s="183">
        <f t="shared" si="0"/>
        <v>5.9829059829059832E-2</v>
      </c>
      <c r="H24" s="215">
        <f t="shared" si="3"/>
        <v>100</v>
      </c>
      <c r="I24" s="182">
        <v>130</v>
      </c>
      <c r="J24" s="183">
        <f t="shared" si="1"/>
        <v>0.1111111111111111</v>
      </c>
      <c r="K24" s="185">
        <f t="shared" si="4"/>
        <v>100</v>
      </c>
      <c r="L24" s="182">
        <v>400</v>
      </c>
      <c r="M24" s="183">
        <f t="shared" si="2"/>
        <v>0.34188034188034189</v>
      </c>
      <c r="N24" s="185">
        <f t="shared" si="5"/>
        <v>100</v>
      </c>
    </row>
    <row r="25" spans="1:14">
      <c r="A25" s="362"/>
      <c r="B25" s="297" t="s">
        <v>13</v>
      </c>
      <c r="C25" s="182" t="s">
        <v>150</v>
      </c>
      <c r="D25" s="207" t="s">
        <v>150</v>
      </c>
      <c r="E25" s="184" t="s">
        <v>150</v>
      </c>
      <c r="F25" s="182">
        <v>70</v>
      </c>
      <c r="G25" s="183">
        <f t="shared" si="0"/>
        <v>5.9829059829059832E-2</v>
      </c>
      <c r="H25" s="215">
        <f t="shared" si="3"/>
        <v>100</v>
      </c>
      <c r="I25" s="182">
        <v>130</v>
      </c>
      <c r="J25" s="183">
        <f t="shared" si="1"/>
        <v>0.1111111111111111</v>
      </c>
      <c r="K25" s="185">
        <f t="shared" si="4"/>
        <v>100</v>
      </c>
      <c r="L25" s="182">
        <v>400</v>
      </c>
      <c r="M25" s="183">
        <f t="shared" si="2"/>
        <v>0.34188034188034189</v>
      </c>
      <c r="N25" s="185">
        <f t="shared" si="5"/>
        <v>100</v>
      </c>
    </row>
    <row r="26" spans="1:14" ht="16.2">
      <c r="A26" s="362"/>
      <c r="B26" s="297" t="s">
        <v>222</v>
      </c>
      <c r="C26" s="182" t="s">
        <v>150</v>
      </c>
      <c r="D26" s="207" t="s">
        <v>150</v>
      </c>
      <c r="E26" s="184" t="s">
        <v>150</v>
      </c>
      <c r="F26" s="182">
        <v>370</v>
      </c>
      <c r="G26" s="183">
        <f t="shared" si="0"/>
        <v>0.31623931623931623</v>
      </c>
      <c r="H26" s="215">
        <f t="shared" si="3"/>
        <v>528.57142857142856</v>
      </c>
      <c r="I26" s="182">
        <v>445</v>
      </c>
      <c r="J26" s="183">
        <f t="shared" si="1"/>
        <v>0.38034188034188032</v>
      </c>
      <c r="K26" s="185">
        <f t="shared" si="4"/>
        <v>342.30769230769226</v>
      </c>
      <c r="L26" s="182">
        <v>400</v>
      </c>
      <c r="M26" s="183">
        <f t="shared" si="2"/>
        <v>0.34188034188034189</v>
      </c>
      <c r="N26" s="185">
        <f t="shared" si="5"/>
        <v>100</v>
      </c>
    </row>
    <row r="27" spans="1:14">
      <c r="A27" s="362"/>
      <c r="B27" s="297" t="s">
        <v>15</v>
      </c>
      <c r="C27" s="182" t="s">
        <v>150</v>
      </c>
      <c r="D27" s="214" t="s">
        <v>150</v>
      </c>
      <c r="E27" s="184" t="s">
        <v>150</v>
      </c>
      <c r="F27" s="182">
        <v>370</v>
      </c>
      <c r="G27" s="183">
        <f t="shared" si="0"/>
        <v>0.31623931623931623</v>
      </c>
      <c r="H27" s="215">
        <f t="shared" si="3"/>
        <v>528.57142857142856</v>
      </c>
      <c r="I27" s="182">
        <v>445</v>
      </c>
      <c r="J27" s="183">
        <f t="shared" si="1"/>
        <v>0.38034188034188032</v>
      </c>
      <c r="K27" s="185">
        <f t="shared" si="4"/>
        <v>342.30769230769226</v>
      </c>
      <c r="L27" s="182">
        <v>1295</v>
      </c>
      <c r="M27" s="183">
        <f t="shared" si="2"/>
        <v>1.1068376068376069</v>
      </c>
      <c r="N27" s="185">
        <f t="shared" si="5"/>
        <v>323.75</v>
      </c>
    </row>
    <row r="28" spans="1:14">
      <c r="A28" s="362"/>
      <c r="B28" s="297" t="s">
        <v>16</v>
      </c>
      <c r="C28" s="182" t="s">
        <v>150</v>
      </c>
      <c r="D28" s="207" t="s">
        <v>150</v>
      </c>
      <c r="E28" s="184" t="s">
        <v>150</v>
      </c>
      <c r="F28" s="182">
        <v>370</v>
      </c>
      <c r="G28" s="183">
        <f t="shared" si="0"/>
        <v>0.31623931623931623</v>
      </c>
      <c r="H28" s="215">
        <f t="shared" si="3"/>
        <v>528.57142857142856</v>
      </c>
      <c r="I28" s="182">
        <v>445</v>
      </c>
      <c r="J28" s="183">
        <f t="shared" si="1"/>
        <v>0.38034188034188032</v>
      </c>
      <c r="K28" s="185">
        <f t="shared" si="4"/>
        <v>342.30769230769226</v>
      </c>
      <c r="L28" s="182">
        <v>1295</v>
      </c>
      <c r="M28" s="183">
        <f t="shared" si="2"/>
        <v>1.1068376068376069</v>
      </c>
      <c r="N28" s="185">
        <f t="shared" si="5"/>
        <v>323.75</v>
      </c>
    </row>
    <row r="29" spans="1:14">
      <c r="A29" s="362"/>
      <c r="B29" s="297" t="s">
        <v>17</v>
      </c>
      <c r="C29" s="182" t="s">
        <v>150</v>
      </c>
      <c r="D29" s="207" t="s">
        <v>150</v>
      </c>
      <c r="E29" s="184" t="s">
        <v>150</v>
      </c>
      <c r="F29" s="182">
        <v>370</v>
      </c>
      <c r="G29" s="183">
        <f t="shared" si="0"/>
        <v>0.31623931623931623</v>
      </c>
      <c r="H29" s="215">
        <f t="shared" si="3"/>
        <v>528.57142857142856</v>
      </c>
      <c r="I29" s="182">
        <v>445</v>
      </c>
      <c r="J29" s="183">
        <f t="shared" si="1"/>
        <v>0.38034188034188032</v>
      </c>
      <c r="K29" s="185">
        <f t="shared" si="4"/>
        <v>342.30769230769226</v>
      </c>
      <c r="L29" s="182">
        <v>1295</v>
      </c>
      <c r="M29" s="183">
        <f t="shared" si="2"/>
        <v>1.1068376068376069</v>
      </c>
      <c r="N29" s="185">
        <f t="shared" si="5"/>
        <v>323.75</v>
      </c>
    </row>
    <row r="30" spans="1:14">
      <c r="A30" s="362"/>
      <c r="B30" s="297" t="s">
        <v>167</v>
      </c>
      <c r="C30" s="182" t="s">
        <v>150</v>
      </c>
      <c r="D30" s="207" t="s">
        <v>150</v>
      </c>
      <c r="E30" s="184" t="s">
        <v>150</v>
      </c>
      <c r="F30" s="182">
        <v>370</v>
      </c>
      <c r="G30" s="183">
        <f t="shared" si="0"/>
        <v>0.31623931623931623</v>
      </c>
      <c r="H30" s="215">
        <f t="shared" si="3"/>
        <v>528.57142857142856</v>
      </c>
      <c r="I30" s="182">
        <v>445</v>
      </c>
      <c r="J30" s="183">
        <f t="shared" si="1"/>
        <v>0.38034188034188032</v>
      </c>
      <c r="K30" s="185">
        <f t="shared" si="4"/>
        <v>342.30769230769226</v>
      </c>
      <c r="L30" s="182">
        <v>1295</v>
      </c>
      <c r="M30" s="183">
        <f t="shared" si="2"/>
        <v>1.1068376068376069</v>
      </c>
      <c r="N30" s="185">
        <f t="shared" si="5"/>
        <v>323.75</v>
      </c>
    </row>
    <row r="31" spans="1:14">
      <c r="A31" s="362"/>
      <c r="B31" s="297" t="s">
        <v>19</v>
      </c>
      <c r="C31" s="182" t="s">
        <v>150</v>
      </c>
      <c r="D31" s="207" t="s">
        <v>150</v>
      </c>
      <c r="E31" s="184" t="s">
        <v>150</v>
      </c>
      <c r="F31" s="182">
        <v>370</v>
      </c>
      <c r="G31" s="183">
        <f t="shared" si="0"/>
        <v>0.31623931623931623</v>
      </c>
      <c r="H31" s="215">
        <f t="shared" si="3"/>
        <v>528.57142857142856</v>
      </c>
      <c r="I31" s="182">
        <v>445</v>
      </c>
      <c r="J31" s="183">
        <f t="shared" si="1"/>
        <v>0.38034188034188032</v>
      </c>
      <c r="K31" s="185">
        <f t="shared" si="4"/>
        <v>342.30769230769226</v>
      </c>
      <c r="L31" s="182">
        <v>1295</v>
      </c>
      <c r="M31" s="183">
        <f t="shared" si="2"/>
        <v>1.1068376068376069</v>
      </c>
      <c r="N31" s="185">
        <f t="shared" si="5"/>
        <v>323.75</v>
      </c>
    </row>
    <row r="32" spans="1:14">
      <c r="A32" s="362"/>
      <c r="B32" s="297" t="s">
        <v>20</v>
      </c>
      <c r="C32" s="182" t="s">
        <v>150</v>
      </c>
      <c r="D32" s="207" t="s">
        <v>150</v>
      </c>
      <c r="E32" s="184" t="s">
        <v>150</v>
      </c>
      <c r="F32" s="182">
        <v>370</v>
      </c>
      <c r="G32" s="183">
        <f t="shared" si="0"/>
        <v>0.31623931623931623</v>
      </c>
      <c r="H32" s="215">
        <f t="shared" si="3"/>
        <v>528.57142857142856</v>
      </c>
      <c r="I32" s="182">
        <v>445</v>
      </c>
      <c r="J32" s="183">
        <f t="shared" si="1"/>
        <v>0.38034188034188032</v>
      </c>
      <c r="K32" s="185">
        <f t="shared" si="4"/>
        <v>342.30769230769226</v>
      </c>
      <c r="L32" s="182">
        <v>1295</v>
      </c>
      <c r="M32" s="183">
        <f t="shared" si="2"/>
        <v>1.1068376068376069</v>
      </c>
      <c r="N32" s="185">
        <f t="shared" si="5"/>
        <v>323.75</v>
      </c>
    </row>
    <row r="33" spans="1:14">
      <c r="A33" s="362"/>
      <c r="B33" s="297" t="s">
        <v>146</v>
      </c>
      <c r="C33" s="182" t="s">
        <v>150</v>
      </c>
      <c r="D33" s="207" t="s">
        <v>150</v>
      </c>
      <c r="E33" s="184" t="s">
        <v>150</v>
      </c>
      <c r="F33" s="182">
        <v>370</v>
      </c>
      <c r="G33" s="183">
        <f t="shared" si="0"/>
        <v>0.31623931623931623</v>
      </c>
      <c r="H33" s="215">
        <f t="shared" si="3"/>
        <v>528.57142857142856</v>
      </c>
      <c r="I33" s="182">
        <v>445</v>
      </c>
      <c r="J33" s="183">
        <f t="shared" si="1"/>
        <v>0.38034188034188032</v>
      </c>
      <c r="K33" s="185">
        <f t="shared" si="4"/>
        <v>342.30769230769226</v>
      </c>
      <c r="L33" s="182">
        <v>1295</v>
      </c>
      <c r="M33" s="183">
        <f t="shared" si="2"/>
        <v>1.1068376068376069</v>
      </c>
      <c r="N33" s="185">
        <f t="shared" si="5"/>
        <v>323.75</v>
      </c>
    </row>
    <row r="34" spans="1:14" ht="15" thickBot="1">
      <c r="A34" s="363"/>
      <c r="B34" s="298" t="s">
        <v>147</v>
      </c>
      <c r="C34" s="187" t="s">
        <v>150</v>
      </c>
      <c r="D34" s="208" t="s">
        <v>150</v>
      </c>
      <c r="E34" s="189" t="s">
        <v>150</v>
      </c>
      <c r="F34" s="187">
        <v>370</v>
      </c>
      <c r="G34" s="188">
        <f t="shared" si="0"/>
        <v>0.31623931623931623</v>
      </c>
      <c r="H34" s="217">
        <f t="shared" si="3"/>
        <v>528.57142857142856</v>
      </c>
      <c r="I34" s="187">
        <v>445</v>
      </c>
      <c r="J34" s="188">
        <f t="shared" si="1"/>
        <v>0.38034188034188032</v>
      </c>
      <c r="K34" s="190">
        <f t="shared" si="4"/>
        <v>342.30769230769226</v>
      </c>
      <c r="L34" s="187">
        <v>1295</v>
      </c>
      <c r="M34" s="188">
        <f t="shared" si="2"/>
        <v>1.1068376068376069</v>
      </c>
      <c r="N34" s="190">
        <f t="shared" si="5"/>
        <v>323.75</v>
      </c>
    </row>
    <row r="35" spans="1:14">
      <c r="A35" s="364">
        <v>2017</v>
      </c>
      <c r="B35" s="296" t="s">
        <v>148</v>
      </c>
      <c r="C35" s="191" t="s">
        <v>150</v>
      </c>
      <c r="D35" s="273" t="s">
        <v>150</v>
      </c>
      <c r="E35" s="202" t="s">
        <v>150</v>
      </c>
      <c r="F35" s="191">
        <v>370</v>
      </c>
      <c r="G35" s="192">
        <f t="shared" si="0"/>
        <v>0.31623931623931623</v>
      </c>
      <c r="H35" s="275">
        <f t="shared" si="3"/>
        <v>528.57142857142856</v>
      </c>
      <c r="I35" s="191">
        <v>445</v>
      </c>
      <c r="J35" s="192">
        <f t="shared" si="1"/>
        <v>0.38034188034188032</v>
      </c>
      <c r="K35" s="193">
        <f t="shared" si="4"/>
        <v>342.30769230769226</v>
      </c>
      <c r="L35" s="191">
        <v>1295</v>
      </c>
      <c r="M35" s="192">
        <f t="shared" si="2"/>
        <v>1.1068376068376069</v>
      </c>
      <c r="N35" s="193">
        <f t="shared" si="5"/>
        <v>323.75</v>
      </c>
    </row>
    <row r="36" spans="1:14">
      <c r="A36" s="365"/>
      <c r="B36" s="299" t="s">
        <v>12</v>
      </c>
      <c r="C36" s="191" t="s">
        <v>150</v>
      </c>
      <c r="D36" s="273" t="s">
        <v>150</v>
      </c>
      <c r="E36" s="202" t="s">
        <v>150</v>
      </c>
      <c r="F36" s="191">
        <v>370</v>
      </c>
      <c r="G36" s="192">
        <f t="shared" si="0"/>
        <v>0.31623931623931623</v>
      </c>
      <c r="H36" s="275">
        <f t="shared" si="3"/>
        <v>528.57142857142856</v>
      </c>
      <c r="I36" s="191">
        <v>445</v>
      </c>
      <c r="J36" s="192">
        <f t="shared" si="1"/>
        <v>0.38034188034188032</v>
      </c>
      <c r="K36" s="193">
        <f t="shared" si="4"/>
        <v>342.30769230769226</v>
      </c>
      <c r="L36" s="191">
        <v>1295</v>
      </c>
      <c r="M36" s="192">
        <f t="shared" si="2"/>
        <v>1.1068376068376069</v>
      </c>
      <c r="N36" s="193">
        <f t="shared" si="5"/>
        <v>323.75</v>
      </c>
    </row>
    <row r="37" spans="1:14">
      <c r="A37" s="365"/>
      <c r="B37" s="299" t="s">
        <v>13</v>
      </c>
      <c r="C37" s="191" t="s">
        <v>150</v>
      </c>
      <c r="D37" s="273" t="s">
        <v>150</v>
      </c>
      <c r="E37" s="202" t="s">
        <v>150</v>
      </c>
      <c r="F37" s="191">
        <v>370</v>
      </c>
      <c r="G37" s="192">
        <f t="shared" si="0"/>
        <v>0.31623931623931623</v>
      </c>
      <c r="H37" s="275">
        <f t="shared" si="3"/>
        <v>528.57142857142856</v>
      </c>
      <c r="I37" s="191">
        <v>445</v>
      </c>
      <c r="J37" s="192">
        <f t="shared" si="1"/>
        <v>0.38034188034188032</v>
      </c>
      <c r="K37" s="193">
        <f t="shared" si="4"/>
        <v>342.30769230769226</v>
      </c>
      <c r="L37" s="191">
        <v>1295</v>
      </c>
      <c r="M37" s="192">
        <f t="shared" si="2"/>
        <v>1.1068376068376069</v>
      </c>
      <c r="N37" s="193">
        <f t="shared" si="5"/>
        <v>323.75</v>
      </c>
    </row>
    <row r="38" spans="1:14">
      <c r="A38" s="365"/>
      <c r="B38" s="299" t="s">
        <v>14</v>
      </c>
      <c r="C38" s="182" t="s">
        <v>150</v>
      </c>
      <c r="D38" s="207" t="s">
        <v>150</v>
      </c>
      <c r="E38" s="184" t="s">
        <v>150</v>
      </c>
      <c r="F38" s="191">
        <v>370</v>
      </c>
      <c r="G38" s="192">
        <f t="shared" si="0"/>
        <v>0.31623931623931623</v>
      </c>
      <c r="H38" s="275">
        <f t="shared" si="3"/>
        <v>528.57142857142856</v>
      </c>
      <c r="I38" s="191">
        <v>445</v>
      </c>
      <c r="J38" s="192">
        <f t="shared" si="1"/>
        <v>0.38034188034188032</v>
      </c>
      <c r="K38" s="193">
        <f t="shared" si="4"/>
        <v>342.30769230769226</v>
      </c>
      <c r="L38" s="191">
        <v>1295</v>
      </c>
      <c r="M38" s="192">
        <f t="shared" si="2"/>
        <v>1.1068376068376069</v>
      </c>
      <c r="N38" s="193">
        <f t="shared" si="5"/>
        <v>323.75</v>
      </c>
    </row>
    <row r="39" spans="1:14">
      <c r="A39" s="365"/>
      <c r="B39" s="299" t="s">
        <v>15</v>
      </c>
      <c r="C39" s="182" t="s">
        <v>150</v>
      </c>
      <c r="D39" s="207" t="s">
        <v>150</v>
      </c>
      <c r="E39" s="184" t="s">
        <v>150</v>
      </c>
      <c r="F39" s="191">
        <v>370</v>
      </c>
      <c r="G39" s="192">
        <f t="shared" si="0"/>
        <v>0.31623931623931623</v>
      </c>
      <c r="H39" s="275">
        <f t="shared" si="3"/>
        <v>528.57142857142856</v>
      </c>
      <c r="I39" s="191">
        <v>445</v>
      </c>
      <c r="J39" s="192">
        <f t="shared" si="1"/>
        <v>0.38034188034188032</v>
      </c>
      <c r="K39" s="193">
        <f t="shared" si="4"/>
        <v>342.30769230769226</v>
      </c>
      <c r="L39" s="191">
        <v>1295</v>
      </c>
      <c r="M39" s="192">
        <f t="shared" si="2"/>
        <v>1.1068376068376069</v>
      </c>
      <c r="N39" s="193">
        <f t="shared" si="5"/>
        <v>323.75</v>
      </c>
    </row>
    <row r="40" spans="1:14">
      <c r="A40" s="365"/>
      <c r="B40" s="299" t="s">
        <v>16</v>
      </c>
      <c r="C40" s="182" t="s">
        <v>150</v>
      </c>
      <c r="D40" s="207" t="s">
        <v>150</v>
      </c>
      <c r="E40" s="184" t="s">
        <v>150</v>
      </c>
      <c r="F40" s="191">
        <v>370</v>
      </c>
      <c r="G40" s="192">
        <f t="shared" si="0"/>
        <v>0.31623931623931623</v>
      </c>
      <c r="H40" s="275">
        <f t="shared" si="3"/>
        <v>528.57142857142856</v>
      </c>
      <c r="I40" s="191">
        <v>445</v>
      </c>
      <c r="J40" s="192">
        <f t="shared" si="1"/>
        <v>0.38034188034188032</v>
      </c>
      <c r="K40" s="193">
        <f t="shared" si="4"/>
        <v>342.30769230769226</v>
      </c>
      <c r="L40" s="191">
        <v>1295</v>
      </c>
      <c r="M40" s="192">
        <f t="shared" si="2"/>
        <v>1.1068376068376069</v>
      </c>
      <c r="N40" s="193">
        <f t="shared" si="5"/>
        <v>323.75</v>
      </c>
    </row>
    <row r="41" spans="1:14">
      <c r="A41" s="365"/>
      <c r="B41" s="299" t="s">
        <v>17</v>
      </c>
      <c r="C41" s="182" t="s">
        <v>150</v>
      </c>
      <c r="D41" s="207" t="s">
        <v>150</v>
      </c>
      <c r="E41" s="184" t="s">
        <v>150</v>
      </c>
      <c r="F41" s="191">
        <v>370</v>
      </c>
      <c r="G41" s="192">
        <f t="shared" si="0"/>
        <v>0.31623931623931623</v>
      </c>
      <c r="H41" s="275">
        <f t="shared" si="3"/>
        <v>528.57142857142856</v>
      </c>
      <c r="I41" s="191">
        <v>445</v>
      </c>
      <c r="J41" s="192">
        <f t="shared" si="1"/>
        <v>0.38034188034188032</v>
      </c>
      <c r="K41" s="193">
        <f t="shared" si="4"/>
        <v>342.30769230769226</v>
      </c>
      <c r="L41" s="191">
        <v>1295</v>
      </c>
      <c r="M41" s="192">
        <f t="shared" si="2"/>
        <v>1.1068376068376069</v>
      </c>
      <c r="N41" s="193">
        <f t="shared" si="5"/>
        <v>323.75</v>
      </c>
    </row>
    <row r="42" spans="1:14">
      <c r="A42" s="365"/>
      <c r="B42" s="299" t="s">
        <v>18</v>
      </c>
      <c r="C42" s="182" t="s">
        <v>150</v>
      </c>
      <c r="D42" s="207" t="s">
        <v>150</v>
      </c>
      <c r="E42" s="184" t="s">
        <v>150</v>
      </c>
      <c r="F42" s="191">
        <v>370</v>
      </c>
      <c r="G42" s="192">
        <f t="shared" si="0"/>
        <v>0.31623931623931623</v>
      </c>
      <c r="H42" s="275">
        <f t="shared" si="3"/>
        <v>528.57142857142856</v>
      </c>
      <c r="I42" s="191">
        <v>445</v>
      </c>
      <c r="J42" s="192">
        <f t="shared" si="1"/>
        <v>0.38034188034188032</v>
      </c>
      <c r="K42" s="193">
        <f t="shared" si="4"/>
        <v>342.30769230769226</v>
      </c>
      <c r="L42" s="191">
        <v>1295</v>
      </c>
      <c r="M42" s="192">
        <f t="shared" si="2"/>
        <v>1.1068376068376069</v>
      </c>
      <c r="N42" s="193">
        <f t="shared" si="5"/>
        <v>323.75</v>
      </c>
    </row>
    <row r="43" spans="1:14">
      <c r="A43" s="365"/>
      <c r="B43" s="299" t="s">
        <v>19</v>
      </c>
      <c r="C43" s="182" t="s">
        <v>150</v>
      </c>
      <c r="D43" s="207" t="s">
        <v>150</v>
      </c>
      <c r="E43" s="184" t="s">
        <v>150</v>
      </c>
      <c r="F43" s="191">
        <v>370</v>
      </c>
      <c r="G43" s="192">
        <f t="shared" si="0"/>
        <v>0.31623931623931623</v>
      </c>
      <c r="H43" s="275">
        <f t="shared" si="3"/>
        <v>528.57142857142856</v>
      </c>
      <c r="I43" s="191">
        <v>445</v>
      </c>
      <c r="J43" s="192">
        <f t="shared" si="1"/>
        <v>0.38034188034188032</v>
      </c>
      <c r="K43" s="193">
        <f t="shared" si="4"/>
        <v>342.30769230769226</v>
      </c>
      <c r="L43" s="191">
        <v>1295</v>
      </c>
      <c r="M43" s="192">
        <f t="shared" si="2"/>
        <v>1.1068376068376069</v>
      </c>
      <c r="N43" s="193">
        <f t="shared" si="5"/>
        <v>323.75</v>
      </c>
    </row>
    <row r="44" spans="1:14">
      <c r="A44" s="365"/>
      <c r="B44" s="299" t="s">
        <v>20</v>
      </c>
      <c r="C44" s="182" t="s">
        <v>150</v>
      </c>
      <c r="D44" s="207" t="s">
        <v>150</v>
      </c>
      <c r="E44" s="184" t="s">
        <v>150</v>
      </c>
      <c r="F44" s="191">
        <v>370</v>
      </c>
      <c r="G44" s="192">
        <f t="shared" si="0"/>
        <v>0.31623931623931623</v>
      </c>
      <c r="H44" s="275">
        <f t="shared" si="3"/>
        <v>528.57142857142856</v>
      </c>
      <c r="I44" s="191">
        <v>445</v>
      </c>
      <c r="J44" s="192">
        <f t="shared" si="1"/>
        <v>0.38034188034188032</v>
      </c>
      <c r="K44" s="193">
        <f t="shared" si="4"/>
        <v>342.30769230769226</v>
      </c>
      <c r="L44" s="191">
        <v>1295</v>
      </c>
      <c r="M44" s="192">
        <f t="shared" si="2"/>
        <v>1.1068376068376069</v>
      </c>
      <c r="N44" s="193">
        <f t="shared" si="5"/>
        <v>323.75</v>
      </c>
    </row>
    <row r="45" spans="1:14">
      <c r="A45" s="365"/>
      <c r="B45" s="299" t="s">
        <v>146</v>
      </c>
      <c r="C45" s="182" t="s">
        <v>150</v>
      </c>
      <c r="D45" s="207" t="s">
        <v>150</v>
      </c>
      <c r="E45" s="184" t="s">
        <v>150</v>
      </c>
      <c r="F45" s="191">
        <v>370</v>
      </c>
      <c r="G45" s="192">
        <f t="shared" si="0"/>
        <v>0.31623931623931623</v>
      </c>
      <c r="H45" s="275">
        <f t="shared" si="3"/>
        <v>528.57142857142856</v>
      </c>
      <c r="I45" s="191">
        <v>445</v>
      </c>
      <c r="J45" s="192">
        <f t="shared" si="1"/>
        <v>0.38034188034188032</v>
      </c>
      <c r="K45" s="193">
        <f t="shared" si="4"/>
        <v>342.30769230769226</v>
      </c>
      <c r="L45" s="191">
        <v>1295</v>
      </c>
      <c r="M45" s="192">
        <f t="shared" si="2"/>
        <v>1.1068376068376069</v>
      </c>
      <c r="N45" s="193">
        <f t="shared" si="5"/>
        <v>323.75</v>
      </c>
    </row>
    <row r="46" spans="1:14" ht="15" thickBot="1">
      <c r="A46" s="372"/>
      <c r="B46" s="300" t="s">
        <v>147</v>
      </c>
      <c r="C46" s="187" t="s">
        <v>150</v>
      </c>
      <c r="D46" s="208" t="s">
        <v>150</v>
      </c>
      <c r="E46" s="189" t="s">
        <v>150</v>
      </c>
      <c r="F46" s="187">
        <v>370</v>
      </c>
      <c r="G46" s="188">
        <f t="shared" si="0"/>
        <v>0.31623931623931623</v>
      </c>
      <c r="H46" s="217">
        <f t="shared" si="3"/>
        <v>528.57142857142856</v>
      </c>
      <c r="I46" s="187">
        <v>445</v>
      </c>
      <c r="J46" s="188">
        <f t="shared" si="1"/>
        <v>0.38034188034188032</v>
      </c>
      <c r="K46" s="190">
        <f t="shared" si="4"/>
        <v>342.30769230769226</v>
      </c>
      <c r="L46" s="187">
        <v>1295</v>
      </c>
      <c r="M46" s="188">
        <f t="shared" si="2"/>
        <v>1.1068376068376069</v>
      </c>
      <c r="N46" s="190">
        <f t="shared" si="5"/>
        <v>323.75</v>
      </c>
    </row>
    <row r="47" spans="1:14">
      <c r="A47" s="364">
        <v>2018</v>
      </c>
      <c r="B47" s="296" t="s">
        <v>148</v>
      </c>
      <c r="C47" s="178" t="s">
        <v>150</v>
      </c>
      <c r="D47" s="206" t="s">
        <v>150</v>
      </c>
      <c r="E47" s="180" t="s">
        <v>150</v>
      </c>
      <c r="F47" s="178">
        <v>700</v>
      </c>
      <c r="G47" s="179">
        <f t="shared" si="0"/>
        <v>0.59829059829059827</v>
      </c>
      <c r="H47" s="213">
        <f t="shared" si="3"/>
        <v>1000</v>
      </c>
      <c r="I47" s="178">
        <v>840</v>
      </c>
      <c r="J47" s="179">
        <f t="shared" si="1"/>
        <v>0.71794871794871795</v>
      </c>
      <c r="K47" s="181">
        <f t="shared" si="4"/>
        <v>646.15384615384619</v>
      </c>
      <c r="L47" s="178">
        <v>2450</v>
      </c>
      <c r="M47" s="179">
        <f t="shared" si="2"/>
        <v>2.0940170940170941</v>
      </c>
      <c r="N47" s="181">
        <f t="shared" si="5"/>
        <v>612.5</v>
      </c>
    </row>
    <row r="48" spans="1:14">
      <c r="A48" s="365"/>
      <c r="B48" s="299" t="s">
        <v>12</v>
      </c>
      <c r="C48" s="182" t="s">
        <v>150</v>
      </c>
      <c r="D48" s="207" t="s">
        <v>150</v>
      </c>
      <c r="E48" s="184" t="s">
        <v>150</v>
      </c>
      <c r="F48" s="191">
        <v>700</v>
      </c>
      <c r="G48" s="192">
        <f t="shared" si="0"/>
        <v>0.59829059829059827</v>
      </c>
      <c r="H48" s="275">
        <f t="shared" si="3"/>
        <v>1000</v>
      </c>
      <c r="I48" s="191">
        <v>840</v>
      </c>
      <c r="J48" s="192">
        <f t="shared" si="1"/>
        <v>0.71794871794871795</v>
      </c>
      <c r="K48" s="193">
        <f t="shared" si="4"/>
        <v>646.15384615384619</v>
      </c>
      <c r="L48" s="191">
        <v>2450</v>
      </c>
      <c r="M48" s="192">
        <f t="shared" si="2"/>
        <v>2.0940170940170941</v>
      </c>
      <c r="N48" s="193">
        <f t="shared" si="5"/>
        <v>612.5</v>
      </c>
    </row>
    <row r="49" spans="1:14">
      <c r="A49" s="365"/>
      <c r="B49" s="299" t="s">
        <v>13</v>
      </c>
      <c r="C49" s="182" t="s">
        <v>150</v>
      </c>
      <c r="D49" s="207" t="s">
        <v>150</v>
      </c>
      <c r="E49" s="184" t="s">
        <v>150</v>
      </c>
      <c r="F49" s="191">
        <v>700</v>
      </c>
      <c r="G49" s="192">
        <f t="shared" si="0"/>
        <v>0.59829059829059827</v>
      </c>
      <c r="H49" s="275">
        <f t="shared" si="3"/>
        <v>1000</v>
      </c>
      <c r="I49" s="191">
        <v>840</v>
      </c>
      <c r="J49" s="192">
        <f t="shared" si="1"/>
        <v>0.71794871794871795</v>
      </c>
      <c r="K49" s="193">
        <f t="shared" si="4"/>
        <v>646.15384615384619</v>
      </c>
      <c r="L49" s="191">
        <v>2450</v>
      </c>
      <c r="M49" s="192">
        <f t="shared" si="2"/>
        <v>2.0940170940170941</v>
      </c>
      <c r="N49" s="193">
        <f t="shared" si="5"/>
        <v>612.5</v>
      </c>
    </row>
    <row r="50" spans="1:14">
      <c r="A50" s="365"/>
      <c r="B50" s="299" t="s">
        <v>14</v>
      </c>
      <c r="C50" s="182" t="s">
        <v>150</v>
      </c>
      <c r="D50" s="207" t="s">
        <v>150</v>
      </c>
      <c r="E50" s="184" t="s">
        <v>150</v>
      </c>
      <c r="F50" s="191">
        <v>700</v>
      </c>
      <c r="G50" s="192">
        <f t="shared" si="0"/>
        <v>0.59829059829059827</v>
      </c>
      <c r="H50" s="275">
        <f t="shared" si="3"/>
        <v>1000</v>
      </c>
      <c r="I50" s="191">
        <v>840</v>
      </c>
      <c r="J50" s="192">
        <f t="shared" si="1"/>
        <v>0.71794871794871795</v>
      </c>
      <c r="K50" s="193">
        <f t="shared" si="4"/>
        <v>646.15384615384619</v>
      </c>
      <c r="L50" s="191">
        <v>2450</v>
      </c>
      <c r="M50" s="192">
        <f t="shared" si="2"/>
        <v>2.0940170940170941</v>
      </c>
      <c r="N50" s="193">
        <f t="shared" si="5"/>
        <v>612.5</v>
      </c>
    </row>
    <row r="51" spans="1:14">
      <c r="A51" s="365"/>
      <c r="B51" s="299" t="s">
        <v>15</v>
      </c>
      <c r="C51" s="182" t="s">
        <v>150</v>
      </c>
      <c r="D51" s="207" t="s">
        <v>150</v>
      </c>
      <c r="E51" s="184" t="s">
        <v>150</v>
      </c>
      <c r="F51" s="191">
        <v>700</v>
      </c>
      <c r="G51" s="192">
        <f t="shared" si="0"/>
        <v>0.59829059829059827</v>
      </c>
      <c r="H51" s="275">
        <f t="shared" si="3"/>
        <v>1000</v>
      </c>
      <c r="I51" s="191">
        <v>840</v>
      </c>
      <c r="J51" s="192">
        <f t="shared" si="1"/>
        <v>0.71794871794871795</v>
      </c>
      <c r="K51" s="193">
        <f t="shared" si="4"/>
        <v>646.15384615384619</v>
      </c>
      <c r="L51" s="191">
        <v>2450</v>
      </c>
      <c r="M51" s="192">
        <f t="shared" si="2"/>
        <v>2.0940170940170941</v>
      </c>
      <c r="N51" s="193">
        <f t="shared" si="5"/>
        <v>612.5</v>
      </c>
    </row>
    <row r="52" spans="1:14">
      <c r="A52" s="365"/>
      <c r="B52" s="299" t="s">
        <v>16</v>
      </c>
      <c r="C52" s="182" t="s">
        <v>150</v>
      </c>
      <c r="D52" s="207" t="s">
        <v>150</v>
      </c>
      <c r="E52" s="184" t="s">
        <v>150</v>
      </c>
      <c r="F52" s="191">
        <v>700</v>
      </c>
      <c r="G52" s="192">
        <f t="shared" si="0"/>
        <v>0.59829059829059827</v>
      </c>
      <c r="H52" s="275">
        <f t="shared" si="3"/>
        <v>1000</v>
      </c>
      <c r="I52" s="191">
        <v>840</v>
      </c>
      <c r="J52" s="192">
        <f t="shared" si="1"/>
        <v>0.71794871794871795</v>
      </c>
      <c r="K52" s="193">
        <f t="shared" si="4"/>
        <v>646.15384615384619</v>
      </c>
      <c r="L52" s="191">
        <v>2450</v>
      </c>
      <c r="M52" s="192">
        <f t="shared" si="2"/>
        <v>2.0940170940170941</v>
      </c>
      <c r="N52" s="193">
        <f t="shared" si="5"/>
        <v>612.5</v>
      </c>
    </row>
    <row r="53" spans="1:14">
      <c r="A53" s="365"/>
      <c r="B53" s="299" t="s">
        <v>17</v>
      </c>
      <c r="C53" s="182" t="s">
        <v>150</v>
      </c>
      <c r="D53" s="207" t="s">
        <v>150</v>
      </c>
      <c r="E53" s="184" t="s">
        <v>150</v>
      </c>
      <c r="F53" s="191">
        <v>700</v>
      </c>
      <c r="G53" s="192">
        <f t="shared" si="0"/>
        <v>0.59829059829059827</v>
      </c>
      <c r="H53" s="275">
        <f t="shared" si="3"/>
        <v>1000</v>
      </c>
      <c r="I53" s="191">
        <v>840</v>
      </c>
      <c r="J53" s="192">
        <f t="shared" si="1"/>
        <v>0.71794871794871795</v>
      </c>
      <c r="K53" s="193">
        <f t="shared" si="4"/>
        <v>646.15384615384619</v>
      </c>
      <c r="L53" s="191">
        <v>2450</v>
      </c>
      <c r="M53" s="192">
        <f t="shared" si="2"/>
        <v>2.0940170940170941</v>
      </c>
      <c r="N53" s="193">
        <f t="shared" si="5"/>
        <v>612.5</v>
      </c>
    </row>
    <row r="54" spans="1:14">
      <c r="A54" s="365"/>
      <c r="B54" s="299" t="s">
        <v>18</v>
      </c>
      <c r="C54" s="182" t="s">
        <v>150</v>
      </c>
      <c r="D54" s="207" t="s">
        <v>150</v>
      </c>
      <c r="E54" s="184" t="s">
        <v>150</v>
      </c>
      <c r="F54" s="191">
        <v>700</v>
      </c>
      <c r="G54" s="192">
        <f t="shared" si="0"/>
        <v>0.59829059829059827</v>
      </c>
      <c r="H54" s="275">
        <f t="shared" si="3"/>
        <v>1000</v>
      </c>
      <c r="I54" s="191">
        <v>840</v>
      </c>
      <c r="J54" s="192">
        <f t="shared" si="1"/>
        <v>0.71794871794871795</v>
      </c>
      <c r="K54" s="193">
        <f t="shared" si="4"/>
        <v>646.15384615384619</v>
      </c>
      <c r="L54" s="191">
        <v>2450</v>
      </c>
      <c r="M54" s="192">
        <f t="shared" si="2"/>
        <v>2.0940170940170941</v>
      </c>
      <c r="N54" s="193">
        <f t="shared" si="5"/>
        <v>612.5</v>
      </c>
    </row>
    <row r="55" spans="1:14">
      <c r="A55" s="365"/>
      <c r="B55" s="299" t="s">
        <v>19</v>
      </c>
      <c r="C55" s="182" t="s">
        <v>150</v>
      </c>
      <c r="D55" s="207" t="s">
        <v>150</v>
      </c>
      <c r="E55" s="184" t="s">
        <v>150</v>
      </c>
      <c r="F55" s="191">
        <v>700</v>
      </c>
      <c r="G55" s="192">
        <f t="shared" si="0"/>
        <v>0.59829059829059827</v>
      </c>
      <c r="H55" s="275">
        <f t="shared" si="3"/>
        <v>1000</v>
      </c>
      <c r="I55" s="191">
        <v>840</v>
      </c>
      <c r="J55" s="192">
        <f t="shared" si="1"/>
        <v>0.71794871794871795</v>
      </c>
      <c r="K55" s="193">
        <f t="shared" si="4"/>
        <v>646.15384615384619</v>
      </c>
      <c r="L55" s="191">
        <v>2450</v>
      </c>
      <c r="M55" s="192">
        <f t="shared" si="2"/>
        <v>2.0940170940170941</v>
      </c>
      <c r="N55" s="193">
        <f t="shared" si="5"/>
        <v>612.5</v>
      </c>
    </row>
    <row r="56" spans="1:14">
      <c r="A56" s="365"/>
      <c r="B56" s="299" t="s">
        <v>20</v>
      </c>
      <c r="C56" s="182" t="s">
        <v>150</v>
      </c>
      <c r="D56" s="207" t="s">
        <v>150</v>
      </c>
      <c r="E56" s="184" t="s">
        <v>150</v>
      </c>
      <c r="F56" s="191">
        <v>700</v>
      </c>
      <c r="G56" s="192">
        <f t="shared" si="0"/>
        <v>0.59829059829059827</v>
      </c>
      <c r="H56" s="275">
        <f t="shared" si="3"/>
        <v>1000</v>
      </c>
      <c r="I56" s="191">
        <v>840</v>
      </c>
      <c r="J56" s="192">
        <f t="shared" si="1"/>
        <v>0.71794871794871795</v>
      </c>
      <c r="K56" s="193">
        <f t="shared" si="4"/>
        <v>646.15384615384619</v>
      </c>
      <c r="L56" s="191">
        <v>2450</v>
      </c>
      <c r="M56" s="192">
        <f t="shared" si="2"/>
        <v>2.0940170940170941</v>
      </c>
      <c r="N56" s="193">
        <f t="shared" si="5"/>
        <v>612.5</v>
      </c>
    </row>
    <row r="57" spans="1:14">
      <c r="A57" s="365"/>
      <c r="B57" s="299" t="s">
        <v>146</v>
      </c>
      <c r="C57" s="182" t="s">
        <v>150</v>
      </c>
      <c r="D57" s="207" t="s">
        <v>150</v>
      </c>
      <c r="E57" s="184" t="s">
        <v>150</v>
      </c>
      <c r="F57" s="191">
        <v>700</v>
      </c>
      <c r="G57" s="192">
        <f t="shared" si="0"/>
        <v>0.59829059829059827</v>
      </c>
      <c r="H57" s="275">
        <f t="shared" si="3"/>
        <v>1000</v>
      </c>
      <c r="I57" s="191">
        <v>840</v>
      </c>
      <c r="J57" s="192">
        <f t="shared" si="1"/>
        <v>0.71794871794871795</v>
      </c>
      <c r="K57" s="193">
        <f t="shared" si="4"/>
        <v>646.15384615384619</v>
      </c>
      <c r="L57" s="191">
        <v>2450</v>
      </c>
      <c r="M57" s="192">
        <f t="shared" si="2"/>
        <v>2.0940170940170941</v>
      </c>
      <c r="N57" s="193">
        <f t="shared" si="5"/>
        <v>612.5</v>
      </c>
    </row>
    <row r="58" spans="1:14" ht="16.8" thickBot="1">
      <c r="A58" s="372"/>
      <c r="B58" s="300" t="s">
        <v>243</v>
      </c>
      <c r="C58" s="187" t="s">
        <v>150</v>
      </c>
      <c r="D58" s="208" t="s">
        <v>150</v>
      </c>
      <c r="E58" s="189" t="s">
        <v>150</v>
      </c>
      <c r="F58" s="323">
        <v>770</v>
      </c>
      <c r="G58" s="324">
        <f t="shared" si="0"/>
        <v>0.65811965811965811</v>
      </c>
      <c r="H58" s="328">
        <f t="shared" si="3"/>
        <v>1100</v>
      </c>
      <c r="I58" s="323">
        <v>925</v>
      </c>
      <c r="J58" s="324">
        <f t="shared" si="1"/>
        <v>0.79059829059829057</v>
      </c>
      <c r="K58" s="325">
        <f t="shared" si="4"/>
        <v>711.53846153846155</v>
      </c>
      <c r="L58" s="323">
        <v>2695</v>
      </c>
      <c r="M58" s="324">
        <f t="shared" si="2"/>
        <v>2.3034188034188032</v>
      </c>
      <c r="N58" s="325">
        <f t="shared" si="5"/>
        <v>673.74999999999989</v>
      </c>
    </row>
    <row r="59" spans="1:14">
      <c r="A59" s="364">
        <v>2019</v>
      </c>
      <c r="B59" s="296" t="s">
        <v>148</v>
      </c>
      <c r="C59" s="178" t="s">
        <v>150</v>
      </c>
      <c r="D59" s="206" t="s">
        <v>150</v>
      </c>
      <c r="E59" s="180" t="s">
        <v>150</v>
      </c>
      <c r="F59" s="178">
        <v>770</v>
      </c>
      <c r="G59" s="179">
        <f t="shared" si="0"/>
        <v>0.65811965811965811</v>
      </c>
      <c r="H59" s="213">
        <f t="shared" si="3"/>
        <v>1100</v>
      </c>
      <c r="I59" s="178">
        <v>925</v>
      </c>
      <c r="J59" s="179">
        <f t="shared" si="1"/>
        <v>0.79059829059829057</v>
      </c>
      <c r="K59" s="181">
        <f t="shared" si="4"/>
        <v>711.53846153846155</v>
      </c>
      <c r="L59" s="178">
        <v>2695</v>
      </c>
      <c r="M59" s="179">
        <f t="shared" si="2"/>
        <v>2.3034188034188032</v>
      </c>
      <c r="N59" s="181">
        <f t="shared" si="5"/>
        <v>673.74999999999989</v>
      </c>
    </row>
    <row r="60" spans="1:14">
      <c r="A60" s="365"/>
      <c r="B60" s="299" t="s">
        <v>12</v>
      </c>
      <c r="C60" s="182" t="s">
        <v>150</v>
      </c>
      <c r="D60" s="207" t="s">
        <v>150</v>
      </c>
      <c r="E60" s="184" t="s">
        <v>150</v>
      </c>
      <c r="F60" s="191">
        <v>770</v>
      </c>
      <c r="G60" s="192">
        <f t="shared" si="0"/>
        <v>0.65811965811965811</v>
      </c>
      <c r="H60" s="275">
        <f t="shared" si="3"/>
        <v>1100</v>
      </c>
      <c r="I60" s="191">
        <v>925</v>
      </c>
      <c r="J60" s="192">
        <f t="shared" si="1"/>
        <v>0.79059829059829057</v>
      </c>
      <c r="K60" s="193">
        <f t="shared" si="4"/>
        <v>711.53846153846155</v>
      </c>
      <c r="L60" s="191">
        <v>2695</v>
      </c>
      <c r="M60" s="192">
        <f t="shared" si="2"/>
        <v>2.3034188034188032</v>
      </c>
      <c r="N60" s="193">
        <f t="shared" si="5"/>
        <v>673.74999999999989</v>
      </c>
    </row>
    <row r="61" spans="1:14">
      <c r="A61" s="365"/>
      <c r="B61" s="299" t="s">
        <v>13</v>
      </c>
      <c r="C61" s="182" t="s">
        <v>150</v>
      </c>
      <c r="D61" s="207" t="s">
        <v>150</v>
      </c>
      <c r="E61" s="184" t="s">
        <v>150</v>
      </c>
      <c r="F61" s="191">
        <v>770</v>
      </c>
      <c r="G61" s="192">
        <f t="shared" si="0"/>
        <v>0.65811965811965811</v>
      </c>
      <c r="H61" s="275">
        <f t="shared" si="3"/>
        <v>1100</v>
      </c>
      <c r="I61" s="191">
        <v>925</v>
      </c>
      <c r="J61" s="192">
        <f t="shared" si="1"/>
        <v>0.79059829059829057</v>
      </c>
      <c r="K61" s="193">
        <f t="shared" si="4"/>
        <v>711.53846153846155</v>
      </c>
      <c r="L61" s="191">
        <v>2695</v>
      </c>
      <c r="M61" s="192">
        <f t="shared" si="2"/>
        <v>2.3034188034188032</v>
      </c>
      <c r="N61" s="193">
        <f t="shared" si="5"/>
        <v>673.74999999999989</v>
      </c>
    </row>
    <row r="62" spans="1:14">
      <c r="A62" s="365"/>
      <c r="B62" s="299" t="s">
        <v>14</v>
      </c>
      <c r="C62" s="182" t="s">
        <v>150</v>
      </c>
      <c r="D62" s="207" t="s">
        <v>150</v>
      </c>
      <c r="E62" s="184" t="s">
        <v>150</v>
      </c>
      <c r="F62" s="191">
        <v>770</v>
      </c>
      <c r="G62" s="192">
        <f t="shared" si="0"/>
        <v>0.65811965811965811</v>
      </c>
      <c r="H62" s="275">
        <f t="shared" si="3"/>
        <v>1100</v>
      </c>
      <c r="I62" s="191">
        <v>925</v>
      </c>
      <c r="J62" s="192">
        <f t="shared" si="1"/>
        <v>0.79059829059829057</v>
      </c>
      <c r="K62" s="193">
        <f t="shared" si="4"/>
        <v>711.53846153846155</v>
      </c>
      <c r="L62" s="191">
        <v>2695</v>
      </c>
      <c r="M62" s="192">
        <f t="shared" si="2"/>
        <v>2.3034188034188032</v>
      </c>
      <c r="N62" s="193">
        <f t="shared" si="5"/>
        <v>673.74999999999989</v>
      </c>
    </row>
    <row r="63" spans="1:14">
      <c r="A63" s="365"/>
      <c r="B63" s="299" t="s">
        <v>15</v>
      </c>
      <c r="C63" s="182" t="s">
        <v>150</v>
      </c>
      <c r="D63" s="207" t="s">
        <v>150</v>
      </c>
      <c r="E63" s="184" t="s">
        <v>150</v>
      </c>
      <c r="F63" s="191">
        <v>770</v>
      </c>
      <c r="G63" s="192">
        <f t="shared" si="0"/>
        <v>0.65811965811965811</v>
      </c>
      <c r="H63" s="275">
        <f t="shared" si="3"/>
        <v>1100</v>
      </c>
      <c r="I63" s="191">
        <v>925</v>
      </c>
      <c r="J63" s="192">
        <f t="shared" si="1"/>
        <v>0.79059829059829057</v>
      </c>
      <c r="K63" s="193">
        <f t="shared" si="4"/>
        <v>711.53846153846155</v>
      </c>
      <c r="L63" s="191">
        <v>2695</v>
      </c>
      <c r="M63" s="192">
        <f t="shared" si="2"/>
        <v>2.3034188034188032</v>
      </c>
      <c r="N63" s="193">
        <f t="shared" si="5"/>
        <v>673.74999999999989</v>
      </c>
    </row>
    <row r="64" spans="1:14">
      <c r="A64" s="365"/>
      <c r="B64" s="299" t="s">
        <v>16</v>
      </c>
      <c r="C64" s="182" t="s">
        <v>150</v>
      </c>
      <c r="D64" s="207" t="s">
        <v>150</v>
      </c>
      <c r="E64" s="184" t="s">
        <v>150</v>
      </c>
      <c r="F64" s="191">
        <v>770</v>
      </c>
      <c r="G64" s="192">
        <f t="shared" si="0"/>
        <v>0.65811965811965811</v>
      </c>
      <c r="H64" s="275">
        <f t="shared" si="3"/>
        <v>1100</v>
      </c>
      <c r="I64" s="191">
        <v>925</v>
      </c>
      <c r="J64" s="192">
        <f t="shared" si="1"/>
        <v>0.79059829059829057</v>
      </c>
      <c r="K64" s="193">
        <f t="shared" si="4"/>
        <v>711.53846153846155</v>
      </c>
      <c r="L64" s="191">
        <v>2695</v>
      </c>
      <c r="M64" s="192">
        <f t="shared" si="2"/>
        <v>2.3034188034188032</v>
      </c>
      <c r="N64" s="193">
        <f t="shared" si="5"/>
        <v>673.74999999999989</v>
      </c>
    </row>
    <row r="65" spans="1:14">
      <c r="A65" s="365"/>
      <c r="B65" s="299" t="s">
        <v>17</v>
      </c>
      <c r="C65" s="182" t="s">
        <v>150</v>
      </c>
      <c r="D65" s="207" t="s">
        <v>150</v>
      </c>
      <c r="E65" s="184" t="s">
        <v>150</v>
      </c>
      <c r="F65" s="191">
        <v>770</v>
      </c>
      <c r="G65" s="183">
        <f t="shared" si="0"/>
        <v>0.65811965811965811</v>
      </c>
      <c r="H65" s="275">
        <f t="shared" si="3"/>
        <v>1100</v>
      </c>
      <c r="I65" s="191">
        <v>925</v>
      </c>
      <c r="J65" s="183">
        <f t="shared" si="1"/>
        <v>0.79059829059829057</v>
      </c>
      <c r="K65" s="193">
        <f t="shared" si="4"/>
        <v>711.53846153846155</v>
      </c>
      <c r="L65" s="191">
        <v>2695</v>
      </c>
      <c r="M65" s="192">
        <f t="shared" si="2"/>
        <v>2.3034188034188032</v>
      </c>
      <c r="N65" s="193">
        <f t="shared" si="5"/>
        <v>673.74999999999989</v>
      </c>
    </row>
    <row r="66" spans="1:14">
      <c r="A66" s="365"/>
      <c r="B66" s="299" t="s">
        <v>18</v>
      </c>
      <c r="C66" s="182" t="s">
        <v>150</v>
      </c>
      <c r="D66" s="207" t="s">
        <v>150</v>
      </c>
      <c r="E66" s="184" t="s">
        <v>150</v>
      </c>
      <c r="F66" s="191">
        <v>770</v>
      </c>
      <c r="G66" s="192">
        <f t="shared" si="0"/>
        <v>0.65811965811965811</v>
      </c>
      <c r="H66" s="275">
        <f t="shared" si="3"/>
        <v>1100</v>
      </c>
      <c r="I66" s="191">
        <v>925</v>
      </c>
      <c r="J66" s="192">
        <f t="shared" si="1"/>
        <v>0.79059829059829057</v>
      </c>
      <c r="K66" s="193">
        <f t="shared" si="4"/>
        <v>711.53846153846155</v>
      </c>
      <c r="L66" s="191">
        <v>2695</v>
      </c>
      <c r="M66" s="192">
        <f t="shared" si="2"/>
        <v>2.3034188034188032</v>
      </c>
      <c r="N66" s="193">
        <f t="shared" si="5"/>
        <v>673.74999999999989</v>
      </c>
    </row>
    <row r="67" spans="1:14">
      <c r="A67" s="365"/>
      <c r="B67" s="299" t="s">
        <v>19</v>
      </c>
      <c r="C67" s="182" t="s">
        <v>150</v>
      </c>
      <c r="D67" s="207" t="s">
        <v>150</v>
      </c>
      <c r="E67" s="184" t="s">
        <v>150</v>
      </c>
      <c r="F67" s="191">
        <v>770</v>
      </c>
      <c r="G67" s="192">
        <f t="shared" si="0"/>
        <v>0.65811965811965811</v>
      </c>
      <c r="H67" s="275">
        <f t="shared" si="3"/>
        <v>1100</v>
      </c>
      <c r="I67" s="191">
        <v>925</v>
      </c>
      <c r="J67" s="192">
        <f t="shared" si="1"/>
        <v>0.79059829059829057</v>
      </c>
      <c r="K67" s="193">
        <f t="shared" si="4"/>
        <v>711.53846153846155</v>
      </c>
      <c r="L67" s="191">
        <v>2695</v>
      </c>
      <c r="M67" s="192">
        <f t="shared" si="2"/>
        <v>2.3034188034188032</v>
      </c>
      <c r="N67" s="193">
        <f t="shared" si="5"/>
        <v>673.74999999999989</v>
      </c>
    </row>
    <row r="68" spans="1:14">
      <c r="A68" s="365"/>
      <c r="B68" s="299" t="s">
        <v>20</v>
      </c>
      <c r="C68" s="182" t="s">
        <v>150</v>
      </c>
      <c r="D68" s="207" t="s">
        <v>150</v>
      </c>
      <c r="E68" s="184" t="s">
        <v>150</v>
      </c>
      <c r="F68" s="191">
        <v>770</v>
      </c>
      <c r="G68" s="192">
        <f t="shared" si="0"/>
        <v>0.65811965811965811</v>
      </c>
      <c r="H68" s="275">
        <f t="shared" si="3"/>
        <v>1100</v>
      </c>
      <c r="I68" s="191">
        <v>925</v>
      </c>
      <c r="J68" s="192">
        <f t="shared" si="1"/>
        <v>0.79059829059829057</v>
      </c>
      <c r="K68" s="193">
        <f t="shared" si="4"/>
        <v>711.53846153846155</v>
      </c>
      <c r="L68" s="191">
        <v>2695</v>
      </c>
      <c r="M68" s="192">
        <f t="shared" si="2"/>
        <v>2.3034188034188032</v>
      </c>
      <c r="N68" s="193">
        <f t="shared" si="5"/>
        <v>673.74999999999989</v>
      </c>
    </row>
    <row r="69" spans="1:14">
      <c r="A69" s="365"/>
      <c r="B69" s="299" t="s">
        <v>146</v>
      </c>
      <c r="C69" s="182" t="s">
        <v>150</v>
      </c>
      <c r="D69" s="207" t="s">
        <v>150</v>
      </c>
      <c r="E69" s="184" t="s">
        <v>150</v>
      </c>
      <c r="F69" s="191">
        <v>770</v>
      </c>
      <c r="G69" s="192">
        <f t="shared" si="0"/>
        <v>0.65811965811965811</v>
      </c>
      <c r="H69" s="275">
        <f t="shared" si="3"/>
        <v>1100</v>
      </c>
      <c r="I69" s="191">
        <v>925</v>
      </c>
      <c r="J69" s="192">
        <f t="shared" si="1"/>
        <v>0.79059829059829057</v>
      </c>
      <c r="K69" s="193">
        <f t="shared" si="4"/>
        <v>711.53846153846155</v>
      </c>
      <c r="L69" s="191">
        <v>2695</v>
      </c>
      <c r="M69" s="192">
        <f t="shared" si="2"/>
        <v>2.3034188034188032</v>
      </c>
      <c r="N69" s="193">
        <f t="shared" si="5"/>
        <v>673.74999999999989</v>
      </c>
    </row>
    <row r="70" spans="1:14" ht="15" thickBot="1">
      <c r="A70" s="372"/>
      <c r="B70" s="300" t="s">
        <v>147</v>
      </c>
      <c r="C70" s="187" t="s">
        <v>150</v>
      </c>
      <c r="D70" s="208" t="s">
        <v>150</v>
      </c>
      <c r="E70" s="189" t="s">
        <v>150</v>
      </c>
      <c r="F70" s="323">
        <v>770</v>
      </c>
      <c r="G70" s="324">
        <f t="shared" si="0"/>
        <v>0.65811965811965811</v>
      </c>
      <c r="H70" s="328">
        <f t="shared" si="3"/>
        <v>1100</v>
      </c>
      <c r="I70" s="323">
        <v>925</v>
      </c>
      <c r="J70" s="324">
        <f t="shared" si="1"/>
        <v>0.79059829059829057</v>
      </c>
      <c r="K70" s="325">
        <f t="shared" si="4"/>
        <v>711.53846153846155</v>
      </c>
      <c r="L70" s="323">
        <v>2695</v>
      </c>
      <c r="M70" s="324">
        <f t="shared" si="2"/>
        <v>2.3034188034188032</v>
      </c>
      <c r="N70" s="325">
        <f t="shared" si="5"/>
        <v>673.74999999999989</v>
      </c>
    </row>
    <row r="71" spans="1:14">
      <c r="A71" s="364">
        <v>2020</v>
      </c>
      <c r="B71" s="296" t="s">
        <v>148</v>
      </c>
      <c r="C71" s="178" t="s">
        <v>150</v>
      </c>
      <c r="D71" s="206" t="s">
        <v>150</v>
      </c>
      <c r="E71" s="180" t="s">
        <v>150</v>
      </c>
      <c r="F71" s="178">
        <v>770</v>
      </c>
      <c r="G71" s="179">
        <f t="shared" si="0"/>
        <v>0.65811965811965811</v>
      </c>
      <c r="H71" s="213">
        <f t="shared" si="3"/>
        <v>1100</v>
      </c>
      <c r="I71" s="178">
        <v>925</v>
      </c>
      <c r="J71" s="179">
        <f t="shared" si="1"/>
        <v>0.79059829059829057</v>
      </c>
      <c r="K71" s="181">
        <f t="shared" si="4"/>
        <v>711.53846153846155</v>
      </c>
      <c r="L71" s="178">
        <v>2695</v>
      </c>
      <c r="M71" s="179">
        <f t="shared" si="2"/>
        <v>2.3034188034188032</v>
      </c>
      <c r="N71" s="181">
        <f t="shared" si="5"/>
        <v>673.74999999999989</v>
      </c>
    </row>
    <row r="72" spans="1:14">
      <c r="A72" s="365"/>
      <c r="B72" s="299" t="s">
        <v>12</v>
      </c>
      <c r="C72" s="182" t="s">
        <v>150</v>
      </c>
      <c r="D72" s="207" t="s">
        <v>150</v>
      </c>
      <c r="E72" s="184" t="s">
        <v>150</v>
      </c>
      <c r="F72" s="191" t="s">
        <v>150</v>
      </c>
      <c r="G72" s="192" t="s">
        <v>150</v>
      </c>
      <c r="H72" s="275" t="s">
        <v>150</v>
      </c>
      <c r="I72" s="191" t="s">
        <v>150</v>
      </c>
      <c r="J72" s="192" t="s">
        <v>150</v>
      </c>
      <c r="K72" s="193" t="s">
        <v>150</v>
      </c>
      <c r="L72" s="191" t="s">
        <v>150</v>
      </c>
      <c r="M72" s="192" t="s">
        <v>150</v>
      </c>
      <c r="N72" s="193" t="s">
        <v>150</v>
      </c>
    </row>
    <row r="73" spans="1:14">
      <c r="A73" s="365"/>
      <c r="B73" s="299" t="s">
        <v>13</v>
      </c>
      <c r="C73" s="8" t="s">
        <v>150</v>
      </c>
      <c r="D73" s="207" t="s">
        <v>150</v>
      </c>
      <c r="E73" s="184" t="s">
        <v>150</v>
      </c>
      <c r="F73" s="191" t="s">
        <v>150</v>
      </c>
      <c r="G73" s="192" t="s">
        <v>150</v>
      </c>
      <c r="H73" s="275" t="s">
        <v>150</v>
      </c>
      <c r="I73" s="191" t="s">
        <v>150</v>
      </c>
      <c r="J73" s="192" t="s">
        <v>150</v>
      </c>
      <c r="K73" s="193" t="s">
        <v>150</v>
      </c>
      <c r="L73" s="191" t="s">
        <v>150</v>
      </c>
      <c r="M73" s="192" t="s">
        <v>150</v>
      </c>
      <c r="N73" s="193" t="s">
        <v>150</v>
      </c>
    </row>
    <row r="74" spans="1:14">
      <c r="A74" s="365"/>
      <c r="B74" s="299" t="s">
        <v>14</v>
      </c>
      <c r="C74" s="182" t="s">
        <v>150</v>
      </c>
      <c r="D74" s="207" t="s">
        <v>150</v>
      </c>
      <c r="E74" s="184" t="s">
        <v>150</v>
      </c>
      <c r="F74" s="191" t="s">
        <v>150</v>
      </c>
      <c r="G74" s="192" t="s">
        <v>150</v>
      </c>
      <c r="H74" s="275" t="s">
        <v>150</v>
      </c>
      <c r="I74" s="191" t="s">
        <v>150</v>
      </c>
      <c r="J74" s="192" t="s">
        <v>150</v>
      </c>
      <c r="K74" s="193" t="s">
        <v>150</v>
      </c>
      <c r="L74" s="191" t="s">
        <v>150</v>
      </c>
      <c r="M74" s="192" t="s">
        <v>150</v>
      </c>
      <c r="N74" s="193" t="s">
        <v>150</v>
      </c>
    </row>
    <row r="75" spans="1:14">
      <c r="A75" s="365"/>
      <c r="B75" s="299" t="s">
        <v>15</v>
      </c>
      <c r="C75" s="182" t="s">
        <v>150</v>
      </c>
      <c r="D75" s="207" t="s">
        <v>150</v>
      </c>
      <c r="E75" s="184" t="s">
        <v>150</v>
      </c>
      <c r="F75" s="191" t="s">
        <v>150</v>
      </c>
      <c r="G75" s="192" t="s">
        <v>150</v>
      </c>
      <c r="H75" s="275" t="s">
        <v>150</v>
      </c>
      <c r="I75" s="191" t="s">
        <v>150</v>
      </c>
      <c r="J75" s="192" t="s">
        <v>150</v>
      </c>
      <c r="K75" s="193" t="s">
        <v>150</v>
      </c>
      <c r="L75" s="191" t="s">
        <v>150</v>
      </c>
      <c r="M75" s="192" t="s">
        <v>150</v>
      </c>
      <c r="N75" s="193" t="s">
        <v>150</v>
      </c>
    </row>
    <row r="76" spans="1:14">
      <c r="A76" s="365"/>
      <c r="B76" s="299" t="s">
        <v>16</v>
      </c>
      <c r="C76" s="182" t="s">
        <v>150</v>
      </c>
      <c r="D76" s="207" t="s">
        <v>150</v>
      </c>
      <c r="E76" s="184" t="s">
        <v>150</v>
      </c>
      <c r="F76" s="191" t="s">
        <v>150</v>
      </c>
      <c r="G76" s="192" t="s">
        <v>150</v>
      </c>
      <c r="H76" s="275" t="s">
        <v>150</v>
      </c>
      <c r="I76" s="191" t="s">
        <v>150</v>
      </c>
      <c r="J76" s="192" t="s">
        <v>150</v>
      </c>
      <c r="K76" s="193" t="s">
        <v>150</v>
      </c>
      <c r="L76" s="191" t="s">
        <v>150</v>
      </c>
      <c r="M76" s="192" t="s">
        <v>150</v>
      </c>
      <c r="N76" s="193" t="s">
        <v>150</v>
      </c>
    </row>
    <row r="77" spans="1:14">
      <c r="A77" s="365"/>
      <c r="B77" s="299" t="s">
        <v>17</v>
      </c>
      <c r="C77" s="182" t="s">
        <v>150</v>
      </c>
      <c r="D77" s="207" t="s">
        <v>150</v>
      </c>
      <c r="E77" s="184" t="s">
        <v>150</v>
      </c>
      <c r="F77" s="191" t="s">
        <v>150</v>
      </c>
      <c r="G77" s="192" t="s">
        <v>150</v>
      </c>
      <c r="H77" s="275" t="s">
        <v>150</v>
      </c>
      <c r="I77" s="191" t="s">
        <v>150</v>
      </c>
      <c r="J77" s="192" t="s">
        <v>150</v>
      </c>
      <c r="K77" s="193" t="s">
        <v>150</v>
      </c>
      <c r="L77" s="191" t="s">
        <v>150</v>
      </c>
      <c r="M77" s="192" t="s">
        <v>150</v>
      </c>
      <c r="N77" s="193" t="s">
        <v>150</v>
      </c>
    </row>
    <row r="78" spans="1:14">
      <c r="A78" s="365"/>
      <c r="B78" s="299" t="s">
        <v>18</v>
      </c>
      <c r="C78" s="182" t="s">
        <v>150</v>
      </c>
      <c r="D78" s="207" t="s">
        <v>150</v>
      </c>
      <c r="E78" s="184" t="s">
        <v>150</v>
      </c>
      <c r="F78" s="191" t="s">
        <v>150</v>
      </c>
      <c r="G78" s="192" t="s">
        <v>150</v>
      </c>
      <c r="H78" s="275" t="s">
        <v>150</v>
      </c>
      <c r="I78" s="191" t="s">
        <v>150</v>
      </c>
      <c r="J78" s="192" t="s">
        <v>150</v>
      </c>
      <c r="K78" s="193" t="s">
        <v>150</v>
      </c>
      <c r="L78" s="191" t="s">
        <v>150</v>
      </c>
      <c r="M78" s="192" t="s">
        <v>150</v>
      </c>
      <c r="N78" s="193" t="s">
        <v>150</v>
      </c>
    </row>
    <row r="79" spans="1:14">
      <c r="A79" s="365"/>
      <c r="B79" s="299" t="s">
        <v>19</v>
      </c>
      <c r="C79" s="182" t="s">
        <v>150</v>
      </c>
      <c r="D79" s="207" t="s">
        <v>150</v>
      </c>
      <c r="E79" s="184" t="s">
        <v>150</v>
      </c>
      <c r="F79" s="191" t="s">
        <v>150</v>
      </c>
      <c r="G79" s="192" t="s">
        <v>150</v>
      </c>
      <c r="H79" s="275" t="s">
        <v>150</v>
      </c>
      <c r="I79" s="191" t="s">
        <v>150</v>
      </c>
      <c r="J79" s="192" t="s">
        <v>150</v>
      </c>
      <c r="K79" s="193" t="s">
        <v>150</v>
      </c>
      <c r="L79" s="191" t="s">
        <v>150</v>
      </c>
      <c r="M79" s="192" t="s">
        <v>150</v>
      </c>
      <c r="N79" s="193" t="s">
        <v>150</v>
      </c>
    </row>
    <row r="80" spans="1:14">
      <c r="A80" s="365"/>
      <c r="B80" s="299" t="s">
        <v>20</v>
      </c>
      <c r="C80" s="182" t="s">
        <v>150</v>
      </c>
      <c r="D80" s="207" t="s">
        <v>150</v>
      </c>
      <c r="E80" s="184" t="s">
        <v>150</v>
      </c>
      <c r="F80" s="191" t="s">
        <v>150</v>
      </c>
      <c r="G80" s="192" t="s">
        <v>150</v>
      </c>
      <c r="H80" s="275" t="s">
        <v>150</v>
      </c>
      <c r="I80" s="191" t="s">
        <v>150</v>
      </c>
      <c r="J80" s="192" t="s">
        <v>150</v>
      </c>
      <c r="K80" s="193" t="s">
        <v>150</v>
      </c>
      <c r="L80" s="191" t="s">
        <v>150</v>
      </c>
      <c r="M80" s="192" t="s">
        <v>150</v>
      </c>
      <c r="N80" s="193" t="s">
        <v>150</v>
      </c>
    </row>
    <row r="81" spans="1:14">
      <c r="A81" s="365"/>
      <c r="B81" s="299" t="s">
        <v>146</v>
      </c>
      <c r="C81" s="182" t="s">
        <v>150</v>
      </c>
      <c r="D81" s="207" t="s">
        <v>150</v>
      </c>
      <c r="E81" s="184" t="s">
        <v>150</v>
      </c>
      <c r="F81" s="191" t="s">
        <v>150</v>
      </c>
      <c r="G81" s="192" t="s">
        <v>150</v>
      </c>
      <c r="H81" s="275" t="s">
        <v>150</v>
      </c>
      <c r="I81" s="191" t="s">
        <v>150</v>
      </c>
      <c r="J81" s="192" t="s">
        <v>150</v>
      </c>
      <c r="K81" s="193" t="s">
        <v>150</v>
      </c>
      <c r="L81" s="191" t="s">
        <v>150</v>
      </c>
      <c r="M81" s="192" t="s">
        <v>150</v>
      </c>
      <c r="N81" s="193" t="s">
        <v>150</v>
      </c>
    </row>
    <row r="82" spans="1:14" ht="15" thickBot="1">
      <c r="A82" s="372"/>
      <c r="B82" s="300" t="s">
        <v>147</v>
      </c>
      <c r="C82" s="187" t="s">
        <v>150</v>
      </c>
      <c r="D82" s="208" t="s">
        <v>150</v>
      </c>
      <c r="E82" s="189" t="s">
        <v>150</v>
      </c>
      <c r="F82" s="323" t="s">
        <v>150</v>
      </c>
      <c r="G82" s="324" t="s">
        <v>150</v>
      </c>
      <c r="H82" s="328" t="s">
        <v>150</v>
      </c>
      <c r="I82" s="323" t="s">
        <v>150</v>
      </c>
      <c r="J82" s="324" t="s">
        <v>150</v>
      </c>
      <c r="K82" s="325" t="s">
        <v>150</v>
      </c>
      <c r="L82" s="323" t="s">
        <v>150</v>
      </c>
      <c r="M82" s="324" t="s">
        <v>150</v>
      </c>
      <c r="N82" s="325" t="s">
        <v>150</v>
      </c>
    </row>
    <row r="83" spans="1:14">
      <c r="A83" s="364">
        <v>2021</v>
      </c>
      <c r="B83" s="299" t="s">
        <v>148</v>
      </c>
      <c r="C83" s="191" t="s">
        <v>150</v>
      </c>
      <c r="D83" s="273" t="s">
        <v>150</v>
      </c>
      <c r="E83" s="202" t="s">
        <v>150</v>
      </c>
      <c r="F83" s="191" t="s">
        <v>150</v>
      </c>
      <c r="G83" s="192" t="s">
        <v>150</v>
      </c>
      <c r="H83" s="275" t="s">
        <v>150</v>
      </c>
      <c r="I83" s="191" t="s">
        <v>150</v>
      </c>
      <c r="J83" s="192" t="s">
        <v>150</v>
      </c>
      <c r="K83" s="193" t="s">
        <v>150</v>
      </c>
      <c r="L83" s="191" t="s">
        <v>150</v>
      </c>
      <c r="M83" s="192" t="s">
        <v>150</v>
      </c>
      <c r="N83" s="193" t="s">
        <v>150</v>
      </c>
    </row>
    <row r="84" spans="1:14">
      <c r="A84" s="365"/>
      <c r="B84" s="299" t="s">
        <v>12</v>
      </c>
      <c r="C84" s="182" t="s">
        <v>150</v>
      </c>
      <c r="D84" s="207" t="s">
        <v>150</v>
      </c>
      <c r="E84" s="184" t="s">
        <v>150</v>
      </c>
      <c r="F84" s="191" t="s">
        <v>150</v>
      </c>
      <c r="G84" s="192" t="s">
        <v>150</v>
      </c>
      <c r="H84" s="275" t="s">
        <v>150</v>
      </c>
      <c r="I84" s="191" t="s">
        <v>150</v>
      </c>
      <c r="J84" s="192" t="s">
        <v>150</v>
      </c>
      <c r="K84" s="193" t="s">
        <v>150</v>
      </c>
      <c r="L84" s="191" t="s">
        <v>150</v>
      </c>
      <c r="M84" s="192" t="s">
        <v>150</v>
      </c>
      <c r="N84" s="193" t="s">
        <v>150</v>
      </c>
    </row>
    <row r="85" spans="1:14">
      <c r="A85" s="365"/>
      <c r="B85" s="299" t="s">
        <v>13</v>
      </c>
      <c r="C85" s="182" t="s">
        <v>150</v>
      </c>
      <c r="D85" s="207" t="s">
        <v>150</v>
      </c>
      <c r="E85" s="184" t="s">
        <v>150</v>
      </c>
      <c r="F85" s="191" t="s">
        <v>150</v>
      </c>
      <c r="G85" s="192" t="s">
        <v>150</v>
      </c>
      <c r="H85" s="275" t="s">
        <v>150</v>
      </c>
      <c r="I85" s="191" t="s">
        <v>150</v>
      </c>
      <c r="J85" s="192" t="s">
        <v>150</v>
      </c>
      <c r="K85" s="193" t="s">
        <v>150</v>
      </c>
      <c r="L85" s="191" t="s">
        <v>150</v>
      </c>
      <c r="M85" s="192" t="s">
        <v>150</v>
      </c>
      <c r="N85" s="193" t="s">
        <v>150</v>
      </c>
    </row>
    <row r="86" spans="1:14">
      <c r="A86" s="365"/>
      <c r="B86" s="299" t="s">
        <v>14</v>
      </c>
      <c r="C86" s="182" t="s">
        <v>150</v>
      </c>
      <c r="D86" s="207" t="s">
        <v>150</v>
      </c>
      <c r="E86" s="184" t="s">
        <v>150</v>
      </c>
      <c r="F86" s="191" t="s">
        <v>150</v>
      </c>
      <c r="G86" s="192" t="s">
        <v>150</v>
      </c>
      <c r="H86" s="275" t="s">
        <v>150</v>
      </c>
      <c r="I86" s="191" t="s">
        <v>150</v>
      </c>
      <c r="J86" s="192" t="s">
        <v>150</v>
      </c>
      <c r="K86" s="193" t="s">
        <v>150</v>
      </c>
      <c r="L86" s="191" t="s">
        <v>150</v>
      </c>
      <c r="M86" s="192" t="s">
        <v>150</v>
      </c>
      <c r="N86" s="193" t="s">
        <v>150</v>
      </c>
    </row>
    <row r="87" spans="1:14">
      <c r="A87" s="365"/>
      <c r="B87" s="299" t="s">
        <v>15</v>
      </c>
      <c r="C87" s="182" t="s">
        <v>150</v>
      </c>
      <c r="D87" s="207" t="s">
        <v>150</v>
      </c>
      <c r="E87" s="184" t="s">
        <v>150</v>
      </c>
      <c r="F87" s="191" t="s">
        <v>150</v>
      </c>
      <c r="G87" s="192" t="s">
        <v>150</v>
      </c>
      <c r="H87" s="275" t="s">
        <v>150</v>
      </c>
      <c r="I87" s="191" t="s">
        <v>150</v>
      </c>
      <c r="J87" s="192" t="s">
        <v>150</v>
      </c>
      <c r="K87" s="193" t="s">
        <v>150</v>
      </c>
      <c r="L87" s="191" t="s">
        <v>150</v>
      </c>
      <c r="M87" s="192" t="s">
        <v>150</v>
      </c>
      <c r="N87" s="193" t="s">
        <v>150</v>
      </c>
    </row>
    <row r="88" spans="1:14">
      <c r="A88" s="365"/>
      <c r="B88" s="299" t="s">
        <v>16</v>
      </c>
      <c r="C88" s="182" t="s">
        <v>150</v>
      </c>
      <c r="D88" s="207" t="s">
        <v>150</v>
      </c>
      <c r="E88" s="184" t="s">
        <v>150</v>
      </c>
      <c r="F88" s="191">
        <v>770</v>
      </c>
      <c r="G88" s="192">
        <f t="shared" ref="G88:G91" si="6">+F88/B$92</f>
        <v>0.65811965811965811</v>
      </c>
      <c r="H88" s="275">
        <f t="shared" ref="H88:H91" si="7">+G88/G$15*100</f>
        <v>1100</v>
      </c>
      <c r="I88" s="191">
        <v>925</v>
      </c>
      <c r="J88" s="192">
        <f t="shared" ref="J88:J91" si="8">+I88/B$92</f>
        <v>0.79059829059829057</v>
      </c>
      <c r="K88" s="193">
        <f t="shared" ref="K88:K91" si="9">+J88/J$15*100</f>
        <v>711.53846153846155</v>
      </c>
      <c r="L88" s="191" t="s">
        <v>150</v>
      </c>
      <c r="M88" s="192" t="s">
        <v>150</v>
      </c>
      <c r="N88" s="193" t="s">
        <v>150</v>
      </c>
    </row>
    <row r="89" spans="1:14">
      <c r="A89" s="365"/>
      <c r="B89" s="299" t="s">
        <v>17</v>
      </c>
      <c r="C89" s="182" t="s">
        <v>150</v>
      </c>
      <c r="D89" s="207" t="s">
        <v>150</v>
      </c>
      <c r="E89" s="184" t="s">
        <v>150</v>
      </c>
      <c r="F89" s="191">
        <v>770</v>
      </c>
      <c r="G89" s="192">
        <f t="shared" si="6"/>
        <v>0.65811965811965811</v>
      </c>
      <c r="H89" s="275">
        <f t="shared" si="7"/>
        <v>1100</v>
      </c>
      <c r="I89" s="191">
        <v>925</v>
      </c>
      <c r="J89" s="192">
        <f t="shared" si="8"/>
        <v>0.79059829059829057</v>
      </c>
      <c r="K89" s="193">
        <f t="shared" si="9"/>
        <v>711.53846153846155</v>
      </c>
      <c r="L89" s="191" t="s">
        <v>150</v>
      </c>
      <c r="M89" s="192" t="s">
        <v>150</v>
      </c>
      <c r="N89" s="193" t="s">
        <v>150</v>
      </c>
    </row>
    <row r="90" spans="1:14">
      <c r="A90" s="365"/>
      <c r="B90" s="299" t="s">
        <v>18</v>
      </c>
      <c r="C90" s="182" t="s">
        <v>150</v>
      </c>
      <c r="D90" s="207" t="s">
        <v>150</v>
      </c>
      <c r="E90" s="184" t="s">
        <v>150</v>
      </c>
      <c r="F90" s="191">
        <v>770</v>
      </c>
      <c r="G90" s="192">
        <f t="shared" si="6"/>
        <v>0.65811965811965811</v>
      </c>
      <c r="H90" s="275">
        <f t="shared" si="7"/>
        <v>1100</v>
      </c>
      <c r="I90" s="191">
        <v>925</v>
      </c>
      <c r="J90" s="192">
        <f t="shared" si="8"/>
        <v>0.79059829059829057</v>
      </c>
      <c r="K90" s="193">
        <f t="shared" si="9"/>
        <v>711.53846153846155</v>
      </c>
      <c r="L90" s="191" t="s">
        <v>150</v>
      </c>
      <c r="M90" s="192" t="s">
        <v>150</v>
      </c>
      <c r="N90" s="193" t="s">
        <v>150</v>
      </c>
    </row>
    <row r="91" spans="1:14" ht="15" thickBot="1">
      <c r="A91" s="372"/>
      <c r="B91" s="300" t="s">
        <v>19</v>
      </c>
      <c r="C91" s="187" t="s">
        <v>150</v>
      </c>
      <c r="D91" s="208" t="s">
        <v>150</v>
      </c>
      <c r="E91" s="189" t="s">
        <v>150</v>
      </c>
      <c r="F91" s="187">
        <v>770</v>
      </c>
      <c r="G91" s="324">
        <f t="shared" si="6"/>
        <v>0.65811965811965811</v>
      </c>
      <c r="H91" s="190">
        <f t="shared" si="7"/>
        <v>1100</v>
      </c>
      <c r="I91" s="187">
        <v>925</v>
      </c>
      <c r="J91" s="324">
        <f t="shared" si="8"/>
        <v>0.79059829059829057</v>
      </c>
      <c r="K91" s="190">
        <f t="shared" si="9"/>
        <v>711.53846153846155</v>
      </c>
      <c r="L91" s="187" t="s">
        <v>150</v>
      </c>
      <c r="M91" s="188" t="s">
        <v>150</v>
      </c>
      <c r="N91" s="190" t="s">
        <v>150</v>
      </c>
    </row>
    <row r="92" spans="1:14" ht="15" thickBot="1">
      <c r="A92" s="204" t="s">
        <v>36</v>
      </c>
      <c r="B92" s="194">
        <v>1170</v>
      </c>
    </row>
    <row r="93" spans="1:14">
      <c r="D93" s="197"/>
      <c r="E93" s="198"/>
    </row>
    <row r="94" spans="1:14" ht="16.2">
      <c r="A94" s="209" t="s">
        <v>179</v>
      </c>
      <c r="D94" s="199"/>
      <c r="E94" s="198"/>
    </row>
    <row r="95" spans="1:14" ht="16.2">
      <c r="A95" s="209" t="s">
        <v>180</v>
      </c>
      <c r="D95" s="197"/>
      <c r="E95" s="198"/>
    </row>
    <row r="96" spans="1:14" ht="16.2">
      <c r="A96" s="209" t="s">
        <v>244</v>
      </c>
      <c r="D96" s="197"/>
      <c r="E96" s="198"/>
    </row>
    <row r="97" spans="1:5">
      <c r="D97" s="197"/>
      <c r="E97" s="198"/>
    </row>
    <row r="98" spans="1:5">
      <c r="A98" s="309" t="s">
        <v>168</v>
      </c>
      <c r="D98" s="197"/>
      <c r="E98" s="198"/>
    </row>
    <row r="99" spans="1:5">
      <c r="D99" s="197"/>
      <c r="E99" s="198"/>
    </row>
    <row r="100" spans="1:5">
      <c r="A100" s="452" t="s">
        <v>261</v>
      </c>
      <c r="D100" s="197"/>
      <c r="E100" s="198"/>
    </row>
    <row r="101" spans="1:5">
      <c r="A101" s="453" t="s">
        <v>262</v>
      </c>
    </row>
    <row r="102" spans="1:5">
      <c r="A102" s="453" t="s">
        <v>263</v>
      </c>
    </row>
  </sheetData>
  <mergeCells count="17">
    <mergeCell ref="A12:A14"/>
    <mergeCell ref="A59:A70"/>
    <mergeCell ref="A71:A82"/>
    <mergeCell ref="A83:A91"/>
    <mergeCell ref="L12:N12"/>
    <mergeCell ref="C13:E13"/>
    <mergeCell ref="F13:H13"/>
    <mergeCell ref="I13:K13"/>
    <mergeCell ref="L13:N13"/>
    <mergeCell ref="C12:E12"/>
    <mergeCell ref="B12:B14"/>
    <mergeCell ref="A23:A34"/>
    <mergeCell ref="F12:H12"/>
    <mergeCell ref="I12:K12"/>
    <mergeCell ref="A47:A58"/>
    <mergeCell ref="A35:A46"/>
    <mergeCell ref="A15:A22"/>
  </mergeCells>
  <hyperlinks>
    <hyperlink ref="A98" location="Índice!A1" display="Volver al índice" xr:uid="{00000000-0004-0000-2B00-000000000000}"/>
    <hyperlink ref="A101" r:id="rId1" xr:uid="{3B4E09ED-EC9C-41EE-BEC1-B3C72BB5EA00}"/>
    <hyperlink ref="A102" r:id="rId2" xr:uid="{113D55B8-05DD-4297-8166-8CDA91121B3C}"/>
  </hyperlinks>
  <pageMargins left="0.7" right="0.7" top="0.75" bottom="0.75" header="0.3" footer="0.3"/>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I120"/>
  <sheetViews>
    <sheetView showGridLines="0" zoomScale="80" zoomScaleNormal="80" workbookViewId="0"/>
  </sheetViews>
  <sheetFormatPr baseColWidth="10" defaultColWidth="22.6640625" defaultRowHeight="14.4"/>
  <cols>
    <col min="1" max="1" width="25.33203125" customWidth="1"/>
    <col min="3" max="9" width="23" customWidth="1"/>
  </cols>
  <sheetData>
    <row r="1" spans="1:9">
      <c r="A1" s="3" t="s">
        <v>0</v>
      </c>
      <c r="B1" s="2"/>
    </row>
    <row r="2" spans="1:9">
      <c r="A2" s="3" t="s">
        <v>1</v>
      </c>
      <c r="B2" s="2"/>
    </row>
    <row r="3" spans="1:9">
      <c r="A3" s="3" t="s">
        <v>2</v>
      </c>
      <c r="B3" s="2"/>
    </row>
    <row r="4" spans="1:9">
      <c r="A4" s="3" t="s">
        <v>3</v>
      </c>
      <c r="B4" s="2" t="s">
        <v>4</v>
      </c>
    </row>
    <row r="5" spans="1:9">
      <c r="A5" s="3" t="s">
        <v>6</v>
      </c>
      <c r="B5" s="2" t="s">
        <v>34</v>
      </c>
    </row>
    <row r="6" spans="1:9">
      <c r="A6" s="3" t="s">
        <v>5</v>
      </c>
      <c r="B6" s="2" t="s">
        <v>51</v>
      </c>
    </row>
    <row r="7" spans="1:9">
      <c r="A7" s="3" t="s">
        <v>7</v>
      </c>
      <c r="B7" s="2" t="s">
        <v>22</v>
      </c>
    </row>
    <row r="8" spans="1:9">
      <c r="A8" s="3" t="s">
        <v>8</v>
      </c>
      <c r="B8" s="174" t="str">
        <f>'BA-BAHIA BLANCA (O)'!B8</f>
        <v>septiembre 2021</v>
      </c>
    </row>
    <row r="9" spans="1:9">
      <c r="A9" s="3" t="s">
        <v>9</v>
      </c>
      <c r="B9" s="174" t="str">
        <f>'BA-BAHIA BLANCA (O)'!B9</f>
        <v>septiembre 2021</v>
      </c>
    </row>
    <row r="11" spans="1:9" ht="15" thickBot="1"/>
    <row r="12" spans="1:9">
      <c r="A12" s="398" t="s">
        <v>10</v>
      </c>
      <c r="B12" s="399" t="s">
        <v>11</v>
      </c>
      <c r="C12" s="422" t="s">
        <v>37</v>
      </c>
      <c r="D12" s="414"/>
      <c r="E12" s="409"/>
      <c r="F12" s="449" t="s">
        <v>205</v>
      </c>
      <c r="G12" s="450"/>
      <c r="H12" s="450"/>
      <c r="I12" s="451"/>
    </row>
    <row r="13" spans="1:9" s="261" customFormat="1" ht="29.4" thickBot="1">
      <c r="A13" s="367"/>
      <c r="B13" s="400"/>
      <c r="C13" s="256" t="s">
        <v>38</v>
      </c>
      <c r="D13" s="257" t="s">
        <v>39</v>
      </c>
      <c r="E13" s="258" t="s">
        <v>40</v>
      </c>
      <c r="F13" s="219" t="s">
        <v>210</v>
      </c>
      <c r="G13" s="220" t="s">
        <v>188</v>
      </c>
      <c r="H13" s="220" t="s">
        <v>189</v>
      </c>
      <c r="I13" s="221" t="s">
        <v>178</v>
      </c>
    </row>
    <row r="14" spans="1:9">
      <c r="A14" s="401">
        <v>2013</v>
      </c>
      <c r="B14" s="50" t="s">
        <v>12</v>
      </c>
      <c r="C14" s="47">
        <f>'BA-TUCUMAN (A)'!C15/'BA-TUCUMAN (O)'!C15</f>
        <v>1.8796147672552166</v>
      </c>
      <c r="D14" s="13">
        <f>'BA-TUCUMAN (A)'!C15/'BA-TUCUMAN (O)'!F15</f>
        <v>1.6516220028208746</v>
      </c>
      <c r="E14" s="22">
        <f>'BA-TUCUMAN (A)'!C15/'BA-TUCUMAN (O)'!I15</f>
        <v>1.4297924297924298</v>
      </c>
      <c r="F14" s="47" t="s">
        <v>150</v>
      </c>
      <c r="G14" s="47" t="s">
        <v>150</v>
      </c>
      <c r="H14" s="13" t="s">
        <v>150</v>
      </c>
      <c r="I14" s="22" t="s">
        <v>150</v>
      </c>
    </row>
    <row r="15" spans="1:9">
      <c r="A15" s="402"/>
      <c r="B15" s="51" t="s">
        <v>13</v>
      </c>
      <c r="C15" s="48">
        <f>'BA-TUCUMAN (A)'!C16/'BA-TUCUMAN (O)'!C16</f>
        <v>2.151368760064412</v>
      </c>
      <c r="D15" s="15">
        <f>'BA-TUCUMAN (A)'!C16/'BA-TUCUMAN (O)'!F16</f>
        <v>1.9085714285714286</v>
      </c>
      <c r="E15" s="20">
        <f>'BA-TUCUMAN (A)'!C16/'BA-TUCUMAN (O)'!I16</f>
        <v>1.6</v>
      </c>
      <c r="F15" s="48" t="s">
        <v>150</v>
      </c>
      <c r="G15" s="48" t="s">
        <v>150</v>
      </c>
      <c r="H15" s="15" t="s">
        <v>150</v>
      </c>
      <c r="I15" s="20" t="s">
        <v>150</v>
      </c>
    </row>
    <row r="16" spans="1:9">
      <c r="A16" s="402"/>
      <c r="B16" s="51" t="s">
        <v>14</v>
      </c>
      <c r="C16" s="48">
        <f>'BA-TUCUMAN (A)'!C17/'BA-TUCUMAN (O)'!C17</f>
        <v>1.532258064516129</v>
      </c>
      <c r="D16" s="15">
        <f>'BA-TUCUMAN (A)'!C17/'BA-TUCUMAN (O)'!F17</f>
        <v>1.3571428571428572</v>
      </c>
      <c r="E16" s="20">
        <f>'BA-TUCUMAN (A)'!C17/'BA-TUCUMAN (O)'!I17</f>
        <v>1.1377245508982037</v>
      </c>
      <c r="F16" s="48" t="s">
        <v>150</v>
      </c>
      <c r="G16" s="48" t="s">
        <v>150</v>
      </c>
      <c r="H16" s="15" t="s">
        <v>150</v>
      </c>
      <c r="I16" s="20" t="s">
        <v>150</v>
      </c>
    </row>
    <row r="17" spans="1:9">
      <c r="A17" s="402"/>
      <c r="B17" s="51" t="s">
        <v>15</v>
      </c>
      <c r="C17" s="48">
        <f>'BA-TUCUMAN (A)'!C18/'BA-TUCUMAN (O)'!C18</f>
        <v>2.2182985553772072</v>
      </c>
      <c r="D17" s="15">
        <f>'BA-TUCUMAN (A)'!C18/'BA-TUCUMAN (O)'!F18</f>
        <v>1.9742857142857142</v>
      </c>
      <c r="E17" s="20">
        <f>'BA-TUCUMAN (A)'!C18/'BA-TUCUMAN (O)'!I18</f>
        <v>1.6550898203592814</v>
      </c>
      <c r="F17" s="48" t="s">
        <v>150</v>
      </c>
      <c r="G17" s="48" t="s">
        <v>150</v>
      </c>
      <c r="H17" s="15" t="s">
        <v>150</v>
      </c>
      <c r="I17" s="20" t="s">
        <v>150</v>
      </c>
    </row>
    <row r="18" spans="1:9">
      <c r="A18" s="402"/>
      <c r="B18" s="51" t="s">
        <v>16</v>
      </c>
      <c r="C18" s="48">
        <f>'BA-TUCUMAN (A)'!C19/'BA-TUCUMAN (O)'!C19</f>
        <v>2.1926163723916532</v>
      </c>
      <c r="D18" s="15">
        <f>'BA-TUCUMAN (A)'!C19/'BA-TUCUMAN (O)'!F19</f>
        <v>1.9514285714285715</v>
      </c>
      <c r="E18" s="20">
        <f>'BA-TUCUMAN (A)'!C19/'BA-TUCUMAN (O)'!I19</f>
        <v>1.6359281437125748</v>
      </c>
      <c r="F18" s="48" t="s">
        <v>150</v>
      </c>
      <c r="G18" s="48" t="s">
        <v>150</v>
      </c>
      <c r="H18" s="15" t="s">
        <v>150</v>
      </c>
      <c r="I18" s="20" t="s">
        <v>150</v>
      </c>
    </row>
    <row r="19" spans="1:9">
      <c r="A19" s="402"/>
      <c r="B19" s="51" t="s">
        <v>17</v>
      </c>
      <c r="C19" s="48">
        <f>'BA-TUCUMAN (A)'!C20/'BA-TUCUMAN (O)'!C20</f>
        <v>2.0593900481540932</v>
      </c>
      <c r="D19" s="15">
        <f>'BA-TUCUMAN (A)'!C20/'BA-TUCUMAN (O)'!F20</f>
        <v>1.832857142857143</v>
      </c>
      <c r="E19" s="20">
        <f>'BA-TUCUMAN (A)'!C20/'BA-TUCUMAN (O)'!I20</f>
        <v>1.5365269461077844</v>
      </c>
      <c r="F19" s="48" t="s">
        <v>150</v>
      </c>
      <c r="G19" s="48" t="s">
        <v>150</v>
      </c>
      <c r="H19" s="15" t="s">
        <v>150</v>
      </c>
      <c r="I19" s="20" t="s">
        <v>150</v>
      </c>
    </row>
    <row r="20" spans="1:9">
      <c r="A20" s="402"/>
      <c r="B20" s="51" t="s">
        <v>18</v>
      </c>
      <c r="C20" s="48">
        <f>'BA-TUCUMAN (A)'!C21/'BA-TUCUMAN (O)'!C21</f>
        <v>2.0593900481540932</v>
      </c>
      <c r="D20" s="15">
        <f>'BA-TUCUMAN (A)'!C21/'BA-TUCUMAN (O)'!F21</f>
        <v>1.832857142857143</v>
      </c>
      <c r="E20" s="20">
        <f>'BA-TUCUMAN (A)'!C21/'BA-TUCUMAN (O)'!I21</f>
        <v>1.5365269461077844</v>
      </c>
      <c r="F20" s="48" t="s">
        <v>150</v>
      </c>
      <c r="G20" s="48" t="s">
        <v>150</v>
      </c>
      <c r="H20" s="15" t="s">
        <v>150</v>
      </c>
      <c r="I20" s="20" t="s">
        <v>150</v>
      </c>
    </row>
    <row r="21" spans="1:9">
      <c r="A21" s="402"/>
      <c r="B21" s="51" t="s">
        <v>19</v>
      </c>
      <c r="C21" s="48">
        <f>'BA-TUCUMAN (A)'!C22/'BA-TUCUMAN (O)'!C22</f>
        <v>2.0593900481540932</v>
      </c>
      <c r="D21" s="15">
        <f>'BA-TUCUMAN (A)'!C22/'BA-TUCUMAN (O)'!F22</f>
        <v>1.832857142857143</v>
      </c>
      <c r="E21" s="20">
        <f>'BA-TUCUMAN (A)'!C22/'BA-TUCUMAN (O)'!I22</f>
        <v>1.5365269461077844</v>
      </c>
      <c r="F21" s="48" t="s">
        <v>150</v>
      </c>
      <c r="G21" s="48" t="s">
        <v>150</v>
      </c>
      <c r="H21" s="15" t="s">
        <v>150</v>
      </c>
      <c r="I21" s="20" t="s">
        <v>150</v>
      </c>
    </row>
    <row r="22" spans="1:9">
      <c r="A22" s="402"/>
      <c r="B22" s="51" t="s">
        <v>20</v>
      </c>
      <c r="C22" s="48">
        <f>'BA-TUCUMAN (A)'!C23/'BA-TUCUMAN (O)'!C23</f>
        <v>2.0593900481540932</v>
      </c>
      <c r="D22" s="15">
        <f>'BA-TUCUMAN (A)'!C23/'BA-TUCUMAN (O)'!F23</f>
        <v>1.832857142857143</v>
      </c>
      <c r="E22" s="20">
        <f>'BA-TUCUMAN (A)'!C23/'BA-TUCUMAN (O)'!I23</f>
        <v>1.5365269461077844</v>
      </c>
      <c r="F22" s="48" t="s">
        <v>150</v>
      </c>
      <c r="G22" s="48" t="s">
        <v>150</v>
      </c>
      <c r="H22" s="15" t="s">
        <v>150</v>
      </c>
      <c r="I22" s="20" t="s">
        <v>150</v>
      </c>
    </row>
    <row r="23" spans="1:9">
      <c r="A23" s="402"/>
      <c r="B23" s="51" t="s">
        <v>146</v>
      </c>
      <c r="C23" s="48">
        <f>'BA-TUCUMAN (A)'!C24/'BA-TUCUMAN (O)'!C24</f>
        <v>2.0593900481540932</v>
      </c>
      <c r="D23" s="15">
        <f>'BA-TUCUMAN (A)'!C24/'BA-TUCUMAN (O)'!F24</f>
        <v>1.832857142857143</v>
      </c>
      <c r="E23" s="20">
        <f>'BA-TUCUMAN (A)'!C24/'BA-TUCUMAN (O)'!I24</f>
        <v>1.5365269461077844</v>
      </c>
      <c r="F23" s="48" t="s">
        <v>150</v>
      </c>
      <c r="G23" s="48" t="s">
        <v>150</v>
      </c>
      <c r="H23" s="15" t="s">
        <v>150</v>
      </c>
      <c r="I23" s="20" t="s">
        <v>150</v>
      </c>
    </row>
    <row r="24" spans="1:9" ht="15" thickBot="1">
      <c r="A24" s="412"/>
      <c r="B24" s="52" t="s">
        <v>147</v>
      </c>
      <c r="C24" s="49">
        <f>'BA-TUCUMAN (A)'!C25/'BA-TUCUMAN (O)'!C25</f>
        <v>2.0593900481540932</v>
      </c>
      <c r="D24" s="32">
        <f>'BA-TUCUMAN (A)'!C25/'BA-TUCUMAN (O)'!F25</f>
        <v>1.832857142857143</v>
      </c>
      <c r="E24" s="95">
        <f>'BA-TUCUMAN (A)'!C25/'BA-TUCUMAN (O)'!I25</f>
        <v>1.5365269461077844</v>
      </c>
      <c r="F24" s="49" t="s">
        <v>150</v>
      </c>
      <c r="G24" s="49" t="s">
        <v>150</v>
      </c>
      <c r="H24" s="32" t="s">
        <v>150</v>
      </c>
      <c r="I24" s="95" t="s">
        <v>150</v>
      </c>
    </row>
    <row r="25" spans="1:9">
      <c r="A25" s="413">
        <v>2014</v>
      </c>
      <c r="B25" s="115" t="s">
        <v>148</v>
      </c>
      <c r="C25" s="84">
        <f>'BA-TUCUMAN (A)'!C26/'BA-TUCUMAN (O)'!C26</f>
        <v>2.1480959097320169</v>
      </c>
      <c r="D25" s="13">
        <f>'BA-TUCUMAN (A)'!C26/'BA-TUCUMAN (O)'!F26</f>
        <v>1.8849009900990099</v>
      </c>
      <c r="E25" s="22">
        <f>'BA-TUCUMAN (A)'!C26/'BA-TUCUMAN (O)'!I26</f>
        <v>1.6288770053475936</v>
      </c>
      <c r="F25" s="119" t="s">
        <v>150</v>
      </c>
      <c r="G25" s="13" t="s">
        <v>150</v>
      </c>
      <c r="H25" s="13" t="s">
        <v>150</v>
      </c>
      <c r="I25" s="22" t="s">
        <v>150</v>
      </c>
    </row>
    <row r="26" spans="1:9">
      <c r="A26" s="393"/>
      <c r="B26" s="78" t="s">
        <v>12</v>
      </c>
      <c r="C26" s="92">
        <f>'BA-TUCUMAN (A)'!C27/'BA-TUCUMAN (O)'!C27</f>
        <v>2.3526093088857545</v>
      </c>
      <c r="D26" s="15">
        <f>'BA-TUCUMAN (A)'!C27/'BA-TUCUMAN (O)'!F27</f>
        <v>2.0643564356435644</v>
      </c>
      <c r="E26" s="20">
        <f>'BA-TUCUMAN (A)'!C27/'BA-TUCUMAN (O)'!I27</f>
        <v>1.7839572192513369</v>
      </c>
      <c r="F26" s="122" t="s">
        <v>150</v>
      </c>
      <c r="G26" s="15" t="s">
        <v>150</v>
      </c>
      <c r="H26" s="15" t="s">
        <v>150</v>
      </c>
      <c r="I26" s="20" t="s">
        <v>150</v>
      </c>
    </row>
    <row r="27" spans="1:9">
      <c r="A27" s="393"/>
      <c r="B27" s="78" t="s">
        <v>13</v>
      </c>
      <c r="C27" s="92">
        <f>'BA-TUCUMAN (A)'!C28/'BA-TUCUMAN (O)'!C28</f>
        <v>2.0333803479078516</v>
      </c>
      <c r="D27" s="15">
        <f>'BA-TUCUMAN (A)'!C28/'BA-TUCUMAN (O)'!F28</f>
        <v>1.7842409240924093</v>
      </c>
      <c r="E27" s="20">
        <f>'BA-TUCUMAN (A)'!C28/'BA-TUCUMAN (O)'!I28</f>
        <v>1.5418894830659537</v>
      </c>
      <c r="F27" s="122" t="s">
        <v>150</v>
      </c>
      <c r="G27" s="15" t="s">
        <v>150</v>
      </c>
      <c r="H27" s="15" t="s">
        <v>150</v>
      </c>
      <c r="I27" s="20" t="s">
        <v>150</v>
      </c>
    </row>
    <row r="28" spans="1:9">
      <c r="A28" s="393"/>
      <c r="B28" s="94" t="s">
        <v>14</v>
      </c>
      <c r="C28" s="92">
        <f>'BA-TUCUMAN (A)'!C29/'BA-TUCUMAN (O)'!C29</f>
        <v>2.6812617702448209</v>
      </c>
      <c r="D28" s="15">
        <f>'BA-TUCUMAN (A)'!C29/'BA-TUCUMAN (O)'!F29</f>
        <v>2.3494224422442245</v>
      </c>
      <c r="E28" s="20">
        <f>'BA-TUCUMAN (A)'!C29/'BA-TUCUMAN (O)'!I29</f>
        <v>2.0303030303030303</v>
      </c>
      <c r="F28" s="122" t="s">
        <v>150</v>
      </c>
      <c r="G28" s="15" t="s">
        <v>150</v>
      </c>
      <c r="H28" s="15" t="s">
        <v>150</v>
      </c>
      <c r="I28" s="20" t="s">
        <v>150</v>
      </c>
    </row>
    <row r="29" spans="1:9">
      <c r="A29" s="393"/>
      <c r="B29" s="94" t="s">
        <v>15</v>
      </c>
      <c r="C29" s="92">
        <f>'BA-TUCUMAN (A)'!C30/'BA-TUCUMAN (O)'!C30</f>
        <v>2.2824858757062145</v>
      </c>
      <c r="D29" s="15">
        <f>'BA-TUCUMAN (A)'!C30/'BA-TUCUMAN (O)'!F30</f>
        <v>2</v>
      </c>
      <c r="E29" s="20">
        <f>'BA-TUCUMAN (A)'!C30/'BA-TUCUMAN (O)'!I30</f>
        <v>1.7283422459893047</v>
      </c>
      <c r="F29" s="122" t="s">
        <v>150</v>
      </c>
      <c r="G29" s="15" t="s">
        <v>150</v>
      </c>
      <c r="H29" s="15" t="s">
        <v>150</v>
      </c>
      <c r="I29" s="20" t="s">
        <v>150</v>
      </c>
    </row>
    <row r="30" spans="1:9">
      <c r="A30" s="393"/>
      <c r="B30" s="94" t="s">
        <v>16</v>
      </c>
      <c r="C30" s="92">
        <f>'BA-TUCUMAN (A)'!C31/'BA-TUCUMAN (O)'!C31</f>
        <v>2.2846045197740112</v>
      </c>
      <c r="D30" s="15">
        <f>'BA-TUCUMAN (A)'!C31/'BA-TUCUMAN (O)'!F31</f>
        <v>2.0018564356435644</v>
      </c>
      <c r="E30" s="20">
        <f>'BA-TUCUMAN (A)'!C31/'BA-TUCUMAN (O)'!I31</f>
        <v>1.7299465240641712</v>
      </c>
      <c r="F30" s="122" t="s">
        <v>150</v>
      </c>
      <c r="G30" s="15" t="s">
        <v>150</v>
      </c>
      <c r="H30" s="15" t="s">
        <v>150</v>
      </c>
      <c r="I30" s="20" t="s">
        <v>150</v>
      </c>
    </row>
    <row r="31" spans="1:9">
      <c r="A31" s="393"/>
      <c r="B31" s="94" t="s">
        <v>17</v>
      </c>
      <c r="C31" s="92">
        <f>'BA-TUCUMAN (A)'!C32/'BA-TUCUMAN (O)'!C32</f>
        <v>2.109704641350211</v>
      </c>
      <c r="D31" s="15">
        <f>'BA-TUCUMAN (A)'!C32/'BA-TUCUMAN (O)'!F32</f>
        <v>1.8518518518518519</v>
      </c>
      <c r="E31" s="20">
        <f>'BA-TUCUMAN (A)'!C32/'BA-TUCUMAN (O)'!I32</f>
        <v>1.599488163787588</v>
      </c>
      <c r="F31" s="122" t="s">
        <v>150</v>
      </c>
      <c r="G31" s="15" t="s">
        <v>150</v>
      </c>
      <c r="H31" s="15" t="s">
        <v>150</v>
      </c>
      <c r="I31" s="20" t="s">
        <v>150</v>
      </c>
    </row>
    <row r="32" spans="1:9">
      <c r="A32" s="393"/>
      <c r="B32" s="94" t="s">
        <v>18</v>
      </c>
      <c r="C32" s="92">
        <f>'BA-TUCUMAN (A)'!C33/'BA-TUCUMAN (O)'!C33</f>
        <v>1.9750000000000001</v>
      </c>
      <c r="D32" s="15">
        <f>'BA-TUCUMAN (A)'!C33/'BA-TUCUMAN (O)'!F33</f>
        <v>1.7227414330218069</v>
      </c>
      <c r="E32" s="20">
        <f>'BA-TUCUMAN (A)'!C33/'BA-TUCUMAN (O)'!I33</f>
        <v>1.4945945945945946</v>
      </c>
      <c r="F32" s="122" t="s">
        <v>150</v>
      </c>
      <c r="G32" s="15" t="s">
        <v>150</v>
      </c>
      <c r="H32" s="15" t="s">
        <v>150</v>
      </c>
      <c r="I32" s="20" t="s">
        <v>150</v>
      </c>
    </row>
    <row r="33" spans="1:9">
      <c r="A33" s="393"/>
      <c r="B33" s="94" t="s">
        <v>19</v>
      </c>
      <c r="C33" s="92">
        <f>'BA-TUCUMAN (A)'!C34/'BA-TUCUMAN (O)'!C34</f>
        <v>1.9321428571428572</v>
      </c>
      <c r="D33" s="15">
        <f>'BA-TUCUMAN (A)'!C34/'BA-TUCUMAN (O)'!F34</f>
        <v>1.6853582554517135</v>
      </c>
      <c r="E33" s="20">
        <f>'BA-TUCUMAN (A)'!C34/'BA-TUCUMAN (O)'!I34</f>
        <v>1.4621621621621621</v>
      </c>
      <c r="F33" s="122" t="s">
        <v>150</v>
      </c>
      <c r="G33" s="15" t="s">
        <v>150</v>
      </c>
      <c r="H33" s="15" t="s">
        <v>150</v>
      </c>
      <c r="I33" s="20" t="s">
        <v>150</v>
      </c>
    </row>
    <row r="34" spans="1:9">
      <c r="A34" s="393"/>
      <c r="B34" s="94" t="s">
        <v>20</v>
      </c>
      <c r="C34" s="92">
        <f>'BA-TUCUMAN (A)'!C35/'BA-TUCUMAN (O)'!C35</f>
        <v>1.6502380952380953</v>
      </c>
      <c r="D34" s="15">
        <f>'BA-TUCUMAN (A)'!C35/'BA-TUCUMAN (O)'!F35</f>
        <v>1.439460020768432</v>
      </c>
      <c r="E34" s="20">
        <f>'BA-TUCUMAN (A)'!C35/'BA-TUCUMAN (O)'!I35</f>
        <v>1.2601818181818183</v>
      </c>
      <c r="F34" s="122" t="s">
        <v>150</v>
      </c>
      <c r="G34" s="15" t="s">
        <v>150</v>
      </c>
      <c r="H34" s="15" t="s">
        <v>150</v>
      </c>
      <c r="I34" s="20" t="s">
        <v>150</v>
      </c>
    </row>
    <row r="35" spans="1:9">
      <c r="A35" s="393"/>
      <c r="B35" s="94" t="s">
        <v>146</v>
      </c>
      <c r="C35" s="92">
        <f>'BA-TUCUMAN (A)'!C36/'BA-TUCUMAN (O)'!C36</f>
        <v>1.5505952380952381</v>
      </c>
      <c r="D35" s="15">
        <f>'BA-TUCUMAN (A)'!C36/'BA-TUCUMAN (O)'!F36</f>
        <v>1.3525441329179646</v>
      </c>
      <c r="E35" s="20">
        <f>'BA-TUCUMAN (A)'!C36/'BA-TUCUMAN (O)'!I36</f>
        <v>1.1840909090909091</v>
      </c>
      <c r="F35" s="122" t="s">
        <v>150</v>
      </c>
      <c r="G35" s="15" t="s">
        <v>150</v>
      </c>
      <c r="H35" s="15" t="s">
        <v>150</v>
      </c>
      <c r="I35" s="20" t="s">
        <v>150</v>
      </c>
    </row>
    <row r="36" spans="1:9" ht="15" thickBot="1">
      <c r="A36" s="394"/>
      <c r="B36" s="116" t="s">
        <v>147</v>
      </c>
      <c r="C36" s="85">
        <f>'BA-TUCUMAN (A)'!C37/'BA-TUCUMAN (O)'!C37</f>
        <v>1.5350515463917527</v>
      </c>
      <c r="D36" s="17">
        <f>'BA-TUCUMAN (A)'!C37/'BA-TUCUMAN (O)'!F37</f>
        <v>1.3774283071230342</v>
      </c>
      <c r="E36" s="21">
        <f>'BA-TUCUMAN (A)'!C37/'BA-TUCUMAN (O)'!I37</f>
        <v>1.16328125</v>
      </c>
      <c r="F36" s="104" t="s">
        <v>150</v>
      </c>
      <c r="G36" s="17" t="s">
        <v>150</v>
      </c>
      <c r="H36" s="17" t="s">
        <v>150</v>
      </c>
      <c r="I36" s="21" t="s">
        <v>150</v>
      </c>
    </row>
    <row r="37" spans="1:9">
      <c r="A37" s="406">
        <v>2015</v>
      </c>
      <c r="B37" s="127" t="s">
        <v>148</v>
      </c>
      <c r="C37" s="84">
        <f>'BA-TUCUMAN (A)'!C38/'BA-TUCUMAN (O)'!C38</f>
        <v>2.3762886597938144</v>
      </c>
      <c r="D37" s="13">
        <f>'BA-TUCUMAN (A)'!C38/'BA-TUCUMAN (O)'!F38</f>
        <v>2.1322849213691026</v>
      </c>
      <c r="E37" s="22">
        <f>'BA-TUCUMAN (A)'!C38/'BA-TUCUMAN (O)'!I38</f>
        <v>1.80078125</v>
      </c>
      <c r="F37" s="119" t="s">
        <v>150</v>
      </c>
      <c r="G37" s="13" t="s">
        <v>150</v>
      </c>
      <c r="H37" s="13" t="s">
        <v>150</v>
      </c>
      <c r="I37" s="22" t="s">
        <v>150</v>
      </c>
    </row>
    <row r="38" spans="1:9">
      <c r="A38" s="407"/>
      <c r="B38" s="94" t="s">
        <v>12</v>
      </c>
      <c r="C38" s="92">
        <f>'BA-TUCUMAN (A)'!C39/'BA-TUCUMAN (O)'!C39</f>
        <v>1.8103092783505155</v>
      </c>
      <c r="D38" s="15">
        <f>'BA-TUCUMAN (A)'!C39/'BA-TUCUMAN (O)'!F39</f>
        <v>1.6244218316373729</v>
      </c>
      <c r="E38" s="20">
        <f>'BA-TUCUMAN (A)'!C39/'BA-TUCUMAN (O)'!I39</f>
        <v>1.371875</v>
      </c>
      <c r="F38" s="122" t="s">
        <v>150</v>
      </c>
      <c r="G38" s="15" t="s">
        <v>150</v>
      </c>
      <c r="H38" s="15" t="s">
        <v>150</v>
      </c>
      <c r="I38" s="20" t="s">
        <v>150</v>
      </c>
    </row>
    <row r="39" spans="1:9">
      <c r="A39" s="407"/>
      <c r="B39" s="78" t="s">
        <v>13</v>
      </c>
      <c r="C39" s="92">
        <f>'BA-TUCUMAN (A)'!C40/'BA-TUCUMAN (O)'!C40</f>
        <v>1.3865979381443299</v>
      </c>
      <c r="D39" s="15">
        <f>'BA-TUCUMAN (A)'!C40/'BA-TUCUMAN (O)'!F40</f>
        <v>1.2442183163737279</v>
      </c>
      <c r="E39" s="20">
        <f>'BA-TUCUMAN (A)'!C40/'BA-TUCUMAN (O)'!I40</f>
        <v>1.05078125</v>
      </c>
      <c r="F39" s="122" t="s">
        <v>150</v>
      </c>
      <c r="G39" s="15" t="s">
        <v>150</v>
      </c>
      <c r="H39" s="15" t="s">
        <v>150</v>
      </c>
      <c r="I39" s="20" t="s">
        <v>150</v>
      </c>
    </row>
    <row r="40" spans="1:9">
      <c r="A40" s="407"/>
      <c r="B40" s="78" t="s">
        <v>14</v>
      </c>
      <c r="C40" s="92">
        <f>'BA-TUCUMAN (A)'!C41/'BA-TUCUMAN (O)'!C41</f>
        <v>1.7884210526315789</v>
      </c>
      <c r="D40" s="15">
        <f>'BA-TUCUMAN (A)'!C41/'BA-TUCUMAN (O)'!F41</f>
        <v>1.5863678804855275</v>
      </c>
      <c r="E40" s="20">
        <f>'BA-TUCUMAN (A)'!C41/'BA-TUCUMAN (O)'!I41</f>
        <v>1.32734375</v>
      </c>
      <c r="F40" s="122" t="s">
        <v>150</v>
      </c>
      <c r="G40" s="15" t="s">
        <v>150</v>
      </c>
      <c r="H40" s="15" t="s">
        <v>150</v>
      </c>
      <c r="I40" s="20" t="s">
        <v>150</v>
      </c>
    </row>
    <row r="41" spans="1:9">
      <c r="A41" s="407"/>
      <c r="B41" s="78" t="s">
        <v>15</v>
      </c>
      <c r="C41" s="92">
        <f>'BA-TUCUMAN (A)'!C42/'BA-TUCUMAN (O)'!C42</f>
        <v>1.7810526315789474</v>
      </c>
      <c r="D41" s="15">
        <f>'BA-TUCUMAN (A)'!C42/'BA-TUCUMAN (O)'!F42</f>
        <v>1.5917215428033866</v>
      </c>
      <c r="E41" s="20">
        <f>'BA-TUCUMAN (A)'!C42/'BA-TUCUMAN (O)'!I42</f>
        <v>1.3417922283901664</v>
      </c>
      <c r="F41" s="122">
        <f>+'BA-TUCUMAN (A)'!C42/'BA-TUCUMAN (FFCC)'!C15</f>
        <v>37.6</v>
      </c>
      <c r="G41" s="15">
        <f>+'BA-TUCUMAN (A)'!C42/'BA-TUCUMAN (FFCC)'!F15</f>
        <v>24.171428571428571</v>
      </c>
      <c r="H41" s="15">
        <f>+'BA-TUCUMAN (A)'!C42/'BA-TUCUMAN (FFCC)'!I15</f>
        <v>13.015384615384615</v>
      </c>
      <c r="I41" s="20">
        <f>+'BA-TUCUMAN (A)'!C42/'BA-TUCUMAN (FFCC)'!L15</f>
        <v>4.2300000000000004</v>
      </c>
    </row>
    <row r="42" spans="1:9">
      <c r="A42" s="407"/>
      <c r="B42" s="78" t="s">
        <v>16</v>
      </c>
      <c r="C42" s="48">
        <f>'BA-TUCUMAN (A)'!C43/'BA-TUCUMAN (O)'!C43</f>
        <v>1.6610526315789473</v>
      </c>
      <c r="D42" s="48">
        <f>'BA-TUCUMAN (A)'!C43/'BA-TUCUMAN (O)'!F43</f>
        <v>1.48447789275635</v>
      </c>
      <c r="E42" s="128">
        <f>'BA-TUCUMAN (A)'!C43/'BA-TUCUMAN (O)'!I43</f>
        <v>1.2513877874702617</v>
      </c>
      <c r="F42" s="122" t="s">
        <v>150</v>
      </c>
      <c r="G42" s="15">
        <f>+'BA-TUCUMAN (A)'!C43/'BA-TUCUMAN (FFCC)'!F16</f>
        <v>22.542857142857144</v>
      </c>
      <c r="H42" s="15">
        <f>+'BA-TUCUMAN (A)'!C43/'BA-TUCUMAN (FFCC)'!I16</f>
        <v>12.138461538461538</v>
      </c>
      <c r="I42" s="20">
        <f>+'BA-TUCUMAN (A)'!C43/'BA-TUCUMAN (FFCC)'!L16</f>
        <v>3.9449999999999998</v>
      </c>
    </row>
    <row r="43" spans="1:9">
      <c r="A43" s="407"/>
      <c r="B43" s="78" t="s">
        <v>17</v>
      </c>
      <c r="C43" s="48">
        <f>'BA-TUCUMAN (A)'!C44/'BA-TUCUMAN (O)'!C44</f>
        <v>1.3438697318007662</v>
      </c>
      <c r="D43" s="48">
        <f>'BA-TUCUMAN (A)'!C44/'BA-TUCUMAN (O)'!F44</f>
        <v>1.2157712305025996</v>
      </c>
      <c r="E43" s="128">
        <f>'BA-TUCUMAN (A)'!C44/'BA-TUCUMAN (O)'!I44</f>
        <v>1.0233406272793582</v>
      </c>
      <c r="F43" s="122" t="s">
        <v>150</v>
      </c>
      <c r="G43" s="15">
        <f>+'BA-TUCUMAN (A)'!C44/'BA-TUCUMAN (FFCC)'!F17</f>
        <v>20.042857142857144</v>
      </c>
      <c r="H43" s="15">
        <f>+'BA-TUCUMAN (A)'!C44/'BA-TUCUMAN (FFCC)'!I17</f>
        <v>10.792307692307693</v>
      </c>
      <c r="I43" s="20">
        <f>+'BA-TUCUMAN (A)'!C44/'BA-TUCUMAN (FFCC)'!L17</f>
        <v>3.5074999999999998</v>
      </c>
    </row>
    <row r="44" spans="1:9">
      <c r="A44" s="407"/>
      <c r="B44" s="51" t="s">
        <v>18</v>
      </c>
      <c r="C44" s="48">
        <f>'BA-TUCUMAN (A)'!C45/'BA-TUCUMAN (O)'!C45</f>
        <v>2.1388888888888888</v>
      </c>
      <c r="D44" s="48">
        <f>'BA-TUCUMAN (A)'!C45/'BA-TUCUMAN (O)'!F45</f>
        <v>1.9350086655112653</v>
      </c>
      <c r="E44" s="128">
        <f>'BA-TUCUMAN (A)'!C45/'BA-TUCUMAN (O)'!I45</f>
        <v>1.6287381473377096</v>
      </c>
      <c r="F44" s="122" t="s">
        <v>150</v>
      </c>
      <c r="G44" s="15">
        <f>+'BA-TUCUMAN (A)'!C45/'BA-TUCUMAN (FFCC)'!F18</f>
        <v>31.9</v>
      </c>
      <c r="H44" s="15">
        <f>+'BA-TUCUMAN (A)'!C45/'BA-TUCUMAN (FFCC)'!I18</f>
        <v>17.176923076923078</v>
      </c>
      <c r="I44" s="20">
        <f>+'BA-TUCUMAN (A)'!C45/'BA-TUCUMAN (FFCC)'!L18</f>
        <v>5.5824999999999996</v>
      </c>
    </row>
    <row r="45" spans="1:9">
      <c r="A45" s="407"/>
      <c r="B45" s="133" t="s">
        <v>19</v>
      </c>
      <c r="C45" s="48">
        <f>'BA-TUCUMAN (A)'!C46/'BA-TUCUMAN (O)'!C46</f>
        <v>2.0699233716475094</v>
      </c>
      <c r="D45" s="48">
        <f>'BA-TUCUMAN (A)'!C46/'BA-TUCUMAN (O)'!F46</f>
        <v>1.8726169844020797</v>
      </c>
      <c r="E45" s="128">
        <f>'BA-TUCUMAN (A)'!C46/'BA-TUCUMAN (O)'!I46</f>
        <v>1.5762217359591539</v>
      </c>
      <c r="F45" s="122" t="s">
        <v>150</v>
      </c>
      <c r="G45" s="15">
        <f>+'BA-TUCUMAN (A)'!C46/'BA-TUCUMAN (FFCC)'!F19</f>
        <v>30.87142857142857</v>
      </c>
      <c r="H45" s="15">
        <f>+'BA-TUCUMAN (A)'!C46/'BA-TUCUMAN (FFCC)'!I19</f>
        <v>16.623076923076923</v>
      </c>
      <c r="I45" s="20">
        <f>+'BA-TUCUMAN (A)'!C46/'BA-TUCUMAN (FFCC)'!L19</f>
        <v>5.4024999999999999</v>
      </c>
    </row>
    <row r="46" spans="1:9">
      <c r="A46" s="407"/>
      <c r="B46" s="51" t="s">
        <v>20</v>
      </c>
      <c r="C46" s="48">
        <f>'BA-TUCUMAN (A)'!C47/'BA-TUCUMAN (O)'!C47</f>
        <v>1.5925925925925926</v>
      </c>
      <c r="D46" s="48">
        <f>'BA-TUCUMAN (A)'!C47/'BA-TUCUMAN (O)'!F47</f>
        <v>1.4391836734693877</v>
      </c>
      <c r="E46" s="128">
        <f>'BA-TUCUMAN (A)'!C47/'BA-TUCUMAN (O)'!I47</f>
        <v>1.2058823529411764</v>
      </c>
      <c r="F46" s="122" t="s">
        <v>150</v>
      </c>
      <c r="G46" s="15">
        <f>+'BA-TUCUMAN (A)'!C47/'BA-TUCUMAN (FFCC)'!F20</f>
        <v>25.185714285714287</v>
      </c>
      <c r="H46" s="15">
        <f>+'BA-TUCUMAN (A)'!C47/'BA-TUCUMAN (FFCC)'!I20</f>
        <v>13.561538461538461</v>
      </c>
      <c r="I46" s="20">
        <f>+'BA-TUCUMAN (A)'!C47/'BA-TUCUMAN (FFCC)'!L20</f>
        <v>4.4074999999999998</v>
      </c>
    </row>
    <row r="47" spans="1:9">
      <c r="A47" s="407"/>
      <c r="B47" s="51" t="s">
        <v>146</v>
      </c>
      <c r="C47" s="48">
        <f>'BA-TUCUMAN (A)'!C48/'BA-TUCUMAN (O)'!C48</f>
        <v>2.0126467931345982</v>
      </c>
      <c r="D47" s="48">
        <f>'BA-TUCUMAN (A)'!C48/'BA-TUCUMAN (O)'!F48</f>
        <v>1.8187755102040817</v>
      </c>
      <c r="E47" s="128">
        <f>'BA-TUCUMAN (A)'!C48/'BA-TUCUMAN (O)'!I48</f>
        <v>1.5239398084815321</v>
      </c>
      <c r="F47" s="122" t="s">
        <v>150</v>
      </c>
      <c r="G47" s="15">
        <f>+'BA-TUCUMAN (A)'!C48/'BA-TUCUMAN (FFCC)'!F21</f>
        <v>31.828571428571429</v>
      </c>
      <c r="H47" s="15">
        <f>+'BA-TUCUMAN (A)'!C48/'BA-TUCUMAN (FFCC)'!I21</f>
        <v>17.138461538461538</v>
      </c>
      <c r="I47" s="20">
        <f>+'BA-TUCUMAN (A)'!C48/'BA-TUCUMAN (FFCC)'!L21</f>
        <v>5.57</v>
      </c>
    </row>
    <row r="48" spans="1:9" ht="15" thickBot="1">
      <c r="A48" s="407"/>
      <c r="B48" s="147" t="s">
        <v>147</v>
      </c>
      <c r="C48" s="49">
        <f>'BA-TUCUMAN (A)'!C49/'BA-TUCUMAN (O)'!C49</f>
        <v>1.5352941176470589</v>
      </c>
      <c r="D48" s="49">
        <f>'BA-TUCUMAN (A)'!C49/'BA-TUCUMAN (O)'!F49</f>
        <v>1.3162824207492796</v>
      </c>
      <c r="E48" s="151">
        <f>'BA-TUCUMAN (A)'!C49/'BA-TUCUMAN (O)'!I49</f>
        <v>1.1404494382022472</v>
      </c>
      <c r="F48" s="104" t="s">
        <v>150</v>
      </c>
      <c r="G48" s="17">
        <f>+'BA-TUCUMAN (A)'!C49/'BA-TUCUMAN (FFCC)'!F22</f>
        <v>26.1</v>
      </c>
      <c r="H48" s="17">
        <f>+'BA-TUCUMAN (A)'!C49/'BA-TUCUMAN (FFCC)'!I22</f>
        <v>14.053846153846154</v>
      </c>
      <c r="I48" s="21">
        <f>+'BA-TUCUMAN (A)'!C49/'BA-TUCUMAN (FFCC)'!L22</f>
        <v>4.5674999999999999</v>
      </c>
    </row>
    <row r="49" spans="1:9">
      <c r="A49" s="386">
        <v>2016</v>
      </c>
      <c r="B49" s="115" t="s">
        <v>148</v>
      </c>
      <c r="C49" s="119">
        <f>'BA-TUCUMAN (A)'!C50/'BA-TUCUMAN (O)'!C50</f>
        <v>2.2436974789915967</v>
      </c>
      <c r="D49" s="13">
        <f>'BA-TUCUMAN (A)'!C50/'BA-TUCUMAN (O)'!F50</f>
        <v>1.9236311239193085</v>
      </c>
      <c r="E49" s="120">
        <f>'BA-TUCUMAN (A)'!C50/'BA-TUCUMAN (O)'!I50</f>
        <v>1.6604477611940298</v>
      </c>
      <c r="F49" s="119" t="s">
        <v>150</v>
      </c>
      <c r="G49" s="13">
        <f>+'BA-TUCUMAN (A)'!C50/'BA-TUCUMAN (FFCC)'!F23</f>
        <v>38.142857142857146</v>
      </c>
      <c r="H49" s="13">
        <f>+'BA-TUCUMAN (A)'!C50/'BA-TUCUMAN (FFCC)'!I23</f>
        <v>20.53846153846154</v>
      </c>
      <c r="I49" s="22">
        <f>+'BA-TUCUMAN (A)'!C50/'BA-TUCUMAN (FFCC)'!L23</f>
        <v>6.6749999999999998</v>
      </c>
    </row>
    <row r="50" spans="1:9">
      <c r="A50" s="387"/>
      <c r="B50" s="79" t="s">
        <v>12</v>
      </c>
      <c r="C50" s="122">
        <f>'BA-TUCUMAN (A)'!C51/'BA-TUCUMAN (O)'!C51</f>
        <v>2.484873949579832</v>
      </c>
      <c r="D50" s="15">
        <f>'BA-TUCUMAN (A)'!C51/'BA-TUCUMAN (O)'!F51</f>
        <v>2.1304034582132565</v>
      </c>
      <c r="E50" s="20">
        <f>'BA-TUCUMAN (A)'!C51/'BA-TUCUMAN (O)'!I51</f>
        <v>1.8389303482587065</v>
      </c>
      <c r="F50" s="122" t="s">
        <v>150</v>
      </c>
      <c r="G50" s="15">
        <f>+'BA-TUCUMAN (A)'!C51/'BA-TUCUMAN (FFCC)'!F24</f>
        <v>42.24285714285714</v>
      </c>
      <c r="H50" s="15">
        <f>+'BA-TUCUMAN (A)'!C51/'BA-TUCUMAN (FFCC)'!I24</f>
        <v>22.746153846153845</v>
      </c>
      <c r="I50" s="20">
        <f>+'BA-TUCUMAN (A)'!C51/'BA-TUCUMAN (FFCC)'!L24</f>
        <v>7.3925000000000001</v>
      </c>
    </row>
    <row r="51" spans="1:9">
      <c r="A51" s="387"/>
      <c r="B51" s="79" t="s">
        <v>13</v>
      </c>
      <c r="C51" s="122">
        <f>'BA-TUCUMAN (A)'!C52/'BA-TUCUMAN (O)'!C52</f>
        <v>2.1579831932773108</v>
      </c>
      <c r="D51" s="15">
        <f>'BA-TUCUMAN (A)'!C52/'BA-TUCUMAN (O)'!F52</f>
        <v>1.8501440922190202</v>
      </c>
      <c r="E51" s="20">
        <f>'BA-TUCUMAN (A)'!C52/'BA-TUCUMAN (O)'!I52</f>
        <v>1.5970149253731343</v>
      </c>
      <c r="F51" s="122" t="s">
        <v>150</v>
      </c>
      <c r="G51" s="15">
        <f>+'BA-TUCUMAN (A)'!C52/'BA-TUCUMAN (FFCC)'!F25</f>
        <v>36.685714285714283</v>
      </c>
      <c r="H51" s="15">
        <f>+'BA-TUCUMAN (A)'!C52/'BA-TUCUMAN (FFCC)'!I25</f>
        <v>19.753846153846155</v>
      </c>
      <c r="I51" s="20">
        <f>+'BA-TUCUMAN (A)'!C52/'BA-TUCUMAN (FFCC)'!L25</f>
        <v>6.42</v>
      </c>
    </row>
    <row r="52" spans="1:9">
      <c r="A52" s="387"/>
      <c r="B52" s="79" t="s">
        <v>14</v>
      </c>
      <c r="C52" s="122">
        <f>'BA-TUCUMAN (A)'!C53/'BA-TUCUMAN (O)'!C53</f>
        <v>2.2655462184873949</v>
      </c>
      <c r="D52" s="15">
        <f>'BA-TUCUMAN (A)'!C53/'BA-TUCUMAN (O)'!F53</f>
        <v>1.9423631123919309</v>
      </c>
      <c r="E52" s="20">
        <f>'BA-TUCUMAN (A)'!C53/'BA-TUCUMAN (O)'!I53</f>
        <v>1.6766169154228856</v>
      </c>
      <c r="F52" s="122" t="s">
        <v>150</v>
      </c>
      <c r="G52" s="15">
        <f>+'BA-TUCUMAN (A)'!C53/'BA-TUCUMAN (FFCC)'!F26</f>
        <v>7.2864864864864867</v>
      </c>
      <c r="H52" s="15">
        <f>+'BA-TUCUMAN (A)'!C53/'BA-TUCUMAN (FFCC)'!I26</f>
        <v>6.0584269662921351</v>
      </c>
      <c r="I52" s="20">
        <f>+'BA-TUCUMAN (A)'!C53/'BA-TUCUMAN (FFCC)'!L26</f>
        <v>6.74</v>
      </c>
    </row>
    <row r="53" spans="1:9">
      <c r="A53" s="387"/>
      <c r="B53" s="79" t="s">
        <v>15</v>
      </c>
      <c r="C53" s="122">
        <f>'BA-TUCUMAN (A)'!C54/'BA-TUCUMAN (O)'!C54</f>
        <v>2.1397683397683398</v>
      </c>
      <c r="D53" s="15">
        <f>'BA-TUCUMAN (A)'!C54/'BA-TUCUMAN (O)'!F54</f>
        <v>1.8761002031144212</v>
      </c>
      <c r="E53" s="20">
        <f>'BA-TUCUMAN (A)'!C54/'BA-TUCUMAN (O)'!I54</f>
        <v>1.6204678362573099</v>
      </c>
      <c r="F53" s="122" t="s">
        <v>150</v>
      </c>
      <c r="G53" s="15">
        <f>+'BA-TUCUMAN (A)'!C54/'BA-TUCUMAN (FFCC)'!F27</f>
        <v>7.4891891891891893</v>
      </c>
      <c r="H53" s="15">
        <f>+'BA-TUCUMAN (A)'!C54/'BA-TUCUMAN (FFCC)'!I27</f>
        <v>6.2269662921348319</v>
      </c>
      <c r="I53" s="20">
        <f>+'BA-TUCUMAN (A)'!C54/'BA-TUCUMAN (FFCC)'!L27</f>
        <v>2.1397683397683398</v>
      </c>
    </row>
    <row r="54" spans="1:9">
      <c r="A54" s="387"/>
      <c r="B54" s="78" t="s">
        <v>16</v>
      </c>
      <c r="C54" s="122">
        <f>'BA-TUCUMAN (A)'!C55/'BA-TUCUMAN (O)'!C55</f>
        <v>2.3346938775510204</v>
      </c>
      <c r="D54" s="15">
        <f>'BA-TUCUMAN (A)'!C55/'BA-TUCUMAN (O)'!F55</f>
        <v>2.0470064803172456</v>
      </c>
      <c r="E54" s="123">
        <f>'BA-TUCUMAN (A)'!C55/'BA-TUCUMAN (O)'!I55</f>
        <v>1.7680868838763577</v>
      </c>
      <c r="F54" s="122" t="s">
        <v>150</v>
      </c>
      <c r="G54" s="15">
        <f>+'BA-TUCUMAN (A)'!C55/'BA-TUCUMAN (FFCC)'!F28</f>
        <v>8.1714285714285726</v>
      </c>
      <c r="H54" s="15">
        <f>+'BA-TUCUMAN (A)'!C55/'BA-TUCUMAN (FFCC)'!I28</f>
        <v>6.7942215088282509</v>
      </c>
      <c r="I54" s="20">
        <f>+'BA-TUCUMAN (A)'!C55/'BA-TUCUMAN (FFCC)'!L28</f>
        <v>2.3346938775510204</v>
      </c>
    </row>
    <row r="55" spans="1:9">
      <c r="A55" s="387"/>
      <c r="B55" s="78" t="s">
        <v>17</v>
      </c>
      <c r="C55" s="122">
        <f>'BA-TUCUMAN (A)'!C56/'BA-TUCUMAN (O)'!C56</f>
        <v>2.2266409266409268</v>
      </c>
      <c r="D55" s="15">
        <f>'BA-TUCUMAN (A)'!C56/'BA-TUCUMAN (O)'!F56</f>
        <v>2.0774495677233431</v>
      </c>
      <c r="E55" s="123">
        <f>'BA-TUCUMAN (A)'!C56/'BA-TUCUMAN (O)'!I56</f>
        <v>1.6862573099415206</v>
      </c>
      <c r="F55" s="122" t="s">
        <v>150</v>
      </c>
      <c r="G55" s="15">
        <f>+'BA-TUCUMAN (A)'!C56/'BA-TUCUMAN (FFCC)'!F29</f>
        <v>7.7932432432432428</v>
      </c>
      <c r="H55" s="15">
        <f>+'BA-TUCUMAN (A)'!C56/'BA-TUCUMAN (FFCC)'!I29</f>
        <v>6.4797752808988767</v>
      </c>
      <c r="I55" s="20">
        <f>+'BA-TUCUMAN (A)'!C56/'BA-TUCUMAN (FFCC)'!L29</f>
        <v>2.2266409266409268</v>
      </c>
    </row>
    <row r="56" spans="1:9">
      <c r="A56" s="387"/>
      <c r="B56" s="78" t="s">
        <v>18</v>
      </c>
      <c r="C56" s="122">
        <f>'BA-TUCUMAN (A)'!C57/'BA-TUCUMAN (O)'!C57</f>
        <v>2.2283783783783786</v>
      </c>
      <c r="D56" s="15">
        <f>'BA-TUCUMAN (A)'!C57/'BA-TUCUMAN (O)'!F57</f>
        <v>1.9008645533141211</v>
      </c>
      <c r="E56" s="123">
        <f>'BA-TUCUMAN (A)'!C57/'BA-TUCUMAN (O)'!I57</f>
        <v>1.5346672871102838</v>
      </c>
      <c r="F56" s="122" t="s">
        <v>150</v>
      </c>
      <c r="G56" s="15">
        <f>+'BA-TUCUMAN (A)'!C57/'BA-TUCUMAN (FFCC)'!F30</f>
        <v>8.9135135135135144</v>
      </c>
      <c r="H56" s="15">
        <f>+'BA-TUCUMAN (A)'!C57/'BA-TUCUMAN (FFCC)'!I30</f>
        <v>7.4112359550561795</v>
      </c>
      <c r="I56" s="20">
        <f>+'BA-TUCUMAN (A)'!C57/'BA-TUCUMAN (FFCC)'!L30</f>
        <v>2.5467181467181468</v>
      </c>
    </row>
    <row r="57" spans="1:9">
      <c r="A57" s="387"/>
      <c r="B57" s="78" t="s">
        <v>19</v>
      </c>
      <c r="C57" s="122">
        <f>'BA-TUCUMAN (A)'!C58/'BA-TUCUMAN (O)'!C58</f>
        <v>2.2013513513513514</v>
      </c>
      <c r="D57" s="15">
        <f>'BA-TUCUMAN (A)'!C58/'BA-TUCUMAN (O)'!F58</f>
        <v>1.8963911525029105</v>
      </c>
      <c r="E57" s="123">
        <f>'BA-TUCUMAN (A)'!C58/'BA-TUCUMAN (O)'!I58</f>
        <v>1.5160539785946952</v>
      </c>
      <c r="F57" s="122" t="s">
        <v>150</v>
      </c>
      <c r="G57" s="15">
        <f>+'BA-TUCUMAN (A)'!C58/'BA-TUCUMAN (FFCC)'!F31</f>
        <v>8.8054054054054056</v>
      </c>
      <c r="H57" s="15">
        <f>+'BA-TUCUMAN (A)'!C58/'BA-TUCUMAN (FFCC)'!I31</f>
        <v>7.321348314606742</v>
      </c>
      <c r="I57" s="20">
        <f>+'BA-TUCUMAN (A)'!C58/'BA-TUCUMAN (FFCC)'!L31</f>
        <v>2.515830115830116</v>
      </c>
    </row>
    <row r="58" spans="1:9">
      <c r="A58" s="387"/>
      <c r="B58" s="78" t="s">
        <v>20</v>
      </c>
      <c r="C58" s="122">
        <f>'BA-TUCUMAN (A)'!C59/'BA-TUCUMAN (O)'!C59</f>
        <v>2.2391891891891893</v>
      </c>
      <c r="D58" s="15">
        <f>'BA-TUCUMAN (A)'!C59/'BA-TUCUMAN (O)'!F59</f>
        <v>1.9289871944121071</v>
      </c>
      <c r="E58" s="123">
        <f>'BA-TUCUMAN (A)'!C59/'BA-TUCUMAN (O)'!I59</f>
        <v>1.5421126105165193</v>
      </c>
      <c r="F58" s="122" t="s">
        <v>150</v>
      </c>
      <c r="G58" s="15">
        <f>+'BA-TUCUMAN (A)'!C59/'BA-TUCUMAN (FFCC)'!F32</f>
        <v>8.9567567567567572</v>
      </c>
      <c r="H58" s="15">
        <f>+'BA-TUCUMAN (A)'!C59/'BA-TUCUMAN (FFCC)'!I32</f>
        <v>7.4471910112359554</v>
      </c>
      <c r="I58" s="20">
        <f>+'BA-TUCUMAN (A)'!C59/'BA-TUCUMAN (FFCC)'!L32</f>
        <v>2.5590733590733592</v>
      </c>
    </row>
    <row r="59" spans="1:9">
      <c r="A59" s="387"/>
      <c r="B59" s="78" t="s">
        <v>146</v>
      </c>
      <c r="C59" s="122">
        <f>'BA-TUCUMAN (A)'!C60/'BA-TUCUMAN (O)'!C60</f>
        <v>2.6959459459459461</v>
      </c>
      <c r="D59" s="15">
        <f>'BA-TUCUMAN (A)'!C60/'BA-TUCUMAN (O)'!F60</f>
        <v>2.3224679860302677</v>
      </c>
      <c r="E59" s="123">
        <f>'BA-TUCUMAN (A)'!C60/'BA-TUCUMAN (O)'!I60</f>
        <v>2.1</v>
      </c>
      <c r="F59" s="122" t="s">
        <v>150</v>
      </c>
      <c r="G59" s="15">
        <f>+'BA-TUCUMAN (A)'!C60/'BA-TUCUMAN (FFCC)'!F33</f>
        <v>10.783783783783784</v>
      </c>
      <c r="H59" s="15">
        <f>+'BA-TUCUMAN (A)'!C60/'BA-TUCUMAN (FFCC)'!I33</f>
        <v>8.9662921348314608</v>
      </c>
      <c r="I59" s="20">
        <f>+'BA-TUCUMAN (A)'!C60/'BA-TUCUMAN (FFCC)'!L33</f>
        <v>3.0810810810810811</v>
      </c>
    </row>
    <row r="60" spans="1:9" ht="15" thickBot="1">
      <c r="A60" s="387"/>
      <c r="B60" s="116" t="s">
        <v>147</v>
      </c>
      <c r="C60" s="104">
        <f>'BA-TUCUMAN (A)'!C61/'BA-TUCUMAN (O)'!C61</f>
        <v>2.1233585085391575</v>
      </c>
      <c r="D60" s="17">
        <f>'BA-TUCUMAN (A)'!C61/'BA-TUCUMAN (O)'!F61</f>
        <v>1.8906458257603296</v>
      </c>
      <c r="E60" s="117">
        <f>'BA-TUCUMAN (A)'!C61/'BA-TUCUMAN (O)'!I61</f>
        <v>1.6090229440577468</v>
      </c>
      <c r="F60" s="104" t="s">
        <v>150</v>
      </c>
      <c r="G60" s="17">
        <f>+'BA-TUCUMAN (A)'!C61/'BA-TUCUMAN (FFCC)'!F34</f>
        <v>9.3714714714714713</v>
      </c>
      <c r="H60" s="17">
        <f>+'BA-TUCUMAN (A)'!C61/'BA-TUCUMAN (FFCC)'!I34</f>
        <v>7.7920099875156055</v>
      </c>
      <c r="I60" s="21">
        <f>+'BA-TUCUMAN (A)'!C61/'BA-TUCUMAN (FFCC)'!L34</f>
        <v>2.6775632775632774</v>
      </c>
    </row>
    <row r="61" spans="1:9">
      <c r="A61" s="364">
        <v>2017</v>
      </c>
      <c r="B61" s="115" t="s">
        <v>148</v>
      </c>
      <c r="C61" s="119">
        <f>'BA-TUCUMAN (A)'!C62/'BA-TUCUMAN (O)'!C62</f>
        <v>2.367859329892398</v>
      </c>
      <c r="D61" s="13">
        <f>'BA-TUCUMAN (A)'!C62/'BA-TUCUMAN (O)'!F62</f>
        <v>2.1269055476976271</v>
      </c>
      <c r="E61" s="120">
        <f>'BA-TUCUMAN (A)'!C62/'BA-TUCUMAN (O)'!I62</f>
        <v>1.7942989724892278</v>
      </c>
      <c r="F61" s="119" t="s">
        <v>150</v>
      </c>
      <c r="G61" s="13">
        <f>+'BA-TUCUMAN (A)'!C62/'BA-TUCUMAN (FFCC)'!F35</f>
        <v>10.45057915057915</v>
      </c>
      <c r="H61" s="13">
        <f>+'BA-TUCUMAN (A)'!C62/'BA-TUCUMAN (FFCC)'!I35</f>
        <v>8.689245585874799</v>
      </c>
      <c r="I61" s="22">
        <f>+'BA-TUCUMAN (A)'!C62/'BA-TUCUMAN (FFCC)'!L35</f>
        <v>2.9858797573083287</v>
      </c>
    </row>
    <row r="62" spans="1:9">
      <c r="A62" s="365"/>
      <c r="B62" s="79" t="s">
        <v>12</v>
      </c>
      <c r="C62" s="227">
        <f>'BA-TUCUMAN (A)'!C63/'BA-TUCUMAN (O)'!C63</f>
        <v>2.7812964744991691</v>
      </c>
      <c r="D62" s="76">
        <f>'BA-TUCUMAN (A)'!C63/'BA-TUCUMAN (O)'!F63</f>
        <v>2.4982712556969986</v>
      </c>
      <c r="E62" s="274">
        <f>'BA-TUCUMAN (A)'!C63/'BA-TUCUMAN (O)'!I63</f>
        <v>2.1075903215114353</v>
      </c>
      <c r="F62" s="227" t="s">
        <v>150</v>
      </c>
      <c r="G62" s="76">
        <f>+'BA-TUCUMAN (A)'!C63/'BA-TUCUMAN (FFCC)'!F36</f>
        <v>12.275289575289577</v>
      </c>
      <c r="H62" s="76">
        <f>+'BA-TUCUMAN (A)'!C63/'BA-TUCUMAN (FFCC)'!I36</f>
        <v>10.20642054574639</v>
      </c>
      <c r="I62" s="77">
        <f>+'BA-TUCUMAN (A)'!C63/'BA-TUCUMAN (FFCC)'!L36</f>
        <v>3.507225592939879</v>
      </c>
    </row>
    <row r="63" spans="1:9">
      <c r="A63" s="365"/>
      <c r="B63" s="79" t="s">
        <v>13</v>
      </c>
      <c r="C63" s="227">
        <f>'BA-TUCUMAN (A)'!C64/'BA-TUCUMAN (O)'!C64</f>
        <v>2.2026944274341704</v>
      </c>
      <c r="D63" s="76">
        <f>'BA-TUCUMAN (A)'!C64/'BA-TUCUMAN (O)'!F64</f>
        <v>1.9939024390243902</v>
      </c>
      <c r="E63" s="274">
        <f>'BA-TUCUMAN (A)'!C64/'BA-TUCUMAN (O)'!I64</f>
        <v>1.6691415313225058</v>
      </c>
      <c r="F63" s="227" t="s">
        <v>150</v>
      </c>
      <c r="G63" s="76">
        <f>+'BA-TUCUMAN (A)'!C64/'BA-TUCUMAN (FFCC)'!F37</f>
        <v>9.7216216216216225</v>
      </c>
      <c r="H63" s="76">
        <f>+'BA-TUCUMAN (A)'!C64/'BA-TUCUMAN (FFCC)'!I37</f>
        <v>8.0831460674157309</v>
      </c>
      <c r="I63" s="77">
        <f>+'BA-TUCUMAN (A)'!C64/'BA-TUCUMAN (FFCC)'!L37</f>
        <v>2.7776061776061778</v>
      </c>
    </row>
    <row r="64" spans="1:9">
      <c r="A64" s="365"/>
      <c r="B64" s="79" t="s">
        <v>14</v>
      </c>
      <c r="C64" s="227">
        <f>'BA-TUCUMAN (A)'!C65/'BA-TUCUMAN (O)'!C65</f>
        <v>2.4739742804654012</v>
      </c>
      <c r="D64" s="76">
        <f>'BA-TUCUMAN (A)'!C65/'BA-TUCUMAN (O)'!F65</f>
        <v>2.2760563380281691</v>
      </c>
      <c r="E64" s="274">
        <f>'BA-TUCUMAN (A)'!C65/'BA-TUCUMAN (O)'!I65</f>
        <v>1.8747099767981439</v>
      </c>
      <c r="F64" s="227" t="s">
        <v>150</v>
      </c>
      <c r="G64" s="76">
        <f>+'BA-TUCUMAN (A)'!C65/'BA-TUCUMAN (FFCC)'!F38</f>
        <v>10.918918918918919</v>
      </c>
      <c r="H64" s="76">
        <f>+'BA-TUCUMAN (A)'!C65/'BA-TUCUMAN (FFCC)'!I38</f>
        <v>9.0786516853932593</v>
      </c>
      <c r="I64" s="77">
        <f>+'BA-TUCUMAN (A)'!C65/'BA-TUCUMAN (FFCC)'!L38</f>
        <v>3.1196911196911197</v>
      </c>
    </row>
    <row r="65" spans="1:9">
      <c r="A65" s="365"/>
      <c r="B65" s="79" t="s">
        <v>15</v>
      </c>
      <c r="C65" s="227">
        <f>'BA-TUCUMAN (A)'!C66/'BA-TUCUMAN (O)'!C66</f>
        <v>2.205756276791182</v>
      </c>
      <c r="D65" s="76">
        <f>'BA-TUCUMAN (A)'!C66/'BA-TUCUMAN (O)'!F66</f>
        <v>1.9966740576496673</v>
      </c>
      <c r="E65" s="274">
        <f>'BA-TUCUMAN (A)'!C66/'BA-TUCUMAN (O)'!I66</f>
        <v>1.6714617169373549</v>
      </c>
      <c r="F65" s="227" t="s">
        <v>150</v>
      </c>
      <c r="G65" s="76">
        <f>+'BA-TUCUMAN (A)'!C66/'BA-TUCUMAN (FFCC)'!F39</f>
        <v>9.7351351351351347</v>
      </c>
      <c r="H65" s="76">
        <f>+'BA-TUCUMAN (A)'!C66/'BA-TUCUMAN (FFCC)'!I39</f>
        <v>8.0943820224719101</v>
      </c>
      <c r="I65" s="77">
        <f>+'BA-TUCUMAN (A)'!C66/'BA-TUCUMAN (FFCC)'!L39</f>
        <v>2.7814671814671814</v>
      </c>
    </row>
    <row r="66" spans="1:9">
      <c r="A66" s="365"/>
      <c r="B66" s="79" t="s">
        <v>16</v>
      </c>
      <c r="C66" s="227" t="s">
        <v>150</v>
      </c>
      <c r="D66" s="76" t="s">
        <v>150</v>
      </c>
      <c r="E66" s="274" t="s">
        <v>150</v>
      </c>
      <c r="F66" s="227" t="s">
        <v>150</v>
      </c>
      <c r="G66" s="76" t="s">
        <v>150</v>
      </c>
      <c r="H66" s="76" t="s">
        <v>150</v>
      </c>
      <c r="I66" s="77" t="s">
        <v>150</v>
      </c>
    </row>
    <row r="67" spans="1:9">
      <c r="A67" s="365"/>
      <c r="B67" s="79" t="s">
        <v>17</v>
      </c>
      <c r="C67" s="227" t="s">
        <v>150</v>
      </c>
      <c r="D67" s="76" t="s">
        <v>150</v>
      </c>
      <c r="E67" s="274" t="s">
        <v>150</v>
      </c>
      <c r="F67" s="227" t="s">
        <v>150</v>
      </c>
      <c r="G67" s="76" t="s">
        <v>150</v>
      </c>
      <c r="H67" s="76" t="s">
        <v>150</v>
      </c>
      <c r="I67" s="77" t="s">
        <v>150</v>
      </c>
    </row>
    <row r="68" spans="1:9">
      <c r="A68" s="365"/>
      <c r="B68" s="78" t="s">
        <v>18</v>
      </c>
      <c r="C68" s="227" t="s">
        <v>150</v>
      </c>
      <c r="D68" s="76" t="s">
        <v>150</v>
      </c>
      <c r="E68" s="274" t="s">
        <v>150</v>
      </c>
      <c r="F68" s="227" t="s">
        <v>150</v>
      </c>
      <c r="G68" s="76" t="s">
        <v>150</v>
      </c>
      <c r="H68" s="76" t="s">
        <v>150</v>
      </c>
      <c r="I68" s="77" t="s">
        <v>150</v>
      </c>
    </row>
    <row r="69" spans="1:9">
      <c r="A69" s="365"/>
      <c r="B69" s="78" t="s">
        <v>19</v>
      </c>
      <c r="C69" s="227">
        <f>'BA-TUCUMAN (A)'!C70/'BA-TUCUMAN (O)'!C70</f>
        <v>2.6166564605021434</v>
      </c>
      <c r="D69" s="76">
        <f>'BA-TUCUMAN (A)'!C70/'BA-TUCUMAN (O)'!F70</f>
        <v>2.4019111860595839</v>
      </c>
      <c r="E69" s="274">
        <f>'BA-TUCUMAN (A)'!C70/'BA-TUCUMAN (O)'!I70</f>
        <v>1.9828306264501161</v>
      </c>
      <c r="F69" s="227" t="s">
        <v>150</v>
      </c>
      <c r="G69" s="76">
        <f>+'BA-TUCUMAN (A)'!C70/'BA-TUCUMAN (FFCC)'!F43</f>
        <v>11.548648648648649</v>
      </c>
      <c r="H69" s="76">
        <f>+'BA-TUCUMAN (A)'!C70/'BA-TUCUMAN (FFCC)'!I43</f>
        <v>9.6022471910112355</v>
      </c>
      <c r="I69" s="77">
        <f>+'BA-TUCUMAN (A)'!C70/'BA-TUCUMAN (FFCC)'!L43</f>
        <v>3.2996138996138997</v>
      </c>
    </row>
    <row r="70" spans="1:9">
      <c r="A70" s="365"/>
      <c r="B70" s="78" t="s">
        <v>20</v>
      </c>
      <c r="C70" s="227" t="s">
        <v>150</v>
      </c>
      <c r="D70" s="76" t="s">
        <v>150</v>
      </c>
      <c r="E70" s="274" t="s">
        <v>150</v>
      </c>
      <c r="F70" s="227" t="s">
        <v>150</v>
      </c>
      <c r="G70" s="76" t="s">
        <v>150</v>
      </c>
      <c r="H70" s="76" t="s">
        <v>150</v>
      </c>
      <c r="I70" s="77" t="s">
        <v>150</v>
      </c>
    </row>
    <row r="71" spans="1:9">
      <c r="A71" s="365"/>
      <c r="B71" s="78" t="s">
        <v>146</v>
      </c>
      <c r="C71" s="227">
        <f>'BA-TUCUMAN (A)'!C72/'BA-TUCUMAN (O)'!C72</f>
        <v>2.0209397344228806</v>
      </c>
      <c r="D71" s="76">
        <f>'BA-TUCUMAN (A)'!C72/'BA-TUCUMAN (O)'!F72</f>
        <v>1.8560037523452158</v>
      </c>
      <c r="E71" s="274">
        <f>'BA-TUCUMAN (A)'!C72/'BA-TUCUMAN (O)'!I72</f>
        <v>1.8361948955916474</v>
      </c>
      <c r="F71" s="227" t="s">
        <v>150</v>
      </c>
      <c r="G71" s="76">
        <f>+'BA-TUCUMAN (A)'!C72/'BA-TUCUMAN (FFCC)'!F45</f>
        <v>10.694594594594594</v>
      </c>
      <c r="H71" s="76">
        <f>+'BA-TUCUMAN (A)'!C72/'BA-TUCUMAN (FFCC)'!I45</f>
        <v>8.892134831460675</v>
      </c>
      <c r="I71" s="77">
        <f>+'BA-TUCUMAN (A)'!C72/'BA-TUCUMAN (FFCC)'!L45</f>
        <v>3.0555984555984557</v>
      </c>
    </row>
    <row r="72" spans="1:9" ht="15" thickBot="1">
      <c r="A72" s="365"/>
      <c r="B72" s="116" t="s">
        <v>147</v>
      </c>
      <c r="C72" s="104" t="s">
        <v>150</v>
      </c>
      <c r="D72" s="17" t="s">
        <v>150</v>
      </c>
      <c r="E72" s="117" t="s">
        <v>150</v>
      </c>
      <c r="F72" s="104" t="s">
        <v>150</v>
      </c>
      <c r="G72" s="17" t="s">
        <v>150</v>
      </c>
      <c r="H72" s="17" t="s">
        <v>150</v>
      </c>
      <c r="I72" s="21" t="s">
        <v>150</v>
      </c>
    </row>
    <row r="73" spans="1:9">
      <c r="A73" s="364">
        <v>2018</v>
      </c>
      <c r="B73" s="115" t="s">
        <v>148</v>
      </c>
      <c r="C73" s="119">
        <f>'BA-TUCUMAN (A)'!C74/'BA-TUCUMAN (O)'!C74</f>
        <v>2.3100102145045964</v>
      </c>
      <c r="D73" s="13">
        <f>'BA-TUCUMAN (A)'!C74/'BA-TUCUMAN (O)'!F74</f>
        <v>2.121482176360225</v>
      </c>
      <c r="E73" s="120">
        <f>'BA-TUCUMAN (A)'!C74/'BA-TUCUMAN (O)'!I74</f>
        <v>1.8252623083131558</v>
      </c>
      <c r="F73" s="119" t="s">
        <v>150</v>
      </c>
      <c r="G73" s="13">
        <f>+'BA-TUCUMAN (A)'!C74/'BA-TUCUMAN (FFCC)'!F47</f>
        <v>6.4614285714285717</v>
      </c>
      <c r="H73" s="13">
        <f>+'BA-TUCUMAN (A)'!C74/'BA-TUCUMAN (FFCC)'!I47</f>
        <v>5.3845238095238095</v>
      </c>
      <c r="I73" s="22">
        <f>+'BA-TUCUMAN (A)'!C74/'BA-TUCUMAN (FFCC)'!L47</f>
        <v>1.8461224489795918</v>
      </c>
    </row>
    <row r="74" spans="1:9">
      <c r="A74" s="365"/>
      <c r="B74" s="78" t="s">
        <v>12</v>
      </c>
      <c r="C74" s="227" t="s">
        <v>150</v>
      </c>
      <c r="D74" s="76" t="s">
        <v>150</v>
      </c>
      <c r="E74" s="274" t="s">
        <v>150</v>
      </c>
      <c r="F74" s="227" t="s">
        <v>150</v>
      </c>
      <c r="G74" s="76" t="s">
        <v>150</v>
      </c>
      <c r="H74" s="76" t="s">
        <v>150</v>
      </c>
      <c r="I74" s="77" t="s">
        <v>150</v>
      </c>
    </row>
    <row r="75" spans="1:9">
      <c r="A75" s="365"/>
      <c r="B75" s="78" t="s">
        <v>13</v>
      </c>
      <c r="C75" s="227">
        <f>'BA-TUCUMAN (A)'!C76/'BA-TUCUMAN (O)'!C76</f>
        <v>1.8605720122574054</v>
      </c>
      <c r="D75" s="76">
        <f>'BA-TUCUMAN (A)'!C76/'BA-TUCUMAN (O)'!F76</f>
        <v>1.7087242026266416</v>
      </c>
      <c r="E75" s="274">
        <f>'BA-TUCUMAN (A)'!C76/'BA-TUCUMAN (O)'!I76</f>
        <v>1.4701372074253429</v>
      </c>
      <c r="F75" s="227" t="s">
        <v>150</v>
      </c>
      <c r="G75" s="76">
        <f>+'BA-TUCUMAN (A)'!C76/'BA-TUCUMAN (FFCC)'!F49</f>
        <v>5.2042857142857146</v>
      </c>
      <c r="H75" s="76">
        <f>+'BA-TUCUMAN (A)'!C76/'BA-TUCUMAN (FFCC)'!I49</f>
        <v>4.336904761904762</v>
      </c>
      <c r="I75" s="77">
        <f>+'BA-TUCUMAN (A)'!C76/'BA-TUCUMAN (FFCC)'!L49</f>
        <v>1.4869387755102041</v>
      </c>
    </row>
    <row r="76" spans="1:9">
      <c r="A76" s="365"/>
      <c r="B76" s="78" t="s">
        <v>14</v>
      </c>
      <c r="C76" s="227">
        <f>'BA-TUCUMAN (A)'!C77/'BA-TUCUMAN (O)'!C77</f>
        <v>2.2180796731358527</v>
      </c>
      <c r="D76" s="76">
        <f>'BA-TUCUMAN (A)'!C77/'BA-TUCUMAN (O)'!F77</f>
        <v>2.0370544090056284</v>
      </c>
      <c r="E76" s="274">
        <f>'BA-TUCUMAN (A)'!C77/'BA-TUCUMAN (O)'!I77</f>
        <v>1.7526230831315577</v>
      </c>
      <c r="F76" s="227" t="s">
        <v>150</v>
      </c>
      <c r="G76" s="76">
        <f>+'BA-TUCUMAN (A)'!C77/'BA-TUCUMAN (FFCC)'!F50</f>
        <v>6.2042857142857146</v>
      </c>
      <c r="H76" s="76">
        <f>+'BA-TUCUMAN (A)'!C77/'BA-TUCUMAN (FFCC)'!I50</f>
        <v>5.1702380952380951</v>
      </c>
      <c r="I76" s="77">
        <f>+'BA-TUCUMAN (A)'!C77/'BA-TUCUMAN (FFCC)'!L50</f>
        <v>1.7726530612244897</v>
      </c>
    </row>
    <row r="77" spans="1:9">
      <c r="A77" s="365"/>
      <c r="B77" s="78" t="s">
        <v>15</v>
      </c>
      <c r="C77" s="227">
        <f>'BA-TUCUMAN (A)'!C78/'BA-TUCUMAN (O)'!C78</f>
        <v>1.3804902962206334</v>
      </c>
      <c r="D77" s="76">
        <f>'BA-TUCUMAN (A)'!C78/'BA-TUCUMAN (O)'!F78</f>
        <v>1.2678236397748592</v>
      </c>
      <c r="E77" s="274">
        <f>'BA-TUCUMAN (A)'!C78/'BA-TUCUMAN (O)'!I78</f>
        <v>1.0907990314769975</v>
      </c>
      <c r="F77" s="227" t="s">
        <v>150</v>
      </c>
      <c r="G77" s="76">
        <f>+'BA-TUCUMAN (A)'!C78/'BA-TUCUMAN (FFCC)'!F51</f>
        <v>3.8614285714285712</v>
      </c>
      <c r="H77" s="76">
        <f>+'BA-TUCUMAN (A)'!C78/'BA-TUCUMAN (FFCC)'!I51</f>
        <v>3.217857142857143</v>
      </c>
      <c r="I77" s="77">
        <f>+'BA-TUCUMAN (A)'!C78/'BA-TUCUMAN (FFCC)'!L51</f>
        <v>1.1032653061224489</v>
      </c>
    </row>
    <row r="78" spans="1:9">
      <c r="A78" s="365"/>
      <c r="B78" s="78" t="s">
        <v>16</v>
      </c>
      <c r="C78" s="227">
        <f>'BA-TUCUMAN (A)'!C79/'BA-TUCUMAN (O)'!C79</f>
        <v>1.3804902962206334</v>
      </c>
      <c r="D78" s="76">
        <f>'BA-TUCUMAN (A)'!C79/'BA-TUCUMAN (O)'!F79</f>
        <v>1.2678236397748592</v>
      </c>
      <c r="E78" s="274">
        <f>'BA-TUCUMAN (A)'!C79/'BA-TUCUMAN (O)'!I79</f>
        <v>1.0907990314769975</v>
      </c>
      <c r="F78" s="227" t="s">
        <v>150</v>
      </c>
      <c r="G78" s="76">
        <f>+'BA-TUCUMAN (A)'!C79/'BA-TUCUMAN (FFCC)'!F52</f>
        <v>3.8614285714285712</v>
      </c>
      <c r="H78" s="76">
        <f>+'BA-TUCUMAN (A)'!C79/'BA-TUCUMAN (FFCC)'!I52</f>
        <v>3.217857142857143</v>
      </c>
      <c r="I78" s="77">
        <f>+'BA-TUCUMAN (A)'!C79/'BA-TUCUMAN (FFCC)'!L52</f>
        <v>1.1032653061224489</v>
      </c>
    </row>
    <row r="79" spans="1:9">
      <c r="A79" s="365"/>
      <c r="B79" s="78" t="s">
        <v>17</v>
      </c>
      <c r="C79" s="227">
        <f>'BA-TUCUMAN (A)'!C80/'BA-TUCUMAN (O)'!C80</f>
        <v>2.0582226762002045</v>
      </c>
      <c r="D79" s="76">
        <f>'BA-TUCUMAN (A)'!C80/'BA-TUCUMAN (O)'!F80</f>
        <v>2.0613810741687981</v>
      </c>
      <c r="E79" s="274">
        <f>'BA-TUCUMAN (A)'!C80/'BA-TUCUMAN (O)'!I80</f>
        <v>1.626311541565779</v>
      </c>
      <c r="F79" s="227" t="s">
        <v>150</v>
      </c>
      <c r="G79" s="76">
        <f>+'BA-TUCUMAN (A)'!C80/'BA-TUCUMAN (FFCC)'!F53</f>
        <v>5.7571428571428571</v>
      </c>
      <c r="H79" s="76">
        <f>+'BA-TUCUMAN (A)'!C80/'BA-TUCUMAN (FFCC)'!I53</f>
        <v>4.7976190476190474</v>
      </c>
      <c r="I79" s="77">
        <f>+'BA-TUCUMAN (A)'!C80/'BA-TUCUMAN (FFCC)'!L53</f>
        <v>1.6448979591836734</v>
      </c>
    </row>
    <row r="80" spans="1:9">
      <c r="A80" s="365"/>
      <c r="B80" s="78" t="s">
        <v>18</v>
      </c>
      <c r="C80" s="227">
        <f>'BA-TUCUMAN (A)'!C81/'BA-TUCUMAN (O)'!C81</f>
        <v>1.5801838610827375</v>
      </c>
      <c r="D80" s="76">
        <f>'BA-TUCUMAN (A)'!C81/'BA-TUCUMAN (O)'!F81</f>
        <v>1.4525821596244131</v>
      </c>
      <c r="E80" s="274" t="s">
        <v>150</v>
      </c>
      <c r="F80" s="227" t="s">
        <v>150</v>
      </c>
      <c r="G80" s="76">
        <f>+'BA-TUCUMAN (A)'!C81/'BA-TUCUMAN (FFCC)'!F54</f>
        <v>4.42</v>
      </c>
      <c r="H80" s="76">
        <f>+'BA-TUCUMAN (A)'!C81/'BA-TUCUMAN (FFCC)'!I54</f>
        <v>3.6833333333333331</v>
      </c>
      <c r="I80" s="77">
        <f>+'BA-TUCUMAN (A)'!C81/'BA-TUCUMAN (FFCC)'!L54</f>
        <v>1.2628571428571429</v>
      </c>
    </row>
    <row r="81" spans="1:9">
      <c r="A81" s="365"/>
      <c r="B81" s="78" t="s">
        <v>19</v>
      </c>
      <c r="C81" s="227">
        <f>'BA-TUCUMAN (A)'!C82/'BA-TUCUMAN (O)'!C82</f>
        <v>2.1685393258426968</v>
      </c>
      <c r="D81" s="76">
        <f>'BA-TUCUMAN (A)'!C82/'BA-TUCUMAN (O)'!F82</f>
        <v>1.9934272300469484</v>
      </c>
      <c r="E81" s="274" t="s">
        <v>150</v>
      </c>
      <c r="F81" s="227" t="s">
        <v>150</v>
      </c>
      <c r="G81" s="76">
        <f>+'BA-TUCUMAN (A)'!C82/'BA-TUCUMAN (FFCC)'!F55</f>
        <v>6.0657142857142858</v>
      </c>
      <c r="H81" s="76">
        <f>+'BA-TUCUMAN (A)'!C82/'BA-TUCUMAN (FFCC)'!I55</f>
        <v>5.0547619047619046</v>
      </c>
      <c r="I81" s="77">
        <f>+'BA-TUCUMAN (A)'!C82/'BA-TUCUMAN (FFCC)'!L55</f>
        <v>1.7330612244897958</v>
      </c>
    </row>
    <row r="82" spans="1:9">
      <c r="A82" s="365"/>
      <c r="B82" s="78" t="s">
        <v>20</v>
      </c>
      <c r="C82" s="227">
        <f>'BA-TUCUMAN (A)'!C83/'BA-TUCUMAN (O)'!C83</f>
        <v>1.8651685393258426</v>
      </c>
      <c r="D82" s="76">
        <f>'BA-TUCUMAN (A)'!C83/'BA-TUCUMAN (O)'!F83</f>
        <v>1.7145539906103286</v>
      </c>
      <c r="E82" s="274" t="s">
        <v>150</v>
      </c>
      <c r="F82" s="227" t="s">
        <v>150</v>
      </c>
      <c r="G82" s="76">
        <f>+'BA-TUCUMAN (A)'!C83/'BA-TUCUMAN (FFCC)'!F56</f>
        <v>5.2171428571428571</v>
      </c>
      <c r="H82" s="76">
        <f>+'BA-TUCUMAN (A)'!C83/'BA-TUCUMAN (FFCC)'!I56</f>
        <v>4.3476190476190473</v>
      </c>
      <c r="I82" s="77">
        <f>+'BA-TUCUMAN (A)'!C83/'BA-TUCUMAN (FFCC)'!L56</f>
        <v>1.4906122448979593</v>
      </c>
    </row>
    <row r="83" spans="1:9">
      <c r="A83" s="365"/>
      <c r="B83" s="78" t="s">
        <v>146</v>
      </c>
      <c r="C83" s="227">
        <f>'BA-TUCUMAN (A)'!C84/'BA-TUCUMAN (O)'!C84</f>
        <v>2.13023493360572</v>
      </c>
      <c r="D83" s="76">
        <f>'BA-TUCUMAN (A)'!C84/'BA-TUCUMAN (O)'!F84</f>
        <v>2.3172222222222221</v>
      </c>
      <c r="E83" s="274" t="s">
        <v>150</v>
      </c>
      <c r="F83" s="227" t="s">
        <v>150</v>
      </c>
      <c r="G83" s="76">
        <f>+'BA-TUCUMAN (A)'!C84/'BA-TUCUMAN (FFCC)'!F57</f>
        <v>5.9585714285714282</v>
      </c>
      <c r="H83" s="76">
        <f>+'BA-TUCUMAN (A)'!C84/'BA-TUCUMAN (FFCC)'!I57</f>
        <v>4.9654761904761902</v>
      </c>
      <c r="I83" s="77">
        <f>+'BA-TUCUMAN (A)'!C84/'BA-TUCUMAN (FFCC)'!L57</f>
        <v>1.7024489795918367</v>
      </c>
    </row>
    <row r="84" spans="1:9" ht="15" thickBot="1">
      <c r="A84" s="365"/>
      <c r="B84" s="116" t="s">
        <v>147</v>
      </c>
      <c r="C84" s="164">
        <f>'BA-TUCUMAN (A)'!C85/'BA-TUCUMAN (O)'!C85</f>
        <v>4.1481103166496425</v>
      </c>
      <c r="D84" s="165">
        <f>'BA-TUCUMAN (A)'!C85/'BA-TUCUMAN (O)'!F85</f>
        <v>4.5122222222222224</v>
      </c>
      <c r="E84" s="166" t="s">
        <v>150</v>
      </c>
      <c r="F84" s="164" t="s">
        <v>150</v>
      </c>
      <c r="G84" s="165">
        <f>+'BA-TUCUMAN (A)'!C85/'BA-TUCUMAN (FFCC)'!F58</f>
        <v>10.548051948051947</v>
      </c>
      <c r="H84" s="165">
        <f>+'BA-TUCUMAN (A)'!C85/'BA-TUCUMAN (FFCC)'!I58</f>
        <v>8.7805405405405406</v>
      </c>
      <c r="I84" s="284">
        <f>+'BA-TUCUMAN (A)'!C85/'BA-TUCUMAN (FFCC)'!L58</f>
        <v>3.0137291280148424</v>
      </c>
    </row>
    <row r="85" spans="1:9">
      <c r="A85" s="364">
        <v>2019</v>
      </c>
      <c r="B85" s="115" t="s">
        <v>148</v>
      </c>
      <c r="C85" s="119">
        <f>'BA-TUCUMAN (A)'!C86/'BA-TUCUMAN (O)'!C86</f>
        <v>3.330670217487794</v>
      </c>
      <c r="D85" s="13">
        <f>'BA-TUCUMAN (A)'!C86/'BA-TUCUMAN (O)'!F86</f>
        <v>3.1689189189189189</v>
      </c>
      <c r="E85" s="120" t="s">
        <v>150</v>
      </c>
      <c r="F85" s="119" t="s">
        <v>150</v>
      </c>
      <c r="G85" s="13">
        <f>+'BA-TUCUMAN (A)'!C86/'BA-TUCUMAN (FFCC)'!F59</f>
        <v>9.745454545454546</v>
      </c>
      <c r="H85" s="13">
        <f>+'BA-TUCUMAN (A)'!C86/'BA-TUCUMAN (FFCC)'!I59</f>
        <v>8.1124324324324331</v>
      </c>
      <c r="I85" s="22">
        <f>+'BA-TUCUMAN (A)'!C86/'BA-TUCUMAN (FFCC)'!L59</f>
        <v>2.7844155844155845</v>
      </c>
    </row>
    <row r="86" spans="1:9">
      <c r="A86" s="365"/>
      <c r="B86" s="78" t="s">
        <v>12</v>
      </c>
      <c r="C86" s="227">
        <f>'BA-TUCUMAN (A)'!C87/'BA-TUCUMAN (O)'!C87</f>
        <v>5.8837106080781183</v>
      </c>
      <c r="D86" s="76">
        <f>'BA-TUCUMAN (A)'!C87/'BA-TUCUMAN (O)'!F87</f>
        <v>5.7410134257254226</v>
      </c>
      <c r="E86" s="274" t="s">
        <v>150</v>
      </c>
      <c r="F86" s="227" t="s">
        <v>150</v>
      </c>
      <c r="G86" s="76">
        <f>+'BA-TUCUMAN (A)'!C87/'BA-TUCUMAN (FFCC)'!F60</f>
        <v>17.215584415584416</v>
      </c>
      <c r="H86" s="76">
        <f>+'BA-TUCUMAN (A)'!C87/'BA-TUCUMAN (FFCC)'!I60</f>
        <v>14.33081081081081</v>
      </c>
      <c r="I86" s="77">
        <f>+'BA-TUCUMAN (A)'!C87/'BA-TUCUMAN (FFCC)'!L60</f>
        <v>4.9187384044526903</v>
      </c>
    </row>
    <row r="87" spans="1:9">
      <c r="A87" s="365"/>
      <c r="B87" s="78" t="s">
        <v>13</v>
      </c>
      <c r="C87" s="227">
        <f>'BA-TUCUMAN (A)'!C88/'BA-TUCUMAN (O)'!C88</f>
        <v>3.4947464595705804</v>
      </c>
      <c r="D87" s="76">
        <f>'BA-TUCUMAN (A)'!C88/'BA-TUCUMAN (O)'!F88</f>
        <v>3.7610619469026547</v>
      </c>
      <c r="E87" s="274" t="s">
        <v>150</v>
      </c>
      <c r="F87" s="227" t="s">
        <v>150</v>
      </c>
      <c r="G87" s="76">
        <f>+'BA-TUCUMAN (A)'!C88/'BA-TUCUMAN (FFCC)'!F61</f>
        <v>9.9350649350649345</v>
      </c>
      <c r="H87" s="76">
        <f>+'BA-TUCUMAN (A)'!C88/'BA-TUCUMAN (FFCC)'!I61</f>
        <v>8.2702702702702702</v>
      </c>
      <c r="I87" s="77">
        <f>+'BA-TUCUMAN (A)'!C88/'BA-TUCUMAN (FFCC)'!L61</f>
        <v>2.8385899814471243</v>
      </c>
    </row>
    <row r="88" spans="1:9">
      <c r="A88" s="365"/>
      <c r="B88" s="78" t="s">
        <v>14</v>
      </c>
      <c r="C88" s="227">
        <f>'BA-TUCUMAN (A)'!C89/'BA-TUCUMAN (O)'!C89</f>
        <v>3.0173595248972132</v>
      </c>
      <c r="D88" s="76">
        <f>'BA-TUCUMAN (A)'!C89/'BA-TUCUMAN (O)'!F89</f>
        <v>3.2472959685349068</v>
      </c>
      <c r="E88" s="274" t="s">
        <v>150</v>
      </c>
      <c r="F88" s="227" t="s">
        <v>150</v>
      </c>
      <c r="G88" s="76">
        <f>+'BA-TUCUMAN (A)'!C89/'BA-TUCUMAN (FFCC)'!F62</f>
        <v>8.5779220779220786</v>
      </c>
      <c r="H88" s="76">
        <f>+'BA-TUCUMAN (A)'!C89/'BA-TUCUMAN (FFCC)'!I62</f>
        <v>7.1405405405405409</v>
      </c>
      <c r="I88" s="77">
        <f>+'BA-TUCUMAN (A)'!C89/'BA-TUCUMAN (FFCC)'!L62</f>
        <v>2.4508348794063082</v>
      </c>
    </row>
    <row r="89" spans="1:9">
      <c r="A89" s="365"/>
      <c r="B89" s="78" t="s">
        <v>15</v>
      </c>
      <c r="C89" s="227">
        <f>'BA-TUCUMAN (A)'!C90/'BA-TUCUMAN (O)'!C90</f>
        <v>1.6555504796710827</v>
      </c>
      <c r="D89" s="76">
        <f>'BA-TUCUMAN (A)'!C90/'BA-TUCUMAN (O)'!F90</f>
        <v>1.7817109144542773</v>
      </c>
      <c r="E89" s="274" t="s">
        <v>150</v>
      </c>
      <c r="F89" s="227" t="s">
        <v>150</v>
      </c>
      <c r="G89" s="76">
        <f>+'BA-TUCUMAN (A)'!C90/'BA-TUCUMAN (FFCC)'!F63</f>
        <v>4.7064935064935067</v>
      </c>
      <c r="H89" s="76">
        <f>+'BA-TUCUMAN (A)'!C90/'BA-TUCUMAN (FFCC)'!I63</f>
        <v>3.9178378378378378</v>
      </c>
      <c r="I89" s="77">
        <f>+'BA-TUCUMAN (A)'!C90/'BA-TUCUMAN (FFCC)'!L63</f>
        <v>1.3447124304267162</v>
      </c>
    </row>
    <row r="90" spans="1:9">
      <c r="A90" s="365"/>
      <c r="B90" s="78" t="s">
        <v>16</v>
      </c>
      <c r="C90" s="227">
        <f>'BA-TUCUMAN (A)'!C91/'BA-TUCUMAN (O)'!C91</f>
        <v>2.2329830973047056</v>
      </c>
      <c r="D90" s="76">
        <f>'BA-TUCUMAN (A)'!C91/'BA-TUCUMAN (O)'!F91</f>
        <v>2.4031465093411994</v>
      </c>
      <c r="E90" s="274" t="s">
        <v>150</v>
      </c>
      <c r="F90" s="227" t="s">
        <v>150</v>
      </c>
      <c r="G90" s="76">
        <f>+'BA-TUCUMAN (A)'!C91/'BA-TUCUMAN (FFCC)'!F64</f>
        <v>6.3480519480519479</v>
      </c>
      <c r="H90" s="76">
        <f>+'BA-TUCUMAN (A)'!C91/'BA-TUCUMAN (FFCC)'!I64</f>
        <v>5.2843243243243245</v>
      </c>
      <c r="I90" s="77">
        <f>+'BA-TUCUMAN (A)'!C91/'BA-TUCUMAN (FFCC)'!L64</f>
        <v>1.8137291280148422</v>
      </c>
    </row>
    <row r="91" spans="1:9">
      <c r="A91" s="365"/>
      <c r="B91" s="78" t="s">
        <v>17</v>
      </c>
      <c r="C91" s="227">
        <f>'BA-TUCUMAN (A)'!C92/'BA-TUCUMAN (O)'!C92</f>
        <v>2.4472361809045227</v>
      </c>
      <c r="D91" s="76">
        <f>'BA-TUCUMAN (A)'!C92/'BA-TUCUMAN (O)'!F92</f>
        <v>2.6337266470009832</v>
      </c>
      <c r="E91" s="274" t="s">
        <v>150</v>
      </c>
      <c r="F91" s="227" t="s">
        <v>150</v>
      </c>
      <c r="G91" s="76">
        <f>+'BA-TUCUMAN (A)'!C92/'BA-TUCUMAN (FFCC)'!F65</f>
        <v>6.9571428571428573</v>
      </c>
      <c r="H91" s="76">
        <f>+'BA-TUCUMAN (A)'!C92/'BA-TUCUMAN (FFCC)'!I65</f>
        <v>5.7913513513513513</v>
      </c>
      <c r="I91" s="77">
        <f>+'BA-TUCUMAN (A)'!C92/'BA-TUCUMAN (FFCC)'!L65</f>
        <v>1.9877551020408164</v>
      </c>
    </row>
    <row r="92" spans="1:9">
      <c r="A92" s="365"/>
      <c r="B92" s="78" t="s">
        <v>18</v>
      </c>
      <c r="C92" s="227">
        <f>'BA-TUCUMAN (A)'!C93/'BA-TUCUMAN (O)'!C93</f>
        <v>2.5497259201252938</v>
      </c>
      <c r="D92" s="76">
        <f>'BA-TUCUMAN (A)'!C93/'BA-TUCUMAN (O)'!F93</f>
        <v>2.6048</v>
      </c>
      <c r="E92" s="274" t="s">
        <v>150</v>
      </c>
      <c r="F92" s="227" t="s">
        <v>150</v>
      </c>
      <c r="G92" s="76">
        <f>+'BA-TUCUMAN (A)'!C93/'BA-TUCUMAN (FFCC)'!F66</f>
        <v>8.4571428571428573</v>
      </c>
      <c r="H92" s="76">
        <f>+'BA-TUCUMAN (A)'!C93/'BA-TUCUMAN (FFCC)'!I66</f>
        <v>7.04</v>
      </c>
      <c r="I92" s="77">
        <f>+'BA-TUCUMAN (A)'!C93/'BA-TUCUMAN (FFCC)'!L66</f>
        <v>2.416326530612245</v>
      </c>
    </row>
    <row r="93" spans="1:9">
      <c r="A93" s="365"/>
      <c r="B93" s="78" t="s">
        <v>19</v>
      </c>
      <c r="C93" s="227">
        <f>'BA-TUCUMAN (A)'!C94/'BA-TUCUMAN (O)'!C94</f>
        <v>2.3049460766084047</v>
      </c>
      <c r="D93" s="76">
        <f>'BA-TUCUMAN (A)'!C94/'BA-TUCUMAN (O)'!F94</f>
        <v>2.3656488549618322</v>
      </c>
      <c r="E93" s="274" t="s">
        <v>150</v>
      </c>
      <c r="F93" s="227" t="s">
        <v>150</v>
      </c>
      <c r="G93" s="76">
        <f>+'BA-TUCUMAN (A)'!C94/'BA-TUCUMAN (FFCC)'!F67</f>
        <v>8.0493506493506501</v>
      </c>
      <c r="H93" s="76">
        <f>+'BA-TUCUMAN (A)'!C94/'BA-TUCUMAN (FFCC)'!I67</f>
        <v>6.7005405405405405</v>
      </c>
      <c r="I93" s="77">
        <f>+'BA-TUCUMAN (A)'!C94/'BA-TUCUMAN (FFCC)'!L67</f>
        <v>2.2998144712430428</v>
      </c>
    </row>
    <row r="94" spans="1:9">
      <c r="A94" s="365"/>
      <c r="B94" s="78" t="s">
        <v>20</v>
      </c>
      <c r="C94" s="227">
        <f>'BA-TUCUMAN (A)'!C95/'BA-TUCUMAN (O)'!C95</f>
        <v>2.3049460766084047</v>
      </c>
      <c r="D94" s="76">
        <f>'BA-TUCUMAN (A)'!C95/'BA-TUCUMAN (O)'!F95</f>
        <v>2.3656488549618322</v>
      </c>
      <c r="E94" s="274" t="s">
        <v>150</v>
      </c>
      <c r="F94" s="227" t="s">
        <v>150</v>
      </c>
      <c r="G94" s="76">
        <f>+'BA-TUCUMAN (A)'!C95/'BA-TUCUMAN (FFCC)'!F68</f>
        <v>8.0493506493506501</v>
      </c>
      <c r="H94" s="76">
        <f>+'BA-TUCUMAN (A)'!C95/'BA-TUCUMAN (FFCC)'!I68</f>
        <v>6.7005405405405405</v>
      </c>
      <c r="I94" s="77">
        <f>+'BA-TUCUMAN (A)'!C95/'BA-TUCUMAN (FFCC)'!L68</f>
        <v>2.2998144712430428</v>
      </c>
    </row>
    <row r="95" spans="1:9">
      <c r="A95" s="365"/>
      <c r="B95" s="78" t="s">
        <v>146</v>
      </c>
      <c r="C95" s="227">
        <f>'BA-TUCUMAN (A)'!C96/'BA-TUCUMAN (O)'!C96</f>
        <v>2.2657064051486362</v>
      </c>
      <c r="D95" s="76">
        <f>'BA-TUCUMAN (A)'!C96/'BA-TUCUMAN (O)'!F96</f>
        <v>2.2403030303030302</v>
      </c>
      <c r="E95" s="274" t="s">
        <v>150</v>
      </c>
      <c r="F95" s="227" t="s">
        <v>150</v>
      </c>
      <c r="G95" s="76">
        <f>+'BA-TUCUMAN (A)'!C96/'BA-TUCUMAN (FFCC)'!F69</f>
        <v>9.6012987012987008</v>
      </c>
      <c r="H95" s="76">
        <f>+'BA-TUCUMAN (A)'!C96/'BA-TUCUMAN (FFCC)'!I69</f>
        <v>7.9924324324324321</v>
      </c>
      <c r="I95" s="77">
        <f>+'BA-TUCUMAN (A)'!C96/'BA-TUCUMAN (FFCC)'!L69</f>
        <v>2.7432282003710573</v>
      </c>
    </row>
    <row r="96" spans="1:9" ht="15" thickBot="1">
      <c r="A96" s="372"/>
      <c r="B96" s="116" t="s">
        <v>147</v>
      </c>
      <c r="C96" s="164">
        <f>'BA-TUCUMAN (A)'!C97/'BA-TUCUMAN (O)'!C97</f>
        <v>2.463421418636996</v>
      </c>
      <c r="D96" s="165">
        <f>'BA-TUCUMAN (A)'!C97/'BA-TUCUMAN (O)'!F97</f>
        <v>2.2707692307692309</v>
      </c>
      <c r="E96" s="166" t="s">
        <v>150</v>
      </c>
      <c r="F96" s="164" t="s">
        <v>150</v>
      </c>
      <c r="G96" s="165">
        <f>+'BA-TUCUMAN (A)'!C97/'BA-TUCUMAN (FFCC)'!F70</f>
        <v>11.501298701298701</v>
      </c>
      <c r="H96" s="165">
        <f>+'BA-TUCUMAN (A)'!C97/'BA-TUCUMAN (FFCC)'!I70</f>
        <v>9.574054054054054</v>
      </c>
      <c r="I96" s="284">
        <f>+'BA-TUCUMAN (A)'!C97/'BA-TUCUMAN (FFCC)'!L70</f>
        <v>3.2860853432282005</v>
      </c>
    </row>
    <row r="97" spans="1:9">
      <c r="A97" s="364">
        <v>2020</v>
      </c>
      <c r="B97" s="115" t="s">
        <v>148</v>
      </c>
      <c r="C97" s="119">
        <f>'BA-TUCUMAN (A)'!C98/'BA-TUCUMAN (O)'!C98</f>
        <v>3.452207937395193</v>
      </c>
      <c r="D97" s="13">
        <f>'BA-TUCUMAN (A)'!C98/'BA-TUCUMAN (O)'!F98</f>
        <v>3.1454036159918513</v>
      </c>
      <c r="E97" s="120" t="s">
        <v>150</v>
      </c>
      <c r="F97" s="119" t="s">
        <v>150</v>
      </c>
      <c r="G97" s="13">
        <f>+'BA-TUCUMAN (A)'!C98/'BA-TUCUMAN (FFCC)'!F71</f>
        <v>16.04155844155844</v>
      </c>
      <c r="H97" s="13">
        <f>+'BA-TUCUMAN (A)'!C98/'BA-TUCUMAN (FFCC)'!I71</f>
        <v>13.353513513513514</v>
      </c>
      <c r="I97" s="22">
        <f>+'BA-TUCUMAN (A)'!C98/'BA-TUCUMAN (FFCC)'!L71</f>
        <v>4.5833024118738406</v>
      </c>
    </row>
    <row r="98" spans="1:9">
      <c r="A98" s="365"/>
      <c r="B98" s="78" t="s">
        <v>12</v>
      </c>
      <c r="C98" s="8" t="s">
        <v>150</v>
      </c>
      <c r="D98" s="76" t="s">
        <v>150</v>
      </c>
      <c r="E98" s="274" t="s">
        <v>150</v>
      </c>
      <c r="F98" s="227" t="s">
        <v>150</v>
      </c>
      <c r="G98" s="76" t="s">
        <v>150</v>
      </c>
      <c r="H98" s="76" t="s">
        <v>150</v>
      </c>
      <c r="I98" s="77" t="s">
        <v>150</v>
      </c>
    </row>
    <row r="99" spans="1:9">
      <c r="A99" s="365"/>
      <c r="B99" s="78" t="s">
        <v>13</v>
      </c>
      <c r="C99" s="227" t="s">
        <v>150</v>
      </c>
      <c r="D99" s="76" t="s">
        <v>150</v>
      </c>
      <c r="E99" s="274" t="s">
        <v>150</v>
      </c>
      <c r="F99" s="227" t="s">
        <v>150</v>
      </c>
      <c r="G99" s="76" t="s">
        <v>150</v>
      </c>
      <c r="H99" s="76" t="s">
        <v>150</v>
      </c>
      <c r="I99" s="77" t="s">
        <v>150</v>
      </c>
    </row>
    <row r="100" spans="1:9">
      <c r="A100" s="365"/>
      <c r="B100" s="78" t="s">
        <v>14</v>
      </c>
      <c r="C100" s="227" t="s">
        <v>150</v>
      </c>
      <c r="D100" s="76" t="s">
        <v>150</v>
      </c>
      <c r="E100" s="274" t="s">
        <v>150</v>
      </c>
      <c r="F100" s="227" t="s">
        <v>150</v>
      </c>
      <c r="G100" s="76" t="s">
        <v>150</v>
      </c>
      <c r="H100" s="76" t="s">
        <v>150</v>
      </c>
      <c r="I100" s="77" t="s">
        <v>150</v>
      </c>
    </row>
    <row r="101" spans="1:9">
      <c r="A101" s="365"/>
      <c r="B101" s="78" t="s">
        <v>15</v>
      </c>
      <c r="C101" s="227" t="s">
        <v>150</v>
      </c>
      <c r="D101" s="76" t="s">
        <v>150</v>
      </c>
      <c r="E101" s="274" t="s">
        <v>150</v>
      </c>
      <c r="F101" s="227" t="s">
        <v>150</v>
      </c>
      <c r="G101" s="76" t="s">
        <v>150</v>
      </c>
      <c r="H101" s="76" t="s">
        <v>150</v>
      </c>
      <c r="I101" s="77" t="s">
        <v>150</v>
      </c>
    </row>
    <row r="102" spans="1:9">
      <c r="A102" s="365"/>
      <c r="B102" s="78" t="s">
        <v>16</v>
      </c>
      <c r="C102" s="227" t="s">
        <v>150</v>
      </c>
      <c r="D102" s="76" t="s">
        <v>150</v>
      </c>
      <c r="E102" s="274" t="s">
        <v>150</v>
      </c>
      <c r="F102" s="227" t="s">
        <v>150</v>
      </c>
      <c r="G102" s="76" t="s">
        <v>150</v>
      </c>
      <c r="H102" s="76" t="s">
        <v>150</v>
      </c>
      <c r="I102" s="77" t="s">
        <v>150</v>
      </c>
    </row>
    <row r="103" spans="1:9">
      <c r="A103" s="365"/>
      <c r="B103" s="78" t="s">
        <v>17</v>
      </c>
      <c r="C103" s="227" t="s">
        <v>150</v>
      </c>
      <c r="D103" s="76" t="s">
        <v>150</v>
      </c>
      <c r="E103" s="274" t="s">
        <v>150</v>
      </c>
      <c r="F103" s="227" t="s">
        <v>150</v>
      </c>
      <c r="G103" s="76" t="s">
        <v>150</v>
      </c>
      <c r="H103" s="76" t="s">
        <v>150</v>
      </c>
      <c r="I103" s="77" t="s">
        <v>150</v>
      </c>
    </row>
    <row r="104" spans="1:9">
      <c r="A104" s="365"/>
      <c r="B104" s="78" t="s">
        <v>18</v>
      </c>
      <c r="C104" s="227" t="s">
        <v>150</v>
      </c>
      <c r="D104" s="76" t="s">
        <v>150</v>
      </c>
      <c r="E104" s="274" t="s">
        <v>150</v>
      </c>
      <c r="F104" s="227" t="s">
        <v>150</v>
      </c>
      <c r="G104" s="76" t="s">
        <v>150</v>
      </c>
      <c r="H104" s="76" t="s">
        <v>150</v>
      </c>
      <c r="I104" s="77" t="s">
        <v>150</v>
      </c>
    </row>
    <row r="105" spans="1:9">
      <c r="A105" s="365"/>
      <c r="B105" s="78" t="s">
        <v>19</v>
      </c>
      <c r="C105" s="227" t="s">
        <v>150</v>
      </c>
      <c r="D105" s="76" t="s">
        <v>150</v>
      </c>
      <c r="E105" s="274" t="s">
        <v>150</v>
      </c>
      <c r="F105" s="227" t="s">
        <v>150</v>
      </c>
      <c r="G105" s="76" t="s">
        <v>150</v>
      </c>
      <c r="H105" s="76" t="s">
        <v>150</v>
      </c>
      <c r="I105" s="77" t="s">
        <v>150</v>
      </c>
    </row>
    <row r="106" spans="1:9">
      <c r="A106" s="365"/>
      <c r="B106" s="78" t="s">
        <v>20</v>
      </c>
      <c r="C106" s="227" t="s">
        <v>150</v>
      </c>
      <c r="D106" s="76" t="s">
        <v>150</v>
      </c>
      <c r="E106" s="274" t="s">
        <v>150</v>
      </c>
      <c r="F106" s="227" t="s">
        <v>150</v>
      </c>
      <c r="G106" s="76" t="s">
        <v>150</v>
      </c>
      <c r="H106" s="76" t="s">
        <v>150</v>
      </c>
      <c r="I106" s="77" t="s">
        <v>150</v>
      </c>
    </row>
    <row r="107" spans="1:9">
      <c r="A107" s="365"/>
      <c r="B107" s="78" t="s">
        <v>146</v>
      </c>
      <c r="C107" s="227" t="s">
        <v>150</v>
      </c>
      <c r="D107" s="76" t="s">
        <v>150</v>
      </c>
      <c r="E107" s="274" t="s">
        <v>150</v>
      </c>
      <c r="F107" s="227" t="s">
        <v>150</v>
      </c>
      <c r="G107" s="76" t="s">
        <v>150</v>
      </c>
      <c r="H107" s="76" t="s">
        <v>150</v>
      </c>
      <c r="I107" s="77" t="s">
        <v>150</v>
      </c>
    </row>
    <row r="108" spans="1:9" ht="15" thickBot="1">
      <c r="A108" s="365"/>
      <c r="B108" s="116" t="s">
        <v>147</v>
      </c>
      <c r="C108" s="164" t="s">
        <v>150</v>
      </c>
      <c r="D108" s="165" t="s">
        <v>150</v>
      </c>
      <c r="E108" s="166" t="s">
        <v>150</v>
      </c>
      <c r="F108" s="164" t="s">
        <v>150</v>
      </c>
      <c r="G108" s="165" t="s">
        <v>150</v>
      </c>
      <c r="H108" s="165" t="s">
        <v>150</v>
      </c>
      <c r="I108" s="284" t="s">
        <v>150</v>
      </c>
    </row>
    <row r="109" spans="1:9">
      <c r="A109" s="364">
        <v>2021</v>
      </c>
      <c r="B109" s="79" t="s">
        <v>148</v>
      </c>
      <c r="C109" s="227" t="s">
        <v>150</v>
      </c>
      <c r="D109" s="76" t="s">
        <v>150</v>
      </c>
      <c r="E109" s="274" t="s">
        <v>150</v>
      </c>
      <c r="F109" s="227" t="s">
        <v>150</v>
      </c>
      <c r="G109" s="76" t="s">
        <v>150</v>
      </c>
      <c r="H109" s="76" t="s">
        <v>150</v>
      </c>
      <c r="I109" s="77" t="s">
        <v>150</v>
      </c>
    </row>
    <row r="110" spans="1:9">
      <c r="A110" s="365"/>
      <c r="B110" s="78" t="s">
        <v>12</v>
      </c>
      <c r="C110" s="227" t="s">
        <v>150</v>
      </c>
      <c r="D110" s="76" t="s">
        <v>150</v>
      </c>
      <c r="E110" s="274" t="s">
        <v>150</v>
      </c>
      <c r="F110" s="227" t="s">
        <v>150</v>
      </c>
      <c r="G110" s="76" t="s">
        <v>150</v>
      </c>
      <c r="H110" s="76" t="s">
        <v>150</v>
      </c>
      <c r="I110" s="77" t="s">
        <v>150</v>
      </c>
    </row>
    <row r="111" spans="1:9">
      <c r="A111" s="365"/>
      <c r="B111" s="78" t="s">
        <v>13</v>
      </c>
      <c r="C111" s="227" t="s">
        <v>150</v>
      </c>
      <c r="D111" s="76" t="s">
        <v>150</v>
      </c>
      <c r="E111" s="274" t="s">
        <v>150</v>
      </c>
      <c r="F111" s="227" t="s">
        <v>150</v>
      </c>
      <c r="G111" s="76" t="s">
        <v>150</v>
      </c>
      <c r="H111" s="76" t="s">
        <v>150</v>
      </c>
      <c r="I111" s="77" t="s">
        <v>150</v>
      </c>
    </row>
    <row r="112" spans="1:9">
      <c r="A112" s="365"/>
      <c r="B112" s="78" t="s">
        <v>14</v>
      </c>
      <c r="C112" s="227" t="s">
        <v>150</v>
      </c>
      <c r="D112" s="76" t="s">
        <v>150</v>
      </c>
      <c r="E112" s="274" t="s">
        <v>150</v>
      </c>
      <c r="F112" s="227" t="s">
        <v>150</v>
      </c>
      <c r="G112" s="76" t="s">
        <v>150</v>
      </c>
      <c r="H112" s="76" t="s">
        <v>150</v>
      </c>
      <c r="I112" s="77" t="s">
        <v>150</v>
      </c>
    </row>
    <row r="113" spans="1:9">
      <c r="A113" s="365"/>
      <c r="B113" s="78" t="s">
        <v>15</v>
      </c>
      <c r="C113" s="227" t="s">
        <v>150</v>
      </c>
      <c r="D113" s="76" t="s">
        <v>150</v>
      </c>
      <c r="E113" s="274" t="s">
        <v>150</v>
      </c>
      <c r="F113" s="227" t="s">
        <v>150</v>
      </c>
      <c r="G113" s="76" t="s">
        <v>150</v>
      </c>
      <c r="H113" s="76" t="s">
        <v>150</v>
      </c>
      <c r="I113" s="77" t="s">
        <v>150</v>
      </c>
    </row>
    <row r="114" spans="1:9">
      <c r="A114" s="365"/>
      <c r="B114" s="78" t="s">
        <v>16</v>
      </c>
      <c r="C114" s="227" t="s">
        <v>150</v>
      </c>
      <c r="D114" s="76" t="s">
        <v>150</v>
      </c>
      <c r="E114" s="274" t="s">
        <v>150</v>
      </c>
      <c r="F114" s="227" t="s">
        <v>150</v>
      </c>
      <c r="G114" s="76" t="s">
        <v>150</v>
      </c>
      <c r="H114" s="76" t="s">
        <v>150</v>
      </c>
      <c r="I114" s="77" t="s">
        <v>150</v>
      </c>
    </row>
    <row r="115" spans="1:9">
      <c r="A115" s="365"/>
      <c r="B115" s="78" t="s">
        <v>17</v>
      </c>
      <c r="C115" s="227" t="s">
        <v>150</v>
      </c>
      <c r="D115" s="76" t="s">
        <v>150</v>
      </c>
      <c r="E115" s="274" t="s">
        <v>150</v>
      </c>
      <c r="F115" s="227" t="s">
        <v>150</v>
      </c>
      <c r="G115" s="76" t="s">
        <v>150</v>
      </c>
      <c r="H115" s="76" t="s">
        <v>150</v>
      </c>
      <c r="I115" s="77" t="s">
        <v>150</v>
      </c>
    </row>
    <row r="116" spans="1:9">
      <c r="A116" s="365"/>
      <c r="B116" s="78" t="s">
        <v>18</v>
      </c>
      <c r="C116" s="227" t="s">
        <v>150</v>
      </c>
      <c r="D116" s="76" t="s">
        <v>150</v>
      </c>
      <c r="E116" s="274" t="s">
        <v>150</v>
      </c>
      <c r="F116" s="227" t="s">
        <v>150</v>
      </c>
      <c r="G116" s="76" t="s">
        <v>150</v>
      </c>
      <c r="H116" s="76" t="s">
        <v>150</v>
      </c>
      <c r="I116" s="77" t="s">
        <v>150</v>
      </c>
    </row>
    <row r="117" spans="1:9" ht="15" thickBot="1">
      <c r="A117" s="372"/>
      <c r="B117" s="291" t="s">
        <v>19</v>
      </c>
      <c r="C117" s="104">
        <f>'BA-TUCUMAN (A)'!C118/'BA-TUCUMAN (O)'!C118</f>
        <v>1.7660279157795127</v>
      </c>
      <c r="D117" s="17">
        <f>'BA-TUCUMAN (A)'!C118/'BA-TUCUMAN (O)'!F118</f>
        <v>1.7162892286469709</v>
      </c>
      <c r="E117" s="117" t="s">
        <v>150</v>
      </c>
      <c r="F117" s="85" t="s">
        <v>150</v>
      </c>
      <c r="G117" s="17">
        <f>+'BA-TUCUMAN (A)'!C118/'BA-TUCUMAN (FFCC)'!F91</f>
        <v>19.38961038961039</v>
      </c>
      <c r="H117" s="17">
        <f>+'BA-TUCUMAN (A)'!C118/'BA-TUCUMAN (FFCC)'!I91</f>
        <v>16.140540540540542</v>
      </c>
      <c r="I117" s="21" t="s">
        <v>150</v>
      </c>
    </row>
    <row r="118" spans="1:9">
      <c r="A118" s="2"/>
      <c r="B118" s="74"/>
    </row>
    <row r="120" spans="1:9">
      <c r="A120" s="4" t="s">
        <v>21</v>
      </c>
    </row>
  </sheetData>
  <mergeCells count="13">
    <mergeCell ref="A25:A36"/>
    <mergeCell ref="A37:A48"/>
    <mergeCell ref="A73:A84"/>
    <mergeCell ref="F12:I12"/>
    <mergeCell ref="B12:B13"/>
    <mergeCell ref="C12:E12"/>
    <mergeCell ref="A12:A13"/>
    <mergeCell ref="A14:A24"/>
    <mergeCell ref="A85:A96"/>
    <mergeCell ref="A97:A108"/>
    <mergeCell ref="A109:A117"/>
    <mergeCell ref="A61:A72"/>
    <mergeCell ref="A49:A60"/>
  </mergeCells>
  <hyperlinks>
    <hyperlink ref="A120" location="ÍNDICE!A1" display="Volver al Índice" xr:uid="{00000000-0004-0000-2C00-000000000000}"/>
  </hyperlinks>
  <pageMargins left="0.7" right="0.7" top="0.75" bottom="0.75" header="0.3" footer="0.3"/>
  <legacy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I130"/>
  <sheetViews>
    <sheetView showGridLines="0" zoomScale="80" zoomScaleNormal="80" workbookViewId="0"/>
  </sheetViews>
  <sheetFormatPr baseColWidth="10" defaultColWidth="22.6640625" defaultRowHeight="14.4"/>
  <cols>
    <col min="1" max="1" width="27.6640625" customWidth="1"/>
    <col min="3" max="5" width="30.6640625" customWidth="1"/>
  </cols>
  <sheetData>
    <row r="1" spans="1:5">
      <c r="A1" s="3" t="s">
        <v>0</v>
      </c>
      <c r="B1" s="2"/>
      <c r="C1" s="2"/>
    </row>
    <row r="2" spans="1:5">
      <c r="A2" s="3" t="s">
        <v>1</v>
      </c>
      <c r="B2" s="2"/>
      <c r="C2" s="2"/>
    </row>
    <row r="3" spans="1:5">
      <c r="A3" s="3" t="s">
        <v>2</v>
      </c>
      <c r="B3" s="2"/>
      <c r="C3" s="2"/>
    </row>
    <row r="4" spans="1:5">
      <c r="A4" s="3" t="s">
        <v>3</v>
      </c>
      <c r="B4" s="2" t="s">
        <v>4</v>
      </c>
      <c r="C4" s="2"/>
    </row>
    <row r="5" spans="1:5">
      <c r="A5" s="3" t="s">
        <v>6</v>
      </c>
      <c r="B5" s="2" t="s">
        <v>65</v>
      </c>
      <c r="C5" s="2"/>
    </row>
    <row r="6" spans="1:5">
      <c r="A6" s="3" t="s">
        <v>5</v>
      </c>
      <c r="B6" s="2" t="s">
        <v>153</v>
      </c>
      <c r="C6" s="2"/>
    </row>
    <row r="7" spans="1:5">
      <c r="A7" s="3" t="s">
        <v>7</v>
      </c>
      <c r="B7" s="2" t="s">
        <v>67</v>
      </c>
      <c r="C7" s="2"/>
    </row>
    <row r="8" spans="1:5">
      <c r="A8" s="3" t="s">
        <v>8</v>
      </c>
      <c r="B8" s="315" t="str">
        <f>'[2]BA-BAHIA BLANCA'!B8</f>
        <v>septiembre 2021</v>
      </c>
      <c r="C8" s="2"/>
    </row>
    <row r="9" spans="1:5">
      <c r="A9" s="3" t="s">
        <v>9</v>
      </c>
      <c r="B9" s="315" t="str">
        <f>'[2]BA-BAHIA BLANCA'!B9</f>
        <v>septiembre 2021</v>
      </c>
      <c r="C9" s="2"/>
    </row>
    <row r="10" spans="1:5">
      <c r="A10" s="2"/>
      <c r="B10" s="2"/>
      <c r="C10" s="2"/>
    </row>
    <row r="11" spans="1:5" ht="15" thickBot="1">
      <c r="A11" s="2"/>
      <c r="B11" s="2"/>
      <c r="C11" s="2"/>
    </row>
    <row r="12" spans="1:5" ht="15" thickBot="1">
      <c r="A12" s="366" t="s">
        <v>10</v>
      </c>
      <c r="B12" s="369" t="s">
        <v>11</v>
      </c>
      <c r="C12" s="355" t="s">
        <v>68</v>
      </c>
      <c r="D12" s="356"/>
      <c r="E12" s="357"/>
    </row>
    <row r="13" spans="1:5">
      <c r="A13" s="367"/>
      <c r="B13" s="370"/>
      <c r="C13" s="358" t="s">
        <v>69</v>
      </c>
      <c r="D13" s="359"/>
      <c r="E13" s="360"/>
    </row>
    <row r="14" spans="1:5" ht="15" thickBot="1">
      <c r="A14" s="368"/>
      <c r="B14" s="371"/>
      <c r="C14" s="10" t="s">
        <v>70</v>
      </c>
      <c r="D14" s="11" t="s">
        <v>71</v>
      </c>
      <c r="E14" s="12" t="s">
        <v>72</v>
      </c>
    </row>
    <row r="15" spans="1:5" ht="15" customHeight="1">
      <c r="A15" s="361">
        <v>2013</v>
      </c>
      <c r="B15" s="34" t="s">
        <v>12</v>
      </c>
      <c r="C15" s="35">
        <v>439</v>
      </c>
      <c r="D15" s="13">
        <f t="shared" ref="D15:D52" si="0">+C15/$B$119</f>
        <v>0.9360341151385928</v>
      </c>
      <c r="E15" s="27">
        <f>+C15/$C$23*100</f>
        <v>55.710659898477154</v>
      </c>
    </row>
    <row r="16" spans="1:5" ht="15" customHeight="1">
      <c r="A16" s="362"/>
      <c r="B16" s="37" t="s">
        <v>13</v>
      </c>
      <c r="C16" s="38">
        <v>435</v>
      </c>
      <c r="D16" s="15">
        <f t="shared" si="0"/>
        <v>0.92750533049040507</v>
      </c>
      <c r="E16" s="30">
        <f t="shared" ref="E16:E52" si="1">+C16/$C$23*100</f>
        <v>55.203045685279186</v>
      </c>
    </row>
    <row r="17" spans="1:8" ht="15" customHeight="1">
      <c r="A17" s="362"/>
      <c r="B17" s="37" t="s">
        <v>14</v>
      </c>
      <c r="C17" s="38">
        <v>476</v>
      </c>
      <c r="D17" s="15">
        <f t="shared" si="0"/>
        <v>1.0149253731343284</v>
      </c>
      <c r="E17" s="30">
        <f t="shared" si="1"/>
        <v>60.406091370558379</v>
      </c>
    </row>
    <row r="18" spans="1:8" ht="15" customHeight="1">
      <c r="A18" s="362"/>
      <c r="B18" s="37" t="s">
        <v>15</v>
      </c>
      <c r="C18" s="38">
        <v>414</v>
      </c>
      <c r="D18" s="15">
        <f t="shared" si="0"/>
        <v>0.88272921108742008</v>
      </c>
      <c r="E18" s="30">
        <f t="shared" si="1"/>
        <v>52.538071065989847</v>
      </c>
    </row>
    <row r="19" spans="1:8" ht="15" customHeight="1">
      <c r="A19" s="362"/>
      <c r="B19" s="37" t="s">
        <v>16</v>
      </c>
      <c r="C19" s="38">
        <v>374</v>
      </c>
      <c r="D19" s="15">
        <f t="shared" si="0"/>
        <v>0.79744136460554371</v>
      </c>
      <c r="E19" s="30">
        <f t="shared" si="1"/>
        <v>47.461928934010153</v>
      </c>
    </row>
    <row r="20" spans="1:8" ht="15" customHeight="1">
      <c r="A20" s="362"/>
      <c r="B20" s="37" t="s">
        <v>17</v>
      </c>
      <c r="C20" s="38">
        <v>739</v>
      </c>
      <c r="D20" s="15">
        <f t="shared" si="0"/>
        <v>1.5756929637526653</v>
      </c>
      <c r="E20" s="30">
        <f t="shared" si="1"/>
        <v>93.781725888324871</v>
      </c>
    </row>
    <row r="21" spans="1:8" ht="15" customHeight="1">
      <c r="A21" s="362"/>
      <c r="B21" s="37" t="s">
        <v>18</v>
      </c>
      <c r="C21" s="38">
        <v>739</v>
      </c>
      <c r="D21" s="15">
        <f t="shared" si="0"/>
        <v>1.5756929637526653</v>
      </c>
      <c r="E21" s="30">
        <f t="shared" si="1"/>
        <v>93.781725888324871</v>
      </c>
      <c r="H21" s="121"/>
    </row>
    <row r="22" spans="1:8" ht="15" customHeight="1">
      <c r="A22" s="362"/>
      <c r="B22" s="37" t="s">
        <v>19</v>
      </c>
      <c r="C22" s="38">
        <v>788</v>
      </c>
      <c r="D22" s="15">
        <f t="shared" si="0"/>
        <v>1.6801705756929637</v>
      </c>
      <c r="E22" s="30">
        <f t="shared" si="1"/>
        <v>100</v>
      </c>
      <c r="H22" s="107"/>
    </row>
    <row r="23" spans="1:8" ht="15" customHeight="1">
      <c r="A23" s="362"/>
      <c r="B23" s="37" t="s">
        <v>20</v>
      </c>
      <c r="C23" s="38">
        <v>788</v>
      </c>
      <c r="D23" s="15">
        <f t="shared" si="0"/>
        <v>1.6801705756929637</v>
      </c>
      <c r="E23" s="30">
        <f t="shared" si="1"/>
        <v>100</v>
      </c>
    </row>
    <row r="24" spans="1:8" ht="15" customHeight="1">
      <c r="A24" s="362"/>
      <c r="B24" s="37" t="s">
        <v>146</v>
      </c>
      <c r="C24" s="38">
        <v>788</v>
      </c>
      <c r="D24" s="15">
        <f t="shared" si="0"/>
        <v>1.6801705756929637</v>
      </c>
      <c r="E24" s="30">
        <f t="shared" si="1"/>
        <v>100</v>
      </c>
    </row>
    <row r="25" spans="1:8" ht="15" customHeight="1" thickBot="1">
      <c r="A25" s="363"/>
      <c r="B25" s="40" t="s">
        <v>147</v>
      </c>
      <c r="C25" s="41">
        <v>788</v>
      </c>
      <c r="D25" s="17">
        <f t="shared" si="0"/>
        <v>1.6801705756929637</v>
      </c>
      <c r="E25" s="42">
        <f t="shared" si="1"/>
        <v>100</v>
      </c>
    </row>
    <row r="26" spans="1:8" ht="15" customHeight="1">
      <c r="A26" s="361">
        <v>2014</v>
      </c>
      <c r="B26" s="108" t="s">
        <v>148</v>
      </c>
      <c r="C26" s="35">
        <v>786</v>
      </c>
      <c r="D26" s="13">
        <f t="shared" si="0"/>
        <v>1.67590618336887</v>
      </c>
      <c r="E26" s="27">
        <f t="shared" si="1"/>
        <v>99.746192893401016</v>
      </c>
    </row>
    <row r="27" spans="1:8" ht="15" customHeight="1">
      <c r="A27" s="362"/>
      <c r="B27" s="109" t="s">
        <v>12</v>
      </c>
      <c r="C27" s="89">
        <v>626</v>
      </c>
      <c r="D27" s="15">
        <f t="shared" si="0"/>
        <v>1.3347547974413647</v>
      </c>
      <c r="E27" s="30">
        <f t="shared" si="1"/>
        <v>79.441624365482227</v>
      </c>
    </row>
    <row r="28" spans="1:8" ht="15" customHeight="1">
      <c r="A28" s="362"/>
      <c r="B28" s="109" t="s">
        <v>13</v>
      </c>
      <c r="C28" s="89">
        <v>415</v>
      </c>
      <c r="D28" s="15">
        <f t="shared" si="0"/>
        <v>0.88486140724946694</v>
      </c>
      <c r="E28" s="30">
        <f t="shared" si="1"/>
        <v>52.664974619289339</v>
      </c>
    </row>
    <row r="29" spans="1:8" ht="15" customHeight="1">
      <c r="A29" s="362"/>
      <c r="B29" s="110" t="s">
        <v>14</v>
      </c>
      <c r="C29" s="98">
        <v>746</v>
      </c>
      <c r="D29" s="32">
        <f t="shared" si="0"/>
        <v>1.5906183368869935</v>
      </c>
      <c r="E29" s="33">
        <f t="shared" si="1"/>
        <v>94.670050761421322</v>
      </c>
    </row>
    <row r="30" spans="1:8" ht="15" customHeight="1">
      <c r="A30" s="362"/>
      <c r="B30" s="110" t="s">
        <v>15</v>
      </c>
      <c r="C30" s="98">
        <v>727</v>
      </c>
      <c r="D30" s="32">
        <f t="shared" si="0"/>
        <v>1.5501066098081024</v>
      </c>
      <c r="E30" s="33">
        <f t="shared" si="1"/>
        <v>92.258883248730967</v>
      </c>
    </row>
    <row r="31" spans="1:8" ht="15" customHeight="1">
      <c r="A31" s="362"/>
      <c r="B31" s="110" t="s">
        <v>16</v>
      </c>
      <c r="C31" s="98">
        <v>705.66666666666663</v>
      </c>
      <c r="D31" s="32">
        <f t="shared" si="0"/>
        <v>1.5046197583511016</v>
      </c>
      <c r="E31" s="33">
        <f t="shared" si="1"/>
        <v>89.551607445008457</v>
      </c>
    </row>
    <row r="32" spans="1:8" ht="15" customHeight="1">
      <c r="A32" s="362"/>
      <c r="B32" s="110" t="s">
        <v>17</v>
      </c>
      <c r="C32" s="89">
        <v>721</v>
      </c>
      <c r="D32" s="32">
        <f t="shared" si="0"/>
        <v>1.5373134328358209</v>
      </c>
      <c r="E32" s="33">
        <f t="shared" si="1"/>
        <v>91.497461928934015</v>
      </c>
    </row>
    <row r="33" spans="1:9" ht="15" customHeight="1">
      <c r="A33" s="362"/>
      <c r="B33" s="110" t="s">
        <v>18</v>
      </c>
      <c r="C33" s="125">
        <v>725</v>
      </c>
      <c r="D33" s="32">
        <f t="shared" si="0"/>
        <v>1.5458422174840085</v>
      </c>
      <c r="E33" s="33">
        <f t="shared" si="1"/>
        <v>92.005076142131983</v>
      </c>
    </row>
    <row r="34" spans="1:9" ht="15" customHeight="1">
      <c r="A34" s="362"/>
      <c r="B34" s="110" t="s">
        <v>19</v>
      </c>
      <c r="C34" s="98">
        <v>731</v>
      </c>
      <c r="D34" s="32">
        <f t="shared" si="0"/>
        <v>1.5586353944562901</v>
      </c>
      <c r="E34" s="33">
        <f t="shared" si="1"/>
        <v>92.766497461928935</v>
      </c>
    </row>
    <row r="35" spans="1:9" ht="15" customHeight="1">
      <c r="A35" s="362"/>
      <c r="B35" s="110" t="s">
        <v>20</v>
      </c>
      <c r="C35" s="98">
        <v>812.5</v>
      </c>
      <c r="D35" s="32">
        <f t="shared" si="0"/>
        <v>1.732409381663113</v>
      </c>
      <c r="E35" s="33">
        <f t="shared" si="1"/>
        <v>103.10913705583758</v>
      </c>
    </row>
    <row r="36" spans="1:9" ht="15" customHeight="1">
      <c r="A36" s="362"/>
      <c r="B36" s="110" t="s">
        <v>146</v>
      </c>
      <c r="C36" s="98">
        <v>901.5</v>
      </c>
      <c r="D36" s="32">
        <f t="shared" si="0"/>
        <v>1.9221748400852878</v>
      </c>
      <c r="E36" s="33">
        <f t="shared" si="1"/>
        <v>114.40355329949239</v>
      </c>
    </row>
    <row r="37" spans="1:9" ht="15" customHeight="1" thickBot="1">
      <c r="A37" s="363"/>
      <c r="B37" s="111" t="s">
        <v>147</v>
      </c>
      <c r="C37" s="90">
        <v>887</v>
      </c>
      <c r="D37" s="17">
        <f t="shared" si="0"/>
        <v>1.8912579957356077</v>
      </c>
      <c r="E37" s="42">
        <f t="shared" si="1"/>
        <v>112.56345177664974</v>
      </c>
    </row>
    <row r="38" spans="1:9" ht="15" customHeight="1">
      <c r="A38" s="364">
        <v>2015</v>
      </c>
      <c r="B38" s="108" t="s">
        <v>148</v>
      </c>
      <c r="C38" s="35">
        <v>780</v>
      </c>
      <c r="D38" s="13">
        <f t="shared" si="0"/>
        <v>1.6631130063965884</v>
      </c>
      <c r="E38" s="27">
        <f t="shared" si="1"/>
        <v>98.984771573604064</v>
      </c>
    </row>
    <row r="39" spans="1:9" ht="15" customHeight="1">
      <c r="A39" s="365"/>
      <c r="B39" s="110" t="s">
        <v>12</v>
      </c>
      <c r="C39" s="98">
        <v>721</v>
      </c>
      <c r="D39" s="32">
        <f t="shared" si="0"/>
        <v>1.5373134328358209</v>
      </c>
      <c r="E39" s="33">
        <f t="shared" si="1"/>
        <v>91.497461928934015</v>
      </c>
    </row>
    <row r="40" spans="1:9" ht="15" customHeight="1">
      <c r="A40" s="365"/>
      <c r="B40" s="109" t="s">
        <v>13</v>
      </c>
      <c r="C40" s="89">
        <v>877</v>
      </c>
      <c r="D40" s="15">
        <f t="shared" si="0"/>
        <v>1.8699360341151385</v>
      </c>
      <c r="E40" s="30">
        <f t="shared" si="1"/>
        <v>111.29441624365481</v>
      </c>
    </row>
    <row r="41" spans="1:9" ht="15" customHeight="1">
      <c r="A41" s="365"/>
      <c r="B41" s="109" t="s">
        <v>14</v>
      </c>
      <c r="C41" s="89">
        <v>995</v>
      </c>
      <c r="D41" s="15">
        <f t="shared" si="0"/>
        <v>2.1215351812366738</v>
      </c>
      <c r="E41" s="30">
        <f t="shared" si="1"/>
        <v>126.26903553299493</v>
      </c>
    </row>
    <row r="42" spans="1:9" ht="15" customHeight="1">
      <c r="A42" s="365"/>
      <c r="B42" s="109" t="s">
        <v>15</v>
      </c>
      <c r="C42" s="89">
        <v>818</v>
      </c>
      <c r="D42" s="15">
        <f t="shared" si="0"/>
        <v>1.744136460554371</v>
      </c>
      <c r="E42" s="30">
        <f t="shared" si="1"/>
        <v>103.80710659898477</v>
      </c>
    </row>
    <row r="43" spans="1:9" ht="15" customHeight="1">
      <c r="A43" s="365"/>
      <c r="B43" s="109" t="s">
        <v>16</v>
      </c>
      <c r="C43" s="130">
        <v>990</v>
      </c>
      <c r="D43" s="15">
        <f t="shared" si="0"/>
        <v>2.1108742004264394</v>
      </c>
      <c r="E43" s="30">
        <f t="shared" si="1"/>
        <v>125.63451776649745</v>
      </c>
    </row>
    <row r="44" spans="1:9" ht="15" customHeight="1">
      <c r="A44" s="365"/>
      <c r="B44" s="109" t="s">
        <v>17</v>
      </c>
      <c r="C44" s="130">
        <v>2121</v>
      </c>
      <c r="D44" s="15">
        <f t="shared" si="0"/>
        <v>4.5223880597014929</v>
      </c>
      <c r="E44" s="30">
        <f t="shared" si="1"/>
        <v>269.16243654822335</v>
      </c>
    </row>
    <row r="45" spans="1:9" ht="15" customHeight="1">
      <c r="A45" s="365"/>
      <c r="B45" s="109" t="s">
        <v>18</v>
      </c>
      <c r="C45" s="89">
        <v>965</v>
      </c>
      <c r="D45" s="15">
        <f t="shared" si="0"/>
        <v>2.0575692963752665</v>
      </c>
      <c r="E45" s="30">
        <f t="shared" si="1"/>
        <v>122.46192893401016</v>
      </c>
    </row>
    <row r="46" spans="1:9" ht="15" customHeight="1">
      <c r="A46" s="365"/>
      <c r="B46" s="131" t="s">
        <v>19</v>
      </c>
      <c r="C46" s="125">
        <v>1197</v>
      </c>
      <c r="D46" s="76">
        <f t="shared" si="0"/>
        <v>2.5522388059701493</v>
      </c>
      <c r="E46" s="126">
        <f t="shared" si="1"/>
        <v>151.90355329949239</v>
      </c>
    </row>
    <row r="47" spans="1:9" ht="15" customHeight="1">
      <c r="A47" s="365"/>
      <c r="B47" s="109" t="s">
        <v>20</v>
      </c>
      <c r="C47" s="129">
        <v>937</v>
      </c>
      <c r="D47" s="15">
        <f t="shared" si="0"/>
        <v>1.9978678038379531</v>
      </c>
      <c r="E47" s="30">
        <f t="shared" si="1"/>
        <v>118.90862944162437</v>
      </c>
      <c r="G47" s="107"/>
      <c r="I47" s="121"/>
    </row>
    <row r="48" spans="1:9" ht="15" customHeight="1">
      <c r="A48" s="365"/>
      <c r="B48" s="109" t="s">
        <v>146</v>
      </c>
      <c r="C48" s="129">
        <v>1255</v>
      </c>
      <c r="D48" s="15">
        <f t="shared" si="0"/>
        <v>2.6759061833688698</v>
      </c>
      <c r="E48" s="30">
        <f t="shared" si="1"/>
        <v>159.26395939086296</v>
      </c>
      <c r="G48" s="107"/>
      <c r="I48" s="107"/>
    </row>
    <row r="49" spans="1:9" ht="15" customHeight="1" thickBot="1">
      <c r="A49" s="365"/>
      <c r="B49" s="111" t="s">
        <v>147</v>
      </c>
      <c r="C49" s="143">
        <v>931</v>
      </c>
      <c r="D49" s="17">
        <f t="shared" si="0"/>
        <v>1.9850746268656716</v>
      </c>
      <c r="E49" s="42">
        <f t="shared" si="1"/>
        <v>118.14720812182742</v>
      </c>
    </row>
    <row r="50" spans="1:9" ht="15" customHeight="1">
      <c r="A50" s="361">
        <v>2016</v>
      </c>
      <c r="B50" s="108" t="s">
        <v>148</v>
      </c>
      <c r="C50" s="156">
        <v>1286</v>
      </c>
      <c r="D50" s="13">
        <f t="shared" si="0"/>
        <v>2.7420042643923241</v>
      </c>
      <c r="E50" s="27">
        <f t="shared" si="1"/>
        <v>163.1979695431472</v>
      </c>
    </row>
    <row r="51" spans="1:9" ht="15" customHeight="1">
      <c r="A51" s="362"/>
      <c r="B51" s="109" t="s">
        <v>12</v>
      </c>
      <c r="C51" s="129">
        <v>1488</v>
      </c>
      <c r="D51" s="15">
        <f t="shared" si="0"/>
        <v>3.1727078891257996</v>
      </c>
      <c r="E51" s="30">
        <f t="shared" si="1"/>
        <v>188.83248730964468</v>
      </c>
      <c r="I51" s="121"/>
    </row>
    <row r="52" spans="1:9" ht="15" customHeight="1">
      <c r="A52" s="362"/>
      <c r="B52" s="109" t="s">
        <v>13</v>
      </c>
      <c r="C52" s="129">
        <v>900</v>
      </c>
      <c r="D52" s="15">
        <f t="shared" si="0"/>
        <v>1.9189765458422174</v>
      </c>
      <c r="E52" s="30">
        <f t="shared" si="1"/>
        <v>114.21319796954315</v>
      </c>
      <c r="I52" s="107"/>
    </row>
    <row r="53" spans="1:9" ht="15" customHeight="1">
      <c r="A53" s="362"/>
      <c r="B53" s="109" t="s">
        <v>14</v>
      </c>
      <c r="C53" s="129">
        <v>1540</v>
      </c>
      <c r="D53" s="15">
        <f>+C53/$B$119</f>
        <v>3.283582089552239</v>
      </c>
      <c r="E53" s="30">
        <f>+C53/$C$23*100</f>
        <v>195.43147208121826</v>
      </c>
      <c r="I53" s="107"/>
    </row>
    <row r="54" spans="1:9" ht="15" customHeight="1">
      <c r="A54" s="362"/>
      <c r="B54" s="109" t="s">
        <v>15</v>
      </c>
      <c r="C54" s="129">
        <v>1458</v>
      </c>
      <c r="D54" s="15">
        <f>+C54/$B$119</f>
        <v>3.1087420042643923</v>
      </c>
      <c r="E54" s="30">
        <f>+C54/$C$23*100</f>
        <v>185.0253807106599</v>
      </c>
      <c r="I54" s="107"/>
    </row>
    <row r="55" spans="1:9" ht="15" customHeight="1">
      <c r="A55" s="362"/>
      <c r="B55" s="109" t="s">
        <v>16</v>
      </c>
      <c r="C55" s="129">
        <v>1458</v>
      </c>
      <c r="D55" s="15">
        <f>+C55/$B$119</f>
        <v>3.1087420042643923</v>
      </c>
      <c r="E55" s="30">
        <f>+C55/$C$23*100</f>
        <v>185.0253807106599</v>
      </c>
      <c r="I55" s="107"/>
    </row>
    <row r="56" spans="1:9" ht="15" customHeight="1">
      <c r="A56" s="362"/>
      <c r="B56" s="109" t="s">
        <v>17</v>
      </c>
      <c r="C56" s="130">
        <v>1191.5</v>
      </c>
      <c r="D56" s="15">
        <f>+C56/$B$119</f>
        <v>2.5405117270788913</v>
      </c>
      <c r="E56" s="30">
        <f>+C56/$C$23*100</f>
        <v>151.20558375634519</v>
      </c>
      <c r="I56" s="107"/>
    </row>
    <row r="57" spans="1:9" ht="15" customHeight="1">
      <c r="A57" s="362"/>
      <c r="B57" s="109" t="s">
        <v>18</v>
      </c>
      <c r="C57" s="130">
        <v>1533</v>
      </c>
      <c r="D57" s="15">
        <f>+C57/$B$119</f>
        <v>3.2686567164179103</v>
      </c>
      <c r="E57" s="30">
        <f>+C57/$C$23*100</f>
        <v>194.54314720812184</v>
      </c>
      <c r="I57" s="107"/>
    </row>
    <row r="58" spans="1:9" ht="15" customHeight="1">
      <c r="A58" s="362"/>
      <c r="B58" s="109" t="s">
        <v>19</v>
      </c>
      <c r="C58" s="130" t="s">
        <v>150</v>
      </c>
      <c r="D58" s="15" t="s">
        <v>150</v>
      </c>
      <c r="E58" s="30" t="s">
        <v>150</v>
      </c>
      <c r="I58" s="107"/>
    </row>
    <row r="59" spans="1:9" ht="15" customHeight="1">
      <c r="A59" s="362"/>
      <c r="B59" s="109" t="s">
        <v>20</v>
      </c>
      <c r="C59" s="130" t="s">
        <v>150</v>
      </c>
      <c r="D59" s="15" t="s">
        <v>150</v>
      </c>
      <c r="E59" s="30" t="s">
        <v>150</v>
      </c>
      <c r="I59" s="107"/>
    </row>
    <row r="60" spans="1:9" ht="15" customHeight="1">
      <c r="A60" s="362"/>
      <c r="B60" s="109" t="s">
        <v>146</v>
      </c>
      <c r="C60" s="130" t="s">
        <v>150</v>
      </c>
      <c r="D60" s="15" t="s">
        <v>150</v>
      </c>
      <c r="E60" s="30" t="s">
        <v>150</v>
      </c>
      <c r="I60" s="107"/>
    </row>
    <row r="61" spans="1:9" ht="15" customHeight="1" thickBot="1">
      <c r="A61" s="362"/>
      <c r="B61" s="111" t="s">
        <v>147</v>
      </c>
      <c r="C61" s="157">
        <v>2037</v>
      </c>
      <c r="D61" s="17">
        <f t="shared" ref="D61:D98" si="2">+C61/$B$119</f>
        <v>4.3432835820895521</v>
      </c>
      <c r="E61" s="42">
        <f t="shared" ref="E61:E98" si="3">+C61/$C$23*100</f>
        <v>258.502538071066</v>
      </c>
      <c r="I61" s="107"/>
    </row>
    <row r="62" spans="1:9" ht="15" customHeight="1">
      <c r="A62" s="364">
        <v>2017</v>
      </c>
      <c r="B62" s="108" t="s">
        <v>148</v>
      </c>
      <c r="C62" s="269">
        <v>1260</v>
      </c>
      <c r="D62" s="76">
        <f t="shared" si="2"/>
        <v>2.6865671641791047</v>
      </c>
      <c r="E62" s="126">
        <f t="shared" si="3"/>
        <v>159.89847715736042</v>
      </c>
      <c r="I62" s="107"/>
    </row>
    <row r="63" spans="1:9" ht="15" customHeight="1">
      <c r="A63" s="365"/>
      <c r="B63" s="131" t="s">
        <v>12</v>
      </c>
      <c r="C63" s="269">
        <v>2203</v>
      </c>
      <c r="D63" s="76">
        <f t="shared" si="2"/>
        <v>4.6972281449893387</v>
      </c>
      <c r="E63" s="126">
        <f t="shared" si="3"/>
        <v>279.56852791878168</v>
      </c>
      <c r="I63" s="107"/>
    </row>
    <row r="64" spans="1:9" ht="15" customHeight="1">
      <c r="A64" s="365"/>
      <c r="B64" s="131" t="s">
        <v>13</v>
      </c>
      <c r="C64" s="269">
        <v>1065</v>
      </c>
      <c r="D64" s="76">
        <f t="shared" si="2"/>
        <v>2.2707889125799574</v>
      </c>
      <c r="E64" s="126">
        <f t="shared" si="3"/>
        <v>135.15228426395939</v>
      </c>
      <c r="I64" s="107"/>
    </row>
    <row r="65" spans="1:9" ht="15" customHeight="1">
      <c r="A65" s="365"/>
      <c r="B65" s="131" t="s">
        <v>14</v>
      </c>
      <c r="C65" s="269">
        <v>1895</v>
      </c>
      <c r="D65" s="76">
        <f t="shared" si="2"/>
        <v>4.0405117270788908</v>
      </c>
      <c r="E65" s="126">
        <f t="shared" si="3"/>
        <v>240.48223350253807</v>
      </c>
      <c r="I65" s="107"/>
    </row>
    <row r="66" spans="1:9" ht="15" customHeight="1">
      <c r="A66" s="365"/>
      <c r="B66" s="131" t="s">
        <v>15</v>
      </c>
      <c r="C66" s="269">
        <v>965</v>
      </c>
      <c r="D66" s="76">
        <f t="shared" si="2"/>
        <v>2.0575692963752665</v>
      </c>
      <c r="E66" s="126">
        <f t="shared" si="3"/>
        <v>122.46192893401016</v>
      </c>
      <c r="I66" s="107"/>
    </row>
    <row r="67" spans="1:9" ht="15" customHeight="1">
      <c r="A67" s="365"/>
      <c r="B67" s="131" t="s">
        <v>16</v>
      </c>
      <c r="C67" s="269">
        <v>1308</v>
      </c>
      <c r="D67" s="76">
        <f t="shared" si="2"/>
        <v>2.7889125799573562</v>
      </c>
      <c r="E67" s="126">
        <f t="shared" si="3"/>
        <v>165.98984771573603</v>
      </c>
      <c r="I67" s="107"/>
    </row>
    <row r="68" spans="1:9" ht="15" customHeight="1">
      <c r="A68" s="365"/>
      <c r="B68" s="131" t="s">
        <v>17</v>
      </c>
      <c r="C68" s="269">
        <v>1236</v>
      </c>
      <c r="D68" s="76">
        <f t="shared" si="2"/>
        <v>2.6353944562899785</v>
      </c>
      <c r="E68" s="126">
        <f t="shared" si="3"/>
        <v>156.85279187817258</v>
      </c>
      <c r="I68" s="107"/>
    </row>
    <row r="69" spans="1:9" ht="15" customHeight="1">
      <c r="A69" s="365"/>
      <c r="B69" s="131" t="s">
        <v>18</v>
      </c>
      <c r="C69" s="269">
        <v>1171</v>
      </c>
      <c r="D69" s="76">
        <f t="shared" si="2"/>
        <v>2.4968017057569298</v>
      </c>
      <c r="E69" s="126">
        <f t="shared" si="3"/>
        <v>148.60406091370558</v>
      </c>
      <c r="I69" s="107"/>
    </row>
    <row r="70" spans="1:9" ht="15" customHeight="1">
      <c r="A70" s="365"/>
      <c r="B70" s="131" t="s">
        <v>19</v>
      </c>
      <c r="C70" s="269">
        <v>2569</v>
      </c>
      <c r="D70" s="76">
        <f t="shared" si="2"/>
        <v>5.4776119402985071</v>
      </c>
      <c r="E70" s="126">
        <f t="shared" si="3"/>
        <v>326.01522842639594</v>
      </c>
      <c r="I70" s="107"/>
    </row>
    <row r="71" spans="1:9" ht="15" customHeight="1">
      <c r="A71" s="365"/>
      <c r="B71" s="131" t="s">
        <v>20</v>
      </c>
      <c r="C71" s="269">
        <v>1643</v>
      </c>
      <c r="D71" s="76">
        <f t="shared" si="2"/>
        <v>3.5031982942430702</v>
      </c>
      <c r="E71" s="126">
        <f t="shared" si="3"/>
        <v>208.50253807106597</v>
      </c>
      <c r="I71" s="107"/>
    </row>
    <row r="72" spans="1:9" ht="15" customHeight="1">
      <c r="A72" s="365"/>
      <c r="B72" s="131" t="s">
        <v>146</v>
      </c>
      <c r="C72" s="269">
        <v>1951</v>
      </c>
      <c r="D72" s="76">
        <f t="shared" si="2"/>
        <v>4.159914712153518</v>
      </c>
      <c r="E72" s="126">
        <f t="shared" si="3"/>
        <v>247.58883248730962</v>
      </c>
      <c r="I72" s="107"/>
    </row>
    <row r="73" spans="1:9" ht="15" customHeight="1" thickBot="1">
      <c r="A73" s="365"/>
      <c r="B73" s="169" t="s">
        <v>147</v>
      </c>
      <c r="C73" s="312">
        <v>2441</v>
      </c>
      <c r="D73" s="17">
        <f t="shared" si="2"/>
        <v>5.204690831556503</v>
      </c>
      <c r="E73" s="42">
        <f t="shared" si="3"/>
        <v>309.77157360406096</v>
      </c>
      <c r="I73" s="107"/>
    </row>
    <row r="74" spans="1:9" ht="15" customHeight="1">
      <c r="A74" s="364">
        <v>2018</v>
      </c>
      <c r="B74" s="108" t="s">
        <v>148</v>
      </c>
      <c r="C74" s="271">
        <v>1832</v>
      </c>
      <c r="D74" s="13">
        <f t="shared" si="2"/>
        <v>3.9061833688699359</v>
      </c>
      <c r="E74" s="27">
        <f t="shared" si="3"/>
        <v>232.48730964467006</v>
      </c>
      <c r="I74" s="107"/>
    </row>
    <row r="75" spans="1:9" ht="15" customHeight="1">
      <c r="A75" s="365"/>
      <c r="B75" s="131" t="s">
        <v>12</v>
      </c>
      <c r="C75" s="269">
        <v>1319</v>
      </c>
      <c r="D75" s="76">
        <f t="shared" si="2"/>
        <v>2.8123667377398722</v>
      </c>
      <c r="E75" s="126">
        <f t="shared" si="3"/>
        <v>167.38578680203048</v>
      </c>
      <c r="I75" s="107"/>
    </row>
    <row r="76" spans="1:9" ht="15" customHeight="1">
      <c r="A76" s="365"/>
      <c r="B76" s="131" t="s">
        <v>13</v>
      </c>
      <c r="C76" s="269">
        <v>1571</v>
      </c>
      <c r="D76" s="76">
        <f t="shared" si="2"/>
        <v>3.3496801705756929</v>
      </c>
      <c r="E76" s="126">
        <f t="shared" si="3"/>
        <v>199.36548223350255</v>
      </c>
      <c r="I76" s="107"/>
    </row>
    <row r="77" spans="1:9" ht="15" customHeight="1">
      <c r="A77" s="365"/>
      <c r="B77" s="131" t="s">
        <v>14</v>
      </c>
      <c r="C77" s="269">
        <v>3169</v>
      </c>
      <c r="D77" s="76">
        <f t="shared" si="2"/>
        <v>6.7569296375266523</v>
      </c>
      <c r="E77" s="126">
        <f t="shared" si="3"/>
        <v>402.15736040609136</v>
      </c>
      <c r="I77" s="107"/>
    </row>
    <row r="78" spans="1:9" ht="15" customHeight="1">
      <c r="A78" s="365"/>
      <c r="B78" s="131" t="s">
        <v>15</v>
      </c>
      <c r="C78" s="269">
        <v>1486</v>
      </c>
      <c r="D78" s="76">
        <f t="shared" si="2"/>
        <v>3.1684434968017059</v>
      </c>
      <c r="E78" s="126">
        <f t="shared" si="3"/>
        <v>188.57868020304568</v>
      </c>
      <c r="I78" s="107"/>
    </row>
    <row r="79" spans="1:9" ht="15" customHeight="1">
      <c r="A79" s="365"/>
      <c r="B79" s="131" t="s">
        <v>16</v>
      </c>
      <c r="C79" s="269">
        <v>1746</v>
      </c>
      <c r="D79" s="76">
        <f t="shared" si="2"/>
        <v>3.7228144989339018</v>
      </c>
      <c r="E79" s="126">
        <f t="shared" si="3"/>
        <v>221.57360406091371</v>
      </c>
      <c r="I79" s="107"/>
    </row>
    <row r="80" spans="1:9" ht="15" customHeight="1">
      <c r="A80" s="365"/>
      <c r="B80" s="131" t="s">
        <v>17</v>
      </c>
      <c r="C80" s="269">
        <v>1977</v>
      </c>
      <c r="D80" s="76">
        <f t="shared" si="2"/>
        <v>4.2153518123667375</v>
      </c>
      <c r="E80" s="126">
        <f t="shared" si="3"/>
        <v>250.88832487309648</v>
      </c>
      <c r="I80" s="107"/>
    </row>
    <row r="81" spans="1:9" ht="15" customHeight="1">
      <c r="A81" s="365"/>
      <c r="B81" s="131" t="s">
        <v>18</v>
      </c>
      <c r="C81" s="269">
        <v>2517</v>
      </c>
      <c r="D81" s="76">
        <f t="shared" si="2"/>
        <v>5.3667377398720681</v>
      </c>
      <c r="E81" s="126">
        <f t="shared" si="3"/>
        <v>319.41624365482232</v>
      </c>
      <c r="I81" s="107"/>
    </row>
    <row r="82" spans="1:9" ht="15" customHeight="1">
      <c r="A82" s="365"/>
      <c r="B82" s="131" t="s">
        <v>19</v>
      </c>
      <c r="C82" s="269">
        <v>3412</v>
      </c>
      <c r="D82" s="76">
        <f t="shared" si="2"/>
        <v>7.2750533049040511</v>
      </c>
      <c r="E82" s="126">
        <f t="shared" si="3"/>
        <v>432.99492385786806</v>
      </c>
      <c r="I82" s="107"/>
    </row>
    <row r="83" spans="1:9" ht="15" customHeight="1">
      <c r="A83" s="365"/>
      <c r="B83" s="131" t="s">
        <v>20</v>
      </c>
      <c r="C83" s="269">
        <v>2388</v>
      </c>
      <c r="D83" s="76">
        <f t="shared" si="2"/>
        <v>5.091684434968017</v>
      </c>
      <c r="E83" s="126">
        <f t="shared" si="3"/>
        <v>303.04568527918781</v>
      </c>
      <c r="I83" s="107"/>
    </row>
    <row r="84" spans="1:9" ht="15" customHeight="1">
      <c r="A84" s="365"/>
      <c r="B84" s="131" t="s">
        <v>146</v>
      </c>
      <c r="C84" s="269">
        <v>2891</v>
      </c>
      <c r="D84" s="76">
        <f t="shared" si="2"/>
        <v>6.1641791044776122</v>
      </c>
      <c r="E84" s="126">
        <f t="shared" si="3"/>
        <v>366.87817258883251</v>
      </c>
      <c r="I84" s="107"/>
    </row>
    <row r="85" spans="1:9" ht="15" customHeight="1" thickBot="1">
      <c r="A85" s="365"/>
      <c r="B85" s="169" t="s">
        <v>147</v>
      </c>
      <c r="C85" s="162">
        <v>5700</v>
      </c>
      <c r="D85" s="165">
        <f t="shared" si="2"/>
        <v>12.153518123667377</v>
      </c>
      <c r="E85" s="168">
        <f t="shared" si="3"/>
        <v>723.35025380710658</v>
      </c>
      <c r="I85" s="107"/>
    </row>
    <row r="86" spans="1:9" ht="15" customHeight="1">
      <c r="A86" s="364">
        <v>2019</v>
      </c>
      <c r="B86" s="108" t="s">
        <v>148</v>
      </c>
      <c r="C86" s="271">
        <v>3691</v>
      </c>
      <c r="D86" s="13">
        <f t="shared" si="2"/>
        <v>7.8699360341151383</v>
      </c>
      <c r="E86" s="27">
        <f t="shared" si="3"/>
        <v>468.40101522842639</v>
      </c>
      <c r="I86" s="107"/>
    </row>
    <row r="87" spans="1:9" ht="15" customHeight="1">
      <c r="A87" s="365"/>
      <c r="B87" s="131" t="s">
        <v>12</v>
      </c>
      <c r="C87" s="269">
        <v>5270</v>
      </c>
      <c r="D87" s="76">
        <f t="shared" si="2"/>
        <v>11.236673773987206</v>
      </c>
      <c r="E87" s="126">
        <f t="shared" si="3"/>
        <v>668.7817258883249</v>
      </c>
      <c r="I87" s="107"/>
    </row>
    <row r="88" spans="1:9" ht="15" customHeight="1">
      <c r="A88" s="365"/>
      <c r="B88" s="131" t="s">
        <v>13</v>
      </c>
      <c r="C88" s="269">
        <v>3683</v>
      </c>
      <c r="D88" s="76">
        <f t="shared" si="2"/>
        <v>7.8528784648187635</v>
      </c>
      <c r="E88" s="126">
        <f t="shared" si="3"/>
        <v>467.38578680203045</v>
      </c>
      <c r="I88" s="107"/>
    </row>
    <row r="89" spans="1:9" ht="15" customHeight="1">
      <c r="A89" s="365"/>
      <c r="B89" s="131" t="s">
        <v>14</v>
      </c>
      <c r="C89" s="269">
        <v>5511</v>
      </c>
      <c r="D89" s="76">
        <f t="shared" si="2"/>
        <v>11.750533049040511</v>
      </c>
      <c r="E89" s="126">
        <f t="shared" si="3"/>
        <v>699.36548223350258</v>
      </c>
      <c r="I89" s="107"/>
    </row>
    <row r="90" spans="1:9" ht="15" customHeight="1">
      <c r="A90" s="365"/>
      <c r="B90" s="131" t="s">
        <v>15</v>
      </c>
      <c r="C90" s="269">
        <v>5347</v>
      </c>
      <c r="D90" s="76">
        <f t="shared" si="2"/>
        <v>11.40085287846482</v>
      </c>
      <c r="E90" s="126">
        <f t="shared" si="3"/>
        <v>678.5532994923858</v>
      </c>
      <c r="I90" s="107"/>
    </row>
    <row r="91" spans="1:9" ht="15" customHeight="1">
      <c r="A91" s="365"/>
      <c r="B91" s="131" t="s">
        <v>16</v>
      </c>
      <c r="C91" s="269">
        <v>4282</v>
      </c>
      <c r="D91" s="76">
        <f t="shared" si="2"/>
        <v>9.1300639658848617</v>
      </c>
      <c r="E91" s="126">
        <f t="shared" si="3"/>
        <v>543.40101522842644</v>
      </c>
      <c r="I91" s="107"/>
    </row>
    <row r="92" spans="1:9" ht="15" customHeight="1">
      <c r="A92" s="365"/>
      <c r="B92" s="131" t="s">
        <v>17</v>
      </c>
      <c r="C92" s="269">
        <v>3086</v>
      </c>
      <c r="D92" s="76">
        <f t="shared" si="2"/>
        <v>6.5799573560767595</v>
      </c>
      <c r="E92" s="126">
        <f t="shared" si="3"/>
        <v>391.62436548223354</v>
      </c>
      <c r="I92" s="107"/>
    </row>
    <row r="93" spans="1:9" ht="15" customHeight="1">
      <c r="A93" s="365"/>
      <c r="B93" s="131" t="s">
        <v>18</v>
      </c>
      <c r="C93" s="269">
        <v>4492</v>
      </c>
      <c r="D93" s="76">
        <f t="shared" si="2"/>
        <v>9.5778251599147115</v>
      </c>
      <c r="E93" s="126">
        <f t="shared" si="3"/>
        <v>570.05076142131975</v>
      </c>
      <c r="I93" s="107"/>
    </row>
    <row r="94" spans="1:9" ht="15" customHeight="1">
      <c r="A94" s="365"/>
      <c r="B94" s="131" t="s">
        <v>19</v>
      </c>
      <c r="C94" s="269">
        <v>8098</v>
      </c>
      <c r="D94" s="76">
        <f t="shared" si="2"/>
        <v>17.266524520255864</v>
      </c>
      <c r="E94" s="126">
        <f t="shared" si="3"/>
        <v>1027.6649746192893</v>
      </c>
      <c r="I94" s="107"/>
    </row>
    <row r="95" spans="1:9" ht="15" customHeight="1">
      <c r="A95" s="365"/>
      <c r="B95" s="131" t="s">
        <v>20</v>
      </c>
      <c r="C95" s="269">
        <v>8098</v>
      </c>
      <c r="D95" s="76">
        <f t="shared" si="2"/>
        <v>17.266524520255864</v>
      </c>
      <c r="E95" s="126">
        <f t="shared" si="3"/>
        <v>1027.6649746192893</v>
      </c>
      <c r="I95" s="107"/>
    </row>
    <row r="96" spans="1:9" ht="15" customHeight="1">
      <c r="A96" s="365"/>
      <c r="B96" s="131" t="s">
        <v>146</v>
      </c>
      <c r="C96" s="269">
        <v>5063</v>
      </c>
      <c r="D96" s="76">
        <f t="shared" si="2"/>
        <v>10.795309168443497</v>
      </c>
      <c r="E96" s="126">
        <f t="shared" si="3"/>
        <v>642.51269035532994</v>
      </c>
      <c r="I96" s="107"/>
    </row>
    <row r="97" spans="1:9" ht="15" customHeight="1" thickBot="1">
      <c r="A97" s="372"/>
      <c r="B97" s="169" t="s">
        <v>147</v>
      </c>
      <c r="C97" s="162">
        <v>7959</v>
      </c>
      <c r="D97" s="165">
        <f t="shared" si="2"/>
        <v>16.970149253731343</v>
      </c>
      <c r="E97" s="168">
        <f t="shared" si="3"/>
        <v>1010.0253807106599</v>
      </c>
      <c r="I97" s="107"/>
    </row>
    <row r="98" spans="1:9" ht="15" customHeight="1">
      <c r="A98" s="364">
        <v>2020</v>
      </c>
      <c r="B98" s="108" t="s">
        <v>148</v>
      </c>
      <c r="C98" s="271">
        <v>5144</v>
      </c>
      <c r="D98" s="13">
        <f t="shared" si="2"/>
        <v>10.968017057569297</v>
      </c>
      <c r="E98" s="27">
        <f t="shared" si="3"/>
        <v>652.79187817258878</v>
      </c>
      <c r="I98" s="107"/>
    </row>
    <row r="99" spans="1:9" ht="15" customHeight="1">
      <c r="A99" s="365"/>
      <c r="B99" s="131" t="s">
        <v>12</v>
      </c>
      <c r="C99" s="8" t="s">
        <v>150</v>
      </c>
      <c r="D99" s="76" t="s">
        <v>150</v>
      </c>
      <c r="E99" s="126" t="s">
        <v>150</v>
      </c>
      <c r="I99" s="107"/>
    </row>
    <row r="100" spans="1:9" ht="15" customHeight="1">
      <c r="A100" s="365"/>
      <c r="B100" s="131" t="s">
        <v>13</v>
      </c>
      <c r="C100" s="269" t="s">
        <v>150</v>
      </c>
      <c r="D100" s="76" t="s">
        <v>150</v>
      </c>
      <c r="E100" s="126" t="s">
        <v>150</v>
      </c>
      <c r="I100" s="107"/>
    </row>
    <row r="101" spans="1:9" ht="15" customHeight="1">
      <c r="A101" s="365"/>
      <c r="B101" s="131" t="s">
        <v>14</v>
      </c>
      <c r="C101" s="269" t="s">
        <v>150</v>
      </c>
      <c r="D101" s="76" t="s">
        <v>150</v>
      </c>
      <c r="E101" s="126" t="s">
        <v>150</v>
      </c>
      <c r="I101" s="107"/>
    </row>
    <row r="102" spans="1:9" ht="15" customHeight="1">
      <c r="A102" s="365"/>
      <c r="B102" s="131" t="s">
        <v>15</v>
      </c>
      <c r="C102" s="269" t="s">
        <v>150</v>
      </c>
      <c r="D102" s="76" t="s">
        <v>150</v>
      </c>
      <c r="E102" s="126" t="s">
        <v>150</v>
      </c>
      <c r="I102" s="107"/>
    </row>
    <row r="103" spans="1:9" ht="15" customHeight="1">
      <c r="A103" s="365"/>
      <c r="B103" s="131" t="s">
        <v>16</v>
      </c>
      <c r="C103" s="269" t="s">
        <v>150</v>
      </c>
      <c r="D103" s="76" t="s">
        <v>150</v>
      </c>
      <c r="E103" s="126" t="s">
        <v>150</v>
      </c>
      <c r="I103" s="107"/>
    </row>
    <row r="104" spans="1:9" ht="15" customHeight="1">
      <c r="A104" s="365"/>
      <c r="B104" s="131" t="s">
        <v>17</v>
      </c>
      <c r="C104" s="269" t="s">
        <v>150</v>
      </c>
      <c r="D104" s="76" t="s">
        <v>150</v>
      </c>
      <c r="E104" s="126" t="s">
        <v>150</v>
      </c>
      <c r="I104" s="107"/>
    </row>
    <row r="105" spans="1:9" ht="15" customHeight="1">
      <c r="A105" s="365"/>
      <c r="B105" s="131" t="s">
        <v>18</v>
      </c>
      <c r="C105" s="269" t="s">
        <v>150</v>
      </c>
      <c r="D105" s="76" t="s">
        <v>150</v>
      </c>
      <c r="E105" s="126" t="s">
        <v>150</v>
      </c>
      <c r="I105" s="107"/>
    </row>
    <row r="106" spans="1:9" ht="15" customHeight="1">
      <c r="A106" s="365"/>
      <c r="B106" s="131" t="s">
        <v>19</v>
      </c>
      <c r="C106" s="269" t="s">
        <v>150</v>
      </c>
      <c r="D106" s="76" t="s">
        <v>150</v>
      </c>
      <c r="E106" s="126" t="s">
        <v>150</v>
      </c>
      <c r="I106" s="107"/>
    </row>
    <row r="107" spans="1:9" ht="15" customHeight="1">
      <c r="A107" s="365"/>
      <c r="B107" s="131" t="s">
        <v>20</v>
      </c>
      <c r="C107" s="269" t="s">
        <v>150</v>
      </c>
      <c r="D107" s="76" t="s">
        <v>150</v>
      </c>
      <c r="E107" s="126" t="s">
        <v>150</v>
      </c>
      <c r="I107" s="107"/>
    </row>
    <row r="108" spans="1:9" ht="15" customHeight="1">
      <c r="A108" s="365"/>
      <c r="B108" s="131" t="s">
        <v>146</v>
      </c>
      <c r="C108" s="269" t="s">
        <v>150</v>
      </c>
      <c r="D108" s="76" t="s">
        <v>150</v>
      </c>
      <c r="E108" s="126" t="s">
        <v>150</v>
      </c>
      <c r="I108" s="107"/>
    </row>
    <row r="109" spans="1:9" ht="15" customHeight="1" thickBot="1">
      <c r="A109" s="365"/>
      <c r="B109" s="169" t="s">
        <v>147</v>
      </c>
      <c r="C109" s="162" t="s">
        <v>150</v>
      </c>
      <c r="D109" s="165" t="s">
        <v>150</v>
      </c>
      <c r="E109" s="168" t="s">
        <v>150</v>
      </c>
      <c r="I109" s="107"/>
    </row>
    <row r="110" spans="1:9" ht="15" customHeight="1">
      <c r="A110" s="364">
        <v>2021</v>
      </c>
      <c r="B110" s="131" t="s">
        <v>148</v>
      </c>
      <c r="C110" s="269" t="s">
        <v>150</v>
      </c>
      <c r="D110" s="76" t="s">
        <v>150</v>
      </c>
      <c r="E110" s="126" t="s">
        <v>150</v>
      </c>
      <c r="I110" s="107"/>
    </row>
    <row r="111" spans="1:9" ht="15" customHeight="1">
      <c r="A111" s="365"/>
      <c r="B111" s="131" t="s">
        <v>12</v>
      </c>
      <c r="C111" s="269" t="s">
        <v>150</v>
      </c>
      <c r="D111" s="76" t="s">
        <v>150</v>
      </c>
      <c r="E111" s="126" t="s">
        <v>150</v>
      </c>
      <c r="I111" s="107"/>
    </row>
    <row r="112" spans="1:9" ht="15" customHeight="1">
      <c r="A112" s="365"/>
      <c r="B112" s="131" t="s">
        <v>13</v>
      </c>
      <c r="C112" s="269" t="s">
        <v>150</v>
      </c>
      <c r="D112" s="76" t="s">
        <v>150</v>
      </c>
      <c r="E112" s="126" t="s">
        <v>150</v>
      </c>
      <c r="I112" s="107"/>
    </row>
    <row r="113" spans="1:9" ht="15" customHeight="1">
      <c r="A113" s="365"/>
      <c r="B113" s="131" t="s">
        <v>14</v>
      </c>
      <c r="C113" s="269" t="s">
        <v>150</v>
      </c>
      <c r="D113" s="76" t="s">
        <v>150</v>
      </c>
      <c r="E113" s="126" t="s">
        <v>150</v>
      </c>
      <c r="I113" s="107"/>
    </row>
    <row r="114" spans="1:9" ht="15" customHeight="1">
      <c r="A114" s="365"/>
      <c r="B114" s="131" t="s">
        <v>15</v>
      </c>
      <c r="C114" s="269" t="s">
        <v>150</v>
      </c>
      <c r="D114" s="76" t="s">
        <v>150</v>
      </c>
      <c r="E114" s="126" t="s">
        <v>150</v>
      </c>
      <c r="I114" s="107"/>
    </row>
    <row r="115" spans="1:9" ht="15" customHeight="1">
      <c r="A115" s="365"/>
      <c r="B115" s="131" t="s">
        <v>16</v>
      </c>
      <c r="C115" s="269" t="s">
        <v>150</v>
      </c>
      <c r="D115" s="76" t="s">
        <v>150</v>
      </c>
      <c r="E115" s="126" t="s">
        <v>150</v>
      </c>
      <c r="I115" s="107"/>
    </row>
    <row r="116" spans="1:9" ht="15" customHeight="1">
      <c r="A116" s="365"/>
      <c r="B116" s="131" t="s">
        <v>17</v>
      </c>
      <c r="C116" s="269" t="s">
        <v>150</v>
      </c>
      <c r="D116" s="76" t="s">
        <v>150</v>
      </c>
      <c r="E116" s="126" t="s">
        <v>150</v>
      </c>
      <c r="I116" s="107"/>
    </row>
    <row r="117" spans="1:9" ht="15" customHeight="1">
      <c r="A117" s="365"/>
      <c r="B117" s="131" t="s">
        <v>18</v>
      </c>
      <c r="C117" s="269" t="s">
        <v>150</v>
      </c>
      <c r="D117" s="76" t="s">
        <v>150</v>
      </c>
      <c r="E117" s="126" t="s">
        <v>150</v>
      </c>
      <c r="I117" s="107"/>
    </row>
    <row r="118" spans="1:9" ht="15" customHeight="1" thickBot="1">
      <c r="A118" s="372"/>
      <c r="B118" s="169" t="s">
        <v>19</v>
      </c>
      <c r="C118" s="162">
        <v>11908</v>
      </c>
      <c r="D118" s="165">
        <f t="shared" ref="D118" si="4">+C118/$B$119</f>
        <v>25.390191897654585</v>
      </c>
      <c r="E118" s="168">
        <f t="shared" ref="E118" si="5">+C118/$C$23*100</f>
        <v>1511.1675126903554</v>
      </c>
      <c r="I118" s="107"/>
    </row>
    <row r="119" spans="1:9" ht="15" customHeight="1">
      <c r="A119" s="155" t="s">
        <v>219</v>
      </c>
      <c r="B119" s="19">
        <v>469</v>
      </c>
    </row>
    <row r="120" spans="1:9" ht="15" customHeight="1">
      <c r="A120" s="2"/>
      <c r="B120" s="74"/>
    </row>
    <row r="121" spans="1:9" ht="15" customHeight="1">
      <c r="A121" s="5" t="s">
        <v>74</v>
      </c>
    </row>
    <row r="122" spans="1:9" ht="15" customHeight="1">
      <c r="A122" s="6" t="s">
        <v>75</v>
      </c>
    </row>
    <row r="123" spans="1:9" ht="15" customHeight="1">
      <c r="A123" s="6" t="s">
        <v>229</v>
      </c>
    </row>
    <row r="124" spans="1:9" ht="15" customHeight="1"/>
    <row r="125" spans="1:9" ht="15" customHeight="1">
      <c r="A125" s="118" t="s">
        <v>21</v>
      </c>
    </row>
    <row r="126" spans="1:9" ht="16.5" customHeight="1">
      <c r="C126" s="121"/>
    </row>
    <row r="127" spans="1:9" ht="16.5" customHeight="1">
      <c r="A127" s="452" t="s">
        <v>257</v>
      </c>
    </row>
    <row r="128" spans="1:9" ht="16.5" customHeight="1">
      <c r="A128" s="453" t="s">
        <v>258</v>
      </c>
      <c r="B128" s="5"/>
      <c r="C128" s="121"/>
      <c r="D128" s="121"/>
      <c r="E128" s="107"/>
      <c r="F128" s="5"/>
      <c r="G128" s="159"/>
      <c r="H128" s="159"/>
    </row>
    <row r="129" spans="2:8" ht="18.600000000000001">
      <c r="B129" s="5"/>
      <c r="C129" s="107"/>
      <c r="D129" s="107"/>
      <c r="E129" s="121"/>
      <c r="F129" s="5"/>
      <c r="G129" s="159"/>
      <c r="H129" s="159"/>
    </row>
    <row r="130" spans="2:8" ht="18.600000000000001">
      <c r="D130" s="107"/>
    </row>
  </sheetData>
  <mergeCells count="13">
    <mergeCell ref="A98:A109"/>
    <mergeCell ref="A86:A97"/>
    <mergeCell ref="A74:A85"/>
    <mergeCell ref="A62:A73"/>
    <mergeCell ref="A110:A118"/>
    <mergeCell ref="C12:E12"/>
    <mergeCell ref="C13:E13"/>
    <mergeCell ref="A15:A25"/>
    <mergeCell ref="A26:A37"/>
    <mergeCell ref="A50:A61"/>
    <mergeCell ref="A38:A49"/>
    <mergeCell ref="A12:A14"/>
    <mergeCell ref="B12:B14"/>
  </mergeCells>
  <hyperlinks>
    <hyperlink ref="A125" location="Índice!A1" display="Volver al Índice" xr:uid="{00000000-0004-0000-2D00-000000000000}"/>
    <hyperlink ref="A128" r:id="rId1" xr:uid="{15C92EC1-0FD5-4C3A-9854-00936BDB2274}"/>
  </hyperlinks>
  <pageMargins left="0.7" right="0.7" top="0.75" bottom="0.75" header="0.3" footer="0.3"/>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dimension ref="A1:K128"/>
  <sheetViews>
    <sheetView showGridLines="0" zoomScale="80" zoomScaleNormal="80" workbookViewId="0"/>
  </sheetViews>
  <sheetFormatPr baseColWidth="10" defaultColWidth="22.6640625" defaultRowHeight="14.4"/>
  <cols>
    <col min="1" max="1" width="27.6640625" customWidth="1"/>
    <col min="5" max="5" width="30.33203125" customWidth="1"/>
    <col min="8" max="8" width="30.33203125" customWidth="1"/>
    <col min="11" max="11" width="30.33203125" customWidth="1"/>
  </cols>
  <sheetData>
    <row r="1" spans="1:11">
      <c r="A1" s="3" t="s">
        <v>0</v>
      </c>
      <c r="B1" s="2"/>
      <c r="C1" s="2"/>
      <c r="D1" s="2"/>
      <c r="E1" s="2"/>
      <c r="F1" s="2"/>
      <c r="G1" s="2"/>
      <c r="H1" s="2"/>
    </row>
    <row r="2" spans="1:11">
      <c r="A2" s="3" t="s">
        <v>1</v>
      </c>
      <c r="B2" s="2"/>
      <c r="C2" s="2"/>
      <c r="D2" s="2"/>
      <c r="E2" s="2"/>
      <c r="F2" s="2"/>
      <c r="G2" s="2"/>
      <c r="H2" s="2"/>
    </row>
    <row r="3" spans="1:11">
      <c r="A3" s="3" t="s">
        <v>2</v>
      </c>
      <c r="B3" s="2"/>
      <c r="C3" s="2"/>
      <c r="D3" s="2"/>
      <c r="E3" s="2"/>
      <c r="F3" s="2"/>
      <c r="G3" s="2"/>
      <c r="H3" s="2"/>
    </row>
    <row r="4" spans="1:11">
      <c r="A4" s="3" t="s">
        <v>3</v>
      </c>
      <c r="B4" s="2" t="s">
        <v>4</v>
      </c>
      <c r="C4" s="2"/>
      <c r="D4" s="2"/>
      <c r="E4" s="2"/>
      <c r="F4" s="2"/>
      <c r="G4" s="2"/>
      <c r="H4" s="2"/>
    </row>
    <row r="5" spans="1:11">
      <c r="A5" s="3" t="s">
        <v>6</v>
      </c>
      <c r="B5" s="2" t="s">
        <v>116</v>
      </c>
      <c r="C5" s="2"/>
      <c r="D5" s="2"/>
      <c r="E5" s="2"/>
      <c r="F5" s="2"/>
      <c r="G5" s="2"/>
      <c r="H5" s="2"/>
    </row>
    <row r="6" spans="1:11">
      <c r="A6" s="3" t="s">
        <v>5</v>
      </c>
      <c r="B6" s="2" t="s">
        <v>117</v>
      </c>
      <c r="C6" s="2"/>
      <c r="D6" s="2"/>
      <c r="E6" s="2"/>
      <c r="F6" s="2"/>
      <c r="G6" s="2"/>
      <c r="H6" s="2"/>
    </row>
    <row r="7" spans="1:11">
      <c r="A7" s="3" t="s">
        <v>7</v>
      </c>
      <c r="B7" s="2" t="s">
        <v>89</v>
      </c>
      <c r="C7" s="2"/>
      <c r="D7" s="2"/>
      <c r="E7" s="2"/>
      <c r="F7" s="2"/>
      <c r="G7" s="2"/>
      <c r="H7" s="2"/>
    </row>
    <row r="8" spans="1:11">
      <c r="A8" s="3" t="s">
        <v>8</v>
      </c>
      <c r="B8" s="314" t="str">
        <f>+'[3]BA-BAHIA BLANCA'!B8</f>
        <v>septiembre 2021</v>
      </c>
      <c r="C8" s="2"/>
      <c r="D8" s="2"/>
      <c r="E8" s="2"/>
      <c r="F8" s="2"/>
      <c r="G8" s="2"/>
      <c r="H8" s="2"/>
    </row>
    <row r="9" spans="1:11">
      <c r="A9" s="3" t="s">
        <v>9</v>
      </c>
      <c r="B9" s="314" t="str">
        <f>+'[3]BA-BAHIA BLANCA'!B9</f>
        <v>septiembre 2021</v>
      </c>
      <c r="C9" s="2"/>
      <c r="D9" s="2"/>
      <c r="E9" s="2"/>
      <c r="F9" s="2"/>
      <c r="G9" s="2"/>
      <c r="H9" s="2"/>
    </row>
    <row r="10" spans="1:11">
      <c r="A10" s="2"/>
      <c r="B10" s="2"/>
      <c r="C10" s="2"/>
      <c r="D10" s="2"/>
      <c r="E10" s="2"/>
      <c r="F10" s="2"/>
      <c r="G10" s="2"/>
      <c r="H10" s="2"/>
    </row>
    <row r="11" spans="1:11" ht="15" thickBot="1">
      <c r="A11" s="2"/>
      <c r="B11" s="2"/>
      <c r="C11" s="2"/>
      <c r="D11" s="2"/>
      <c r="E11" s="2"/>
      <c r="F11" s="2"/>
      <c r="G11" s="2"/>
      <c r="H11" s="2"/>
    </row>
    <row r="12" spans="1:11" ht="15" thickBot="1">
      <c r="A12" s="366" t="s">
        <v>10</v>
      </c>
      <c r="B12" s="369" t="s">
        <v>11</v>
      </c>
      <c r="C12" s="355" t="s">
        <v>96</v>
      </c>
      <c r="D12" s="356"/>
      <c r="E12" s="356"/>
      <c r="F12" s="356"/>
      <c r="G12" s="356"/>
      <c r="H12" s="356"/>
      <c r="I12" s="356"/>
      <c r="J12" s="356"/>
      <c r="K12" s="357"/>
    </row>
    <row r="13" spans="1:11">
      <c r="A13" s="367"/>
      <c r="B13" s="370"/>
      <c r="C13" s="358" t="s">
        <v>97</v>
      </c>
      <c r="D13" s="359"/>
      <c r="E13" s="360"/>
      <c r="F13" s="422" t="s">
        <v>92</v>
      </c>
      <c r="G13" s="414"/>
      <c r="H13" s="409"/>
      <c r="I13" s="373" t="s">
        <v>100</v>
      </c>
      <c r="J13" s="359"/>
      <c r="K13" s="360"/>
    </row>
    <row r="14" spans="1:11" ht="15" thickBot="1">
      <c r="A14" s="368"/>
      <c r="B14" s="371"/>
      <c r="C14" s="10" t="s">
        <v>70</v>
      </c>
      <c r="D14" s="11" t="s">
        <v>71</v>
      </c>
      <c r="E14" s="12" t="s">
        <v>72</v>
      </c>
      <c r="F14" s="10" t="s">
        <v>70</v>
      </c>
      <c r="G14" s="11" t="s">
        <v>71</v>
      </c>
      <c r="H14" s="12" t="s">
        <v>72</v>
      </c>
      <c r="I14" s="46" t="s">
        <v>70</v>
      </c>
      <c r="J14" s="11" t="s">
        <v>71</v>
      </c>
      <c r="K14" s="12" t="s">
        <v>72</v>
      </c>
    </row>
    <row r="15" spans="1:11">
      <c r="A15" s="374">
        <v>2013</v>
      </c>
      <c r="B15" s="25" t="s">
        <v>12</v>
      </c>
      <c r="C15" s="35">
        <v>380</v>
      </c>
      <c r="D15" s="13">
        <f t="shared" ref="D15:D78" si="0">C15/$B$119</f>
        <v>0.5374823196605375</v>
      </c>
      <c r="E15" s="27">
        <f>C15/$C$23*100</f>
        <v>100</v>
      </c>
      <c r="F15" s="35">
        <v>430</v>
      </c>
      <c r="G15" s="13">
        <f t="shared" ref="G15:G78" si="1">F15/$B$119</f>
        <v>0.60820367751060822</v>
      </c>
      <c r="H15" s="27">
        <f>F15/$F$23*100</f>
        <v>99.767981438515079</v>
      </c>
      <c r="I15" s="61">
        <v>470</v>
      </c>
      <c r="J15" s="13">
        <f t="shared" ref="J15:J54" si="2">I15/$B$119</f>
        <v>0.66478076379066475</v>
      </c>
      <c r="K15" s="27">
        <f>I15/$I$23*100</f>
        <v>100</v>
      </c>
    </row>
    <row r="16" spans="1:11">
      <c r="A16" s="375"/>
      <c r="B16" s="28" t="s">
        <v>13</v>
      </c>
      <c r="C16" s="38">
        <v>380</v>
      </c>
      <c r="D16" s="15">
        <f t="shared" si="0"/>
        <v>0.5374823196605375</v>
      </c>
      <c r="E16" s="30">
        <f t="shared" ref="E16:E79" si="3">C16/$C$23*100</f>
        <v>100</v>
      </c>
      <c r="F16" s="38">
        <v>431</v>
      </c>
      <c r="G16" s="15">
        <f t="shared" si="1"/>
        <v>0.60961810466760957</v>
      </c>
      <c r="H16" s="30">
        <f t="shared" ref="H16:H79" si="4">F16/$F$23*100</f>
        <v>100</v>
      </c>
      <c r="I16" s="29">
        <v>470</v>
      </c>
      <c r="J16" s="15">
        <f t="shared" si="2"/>
        <v>0.66478076379066475</v>
      </c>
      <c r="K16" s="30">
        <f t="shared" ref="K16:K54" si="5">I16/$I$23*100</f>
        <v>100</v>
      </c>
    </row>
    <row r="17" spans="1:11">
      <c r="A17" s="375"/>
      <c r="B17" s="28" t="s">
        <v>14</v>
      </c>
      <c r="C17" s="38">
        <v>380</v>
      </c>
      <c r="D17" s="15">
        <f t="shared" si="0"/>
        <v>0.5374823196605375</v>
      </c>
      <c r="E17" s="30">
        <f t="shared" si="3"/>
        <v>100</v>
      </c>
      <c r="F17" s="38">
        <v>431</v>
      </c>
      <c r="G17" s="15">
        <f t="shared" si="1"/>
        <v>0.60961810466760957</v>
      </c>
      <c r="H17" s="30">
        <f t="shared" si="4"/>
        <v>100</v>
      </c>
      <c r="I17" s="29">
        <v>470</v>
      </c>
      <c r="J17" s="15">
        <f t="shared" si="2"/>
        <v>0.66478076379066475</v>
      </c>
      <c r="K17" s="30">
        <f t="shared" si="5"/>
        <v>100</v>
      </c>
    </row>
    <row r="18" spans="1:11">
      <c r="A18" s="375"/>
      <c r="B18" s="28" t="s">
        <v>15</v>
      </c>
      <c r="C18" s="38">
        <v>380</v>
      </c>
      <c r="D18" s="15">
        <f t="shared" si="0"/>
        <v>0.5374823196605375</v>
      </c>
      <c r="E18" s="30">
        <f t="shared" si="3"/>
        <v>100</v>
      </c>
      <c r="F18" s="38">
        <v>431</v>
      </c>
      <c r="G18" s="15">
        <f t="shared" si="1"/>
        <v>0.60961810466760957</v>
      </c>
      <c r="H18" s="30">
        <f t="shared" si="4"/>
        <v>100</v>
      </c>
      <c r="I18" s="29">
        <v>470</v>
      </c>
      <c r="J18" s="15">
        <f t="shared" si="2"/>
        <v>0.66478076379066475</v>
      </c>
      <c r="K18" s="30">
        <f t="shared" si="5"/>
        <v>100</v>
      </c>
    </row>
    <row r="19" spans="1:11">
      <c r="A19" s="375"/>
      <c r="B19" s="28" t="s">
        <v>16</v>
      </c>
      <c r="C19" s="38">
        <v>380</v>
      </c>
      <c r="D19" s="15">
        <f t="shared" si="0"/>
        <v>0.5374823196605375</v>
      </c>
      <c r="E19" s="30">
        <f t="shared" si="3"/>
        <v>100</v>
      </c>
      <c r="F19" s="38">
        <v>431</v>
      </c>
      <c r="G19" s="15">
        <f t="shared" si="1"/>
        <v>0.60961810466760957</v>
      </c>
      <c r="H19" s="39">
        <f t="shared" si="4"/>
        <v>100</v>
      </c>
      <c r="I19" s="29">
        <v>470</v>
      </c>
      <c r="J19" s="15">
        <f t="shared" si="2"/>
        <v>0.66478076379066475</v>
      </c>
      <c r="K19" s="30">
        <f t="shared" si="5"/>
        <v>100</v>
      </c>
    </row>
    <row r="20" spans="1:11">
      <c r="A20" s="375"/>
      <c r="B20" s="28" t="s">
        <v>17</v>
      </c>
      <c r="C20" s="38">
        <v>380</v>
      </c>
      <c r="D20" s="15">
        <f t="shared" si="0"/>
        <v>0.5374823196605375</v>
      </c>
      <c r="E20" s="30">
        <f t="shared" si="3"/>
        <v>100</v>
      </c>
      <c r="F20" s="38">
        <v>431</v>
      </c>
      <c r="G20" s="15">
        <f t="shared" si="1"/>
        <v>0.60961810466760957</v>
      </c>
      <c r="H20" s="39">
        <f t="shared" si="4"/>
        <v>100</v>
      </c>
      <c r="I20" s="29">
        <v>470</v>
      </c>
      <c r="J20" s="15">
        <f t="shared" si="2"/>
        <v>0.66478076379066475</v>
      </c>
      <c r="K20" s="30">
        <f t="shared" si="5"/>
        <v>100</v>
      </c>
    </row>
    <row r="21" spans="1:11">
      <c r="A21" s="375"/>
      <c r="B21" s="28" t="s">
        <v>18</v>
      </c>
      <c r="C21" s="38">
        <v>380</v>
      </c>
      <c r="D21" s="15">
        <f t="shared" si="0"/>
        <v>0.5374823196605375</v>
      </c>
      <c r="E21" s="30">
        <f t="shared" si="3"/>
        <v>100</v>
      </c>
      <c r="F21" s="38">
        <v>431</v>
      </c>
      <c r="G21" s="15">
        <f t="shared" si="1"/>
        <v>0.60961810466760957</v>
      </c>
      <c r="H21" s="39">
        <f t="shared" si="4"/>
        <v>100</v>
      </c>
      <c r="I21" s="29">
        <v>470</v>
      </c>
      <c r="J21" s="15">
        <f t="shared" si="2"/>
        <v>0.66478076379066475</v>
      </c>
      <c r="K21" s="30">
        <f t="shared" si="5"/>
        <v>100</v>
      </c>
    </row>
    <row r="22" spans="1:11">
      <c r="A22" s="375"/>
      <c r="B22" s="28" t="s">
        <v>19</v>
      </c>
      <c r="C22" s="38">
        <v>380</v>
      </c>
      <c r="D22" s="15">
        <f t="shared" si="0"/>
        <v>0.5374823196605375</v>
      </c>
      <c r="E22" s="30">
        <f t="shared" si="3"/>
        <v>100</v>
      </c>
      <c r="F22" s="38">
        <v>431</v>
      </c>
      <c r="G22" s="15">
        <f t="shared" si="1"/>
        <v>0.60961810466760957</v>
      </c>
      <c r="H22" s="39">
        <f t="shared" si="4"/>
        <v>100</v>
      </c>
      <c r="I22" s="29">
        <v>470</v>
      </c>
      <c r="J22" s="15">
        <f t="shared" si="2"/>
        <v>0.66478076379066475</v>
      </c>
      <c r="K22" s="30">
        <f t="shared" si="5"/>
        <v>100</v>
      </c>
    </row>
    <row r="23" spans="1:11">
      <c r="A23" s="375"/>
      <c r="B23" s="28" t="s">
        <v>20</v>
      </c>
      <c r="C23" s="38">
        <v>380</v>
      </c>
      <c r="D23" s="15">
        <f t="shared" si="0"/>
        <v>0.5374823196605375</v>
      </c>
      <c r="E23" s="30">
        <f t="shared" si="3"/>
        <v>100</v>
      </c>
      <c r="F23" s="38">
        <v>431</v>
      </c>
      <c r="G23" s="15">
        <f t="shared" si="1"/>
        <v>0.60961810466760957</v>
      </c>
      <c r="H23" s="39">
        <f t="shared" si="4"/>
        <v>100</v>
      </c>
      <c r="I23" s="29">
        <v>470</v>
      </c>
      <c r="J23" s="15">
        <f t="shared" si="2"/>
        <v>0.66478076379066475</v>
      </c>
      <c r="K23" s="30">
        <f t="shared" si="5"/>
        <v>100</v>
      </c>
    </row>
    <row r="24" spans="1:11">
      <c r="A24" s="375"/>
      <c r="B24" s="28" t="s">
        <v>146</v>
      </c>
      <c r="C24" s="38">
        <v>380</v>
      </c>
      <c r="D24" s="15">
        <f t="shared" si="0"/>
        <v>0.5374823196605375</v>
      </c>
      <c r="E24" s="30">
        <f t="shared" si="3"/>
        <v>100</v>
      </c>
      <c r="F24" s="38">
        <v>431</v>
      </c>
      <c r="G24" s="15">
        <f t="shared" si="1"/>
        <v>0.60961810466760957</v>
      </c>
      <c r="H24" s="39">
        <f t="shared" si="4"/>
        <v>100</v>
      </c>
      <c r="I24" s="29">
        <v>470</v>
      </c>
      <c r="J24" s="15">
        <f t="shared" si="2"/>
        <v>0.66478076379066475</v>
      </c>
      <c r="K24" s="30">
        <f t="shared" si="5"/>
        <v>100</v>
      </c>
    </row>
    <row r="25" spans="1:11" ht="15" thickBot="1">
      <c r="A25" s="376"/>
      <c r="B25" s="55" t="s">
        <v>147</v>
      </c>
      <c r="C25" s="64">
        <v>380</v>
      </c>
      <c r="D25" s="32">
        <f t="shared" si="0"/>
        <v>0.5374823196605375</v>
      </c>
      <c r="E25" s="33">
        <f t="shared" si="3"/>
        <v>100</v>
      </c>
      <c r="F25" s="64">
        <v>431</v>
      </c>
      <c r="G25" s="32">
        <f t="shared" si="1"/>
        <v>0.60961810466760957</v>
      </c>
      <c r="H25" s="65">
        <f t="shared" si="4"/>
        <v>100</v>
      </c>
      <c r="I25" s="69">
        <v>470</v>
      </c>
      <c r="J25" s="32">
        <f t="shared" si="2"/>
        <v>0.66478076379066475</v>
      </c>
      <c r="K25" s="33">
        <f t="shared" si="5"/>
        <v>100</v>
      </c>
    </row>
    <row r="26" spans="1:11">
      <c r="A26" s="361">
        <v>2014</v>
      </c>
      <c r="B26" s="83" t="s">
        <v>148</v>
      </c>
      <c r="C26" s="35">
        <v>405</v>
      </c>
      <c r="D26" s="13">
        <f t="shared" si="0"/>
        <v>0.57284299858557286</v>
      </c>
      <c r="E26" s="27">
        <f t="shared" si="3"/>
        <v>106.57894736842107</v>
      </c>
      <c r="F26" s="35">
        <v>465</v>
      </c>
      <c r="G26" s="13">
        <f t="shared" si="1"/>
        <v>0.65770862800565766</v>
      </c>
      <c r="H26" s="27">
        <f t="shared" si="4"/>
        <v>107.88863109048722</v>
      </c>
      <c r="I26" s="26">
        <v>535</v>
      </c>
      <c r="J26" s="13">
        <f t="shared" si="2"/>
        <v>0.75671852899575676</v>
      </c>
      <c r="K26" s="27">
        <f t="shared" si="5"/>
        <v>113.82978723404256</v>
      </c>
    </row>
    <row r="27" spans="1:11">
      <c r="A27" s="362"/>
      <c r="B27" s="93" t="s">
        <v>12</v>
      </c>
      <c r="C27" s="38">
        <v>435</v>
      </c>
      <c r="D27" s="15">
        <f t="shared" si="0"/>
        <v>0.61527581329561531</v>
      </c>
      <c r="E27" s="30">
        <f t="shared" si="3"/>
        <v>114.4736842105263</v>
      </c>
      <c r="F27" s="38">
        <v>500</v>
      </c>
      <c r="G27" s="15">
        <f t="shared" si="1"/>
        <v>0.70721357850070721</v>
      </c>
      <c r="H27" s="30">
        <f t="shared" si="4"/>
        <v>116.0092807424594</v>
      </c>
      <c r="I27" s="29">
        <v>575</v>
      </c>
      <c r="J27" s="15">
        <f t="shared" si="2"/>
        <v>0.81329561527581329</v>
      </c>
      <c r="K27" s="30">
        <f t="shared" si="5"/>
        <v>122.34042553191489</v>
      </c>
    </row>
    <row r="28" spans="1:11">
      <c r="A28" s="362"/>
      <c r="B28" s="93" t="s">
        <v>13</v>
      </c>
      <c r="C28" s="38">
        <v>435</v>
      </c>
      <c r="D28" s="15">
        <f t="shared" si="0"/>
        <v>0.61527581329561531</v>
      </c>
      <c r="E28" s="30">
        <f t="shared" si="3"/>
        <v>114.4736842105263</v>
      </c>
      <c r="F28" s="38">
        <v>500</v>
      </c>
      <c r="G28" s="15">
        <f t="shared" si="1"/>
        <v>0.70721357850070721</v>
      </c>
      <c r="H28" s="30">
        <f t="shared" si="4"/>
        <v>116.0092807424594</v>
      </c>
      <c r="I28" s="29">
        <v>575</v>
      </c>
      <c r="J28" s="15">
        <f t="shared" si="2"/>
        <v>0.81329561527581329</v>
      </c>
      <c r="K28" s="30">
        <f t="shared" si="5"/>
        <v>122.34042553191489</v>
      </c>
    </row>
    <row r="29" spans="1:11">
      <c r="A29" s="362"/>
      <c r="B29" s="97" t="s">
        <v>14</v>
      </c>
      <c r="C29" s="64">
        <v>435</v>
      </c>
      <c r="D29" s="32">
        <f t="shared" si="0"/>
        <v>0.61527581329561531</v>
      </c>
      <c r="E29" s="33">
        <f>C29/$C$23*100</f>
        <v>114.4736842105263</v>
      </c>
      <c r="F29" s="64">
        <v>500</v>
      </c>
      <c r="G29" s="32">
        <f t="shared" si="1"/>
        <v>0.70721357850070721</v>
      </c>
      <c r="H29" s="33">
        <f>F29/$F$23*100</f>
        <v>116.0092807424594</v>
      </c>
      <c r="I29" s="69">
        <v>575</v>
      </c>
      <c r="J29" s="32">
        <f t="shared" si="2"/>
        <v>0.81329561527581329</v>
      </c>
      <c r="K29" s="33">
        <f>I29/$I$23*100</f>
        <v>122.34042553191489</v>
      </c>
    </row>
    <row r="30" spans="1:11">
      <c r="A30" s="362"/>
      <c r="B30" s="97" t="s">
        <v>15</v>
      </c>
      <c r="C30" s="64">
        <v>435</v>
      </c>
      <c r="D30" s="32">
        <f t="shared" si="0"/>
        <v>0.61527581329561531</v>
      </c>
      <c r="E30" s="33">
        <f t="shared" si="3"/>
        <v>114.4736842105263</v>
      </c>
      <c r="F30" s="64">
        <v>500</v>
      </c>
      <c r="G30" s="32">
        <f t="shared" si="1"/>
        <v>0.70721357850070721</v>
      </c>
      <c r="H30" s="33">
        <f t="shared" si="4"/>
        <v>116.0092807424594</v>
      </c>
      <c r="I30" s="69">
        <v>575</v>
      </c>
      <c r="J30" s="32">
        <f t="shared" si="2"/>
        <v>0.81329561527581329</v>
      </c>
      <c r="K30" s="33">
        <f t="shared" si="5"/>
        <v>122.34042553191489</v>
      </c>
    </row>
    <row r="31" spans="1:11">
      <c r="A31" s="362"/>
      <c r="B31" s="97" t="s">
        <v>16</v>
      </c>
      <c r="C31" s="64">
        <v>435</v>
      </c>
      <c r="D31" s="32">
        <f t="shared" si="0"/>
        <v>0.61527581329561531</v>
      </c>
      <c r="E31" s="33">
        <f t="shared" si="3"/>
        <v>114.4736842105263</v>
      </c>
      <c r="F31" s="64">
        <v>500</v>
      </c>
      <c r="G31" s="32">
        <f t="shared" si="1"/>
        <v>0.70721357850070721</v>
      </c>
      <c r="H31" s="33">
        <f t="shared" si="4"/>
        <v>116.0092807424594</v>
      </c>
      <c r="I31" s="69">
        <v>575</v>
      </c>
      <c r="J31" s="32">
        <f t="shared" si="2"/>
        <v>0.81329561527581329</v>
      </c>
      <c r="K31" s="33">
        <f t="shared" si="5"/>
        <v>122.34042553191489</v>
      </c>
    </row>
    <row r="32" spans="1:11">
      <c r="A32" s="362"/>
      <c r="B32" s="97" t="s">
        <v>17</v>
      </c>
      <c r="C32" s="64">
        <v>445</v>
      </c>
      <c r="D32" s="32">
        <f t="shared" si="0"/>
        <v>0.62942008486562939</v>
      </c>
      <c r="E32" s="33">
        <f t="shared" si="3"/>
        <v>117.10526315789474</v>
      </c>
      <c r="F32" s="64">
        <v>510</v>
      </c>
      <c r="G32" s="32">
        <f t="shared" si="1"/>
        <v>0.7213578500707214</v>
      </c>
      <c r="H32" s="33">
        <f t="shared" si="4"/>
        <v>118.32946635730859</v>
      </c>
      <c r="I32" s="69">
        <v>587</v>
      </c>
      <c r="J32" s="32">
        <f t="shared" si="2"/>
        <v>0.83026874115983029</v>
      </c>
      <c r="K32" s="33">
        <f t="shared" si="5"/>
        <v>124.8936170212766</v>
      </c>
    </row>
    <row r="33" spans="1:11">
      <c r="A33" s="362"/>
      <c r="B33" s="97" t="s">
        <v>18</v>
      </c>
      <c r="C33" s="64">
        <v>480</v>
      </c>
      <c r="D33" s="32">
        <f t="shared" si="0"/>
        <v>0.67892503536067894</v>
      </c>
      <c r="E33" s="33">
        <f t="shared" si="3"/>
        <v>126.31578947368421</v>
      </c>
      <c r="F33" s="64">
        <v>550</v>
      </c>
      <c r="G33" s="32">
        <f t="shared" si="1"/>
        <v>0.77793493635077793</v>
      </c>
      <c r="H33" s="33">
        <f t="shared" si="4"/>
        <v>127.61020881670532</v>
      </c>
      <c r="I33" s="69">
        <v>630</v>
      </c>
      <c r="J33" s="32">
        <f t="shared" si="2"/>
        <v>0.8910891089108911</v>
      </c>
      <c r="K33" s="33">
        <f t="shared" si="5"/>
        <v>134.04255319148936</v>
      </c>
    </row>
    <row r="34" spans="1:11">
      <c r="A34" s="362"/>
      <c r="B34" s="97" t="s">
        <v>19</v>
      </c>
      <c r="C34" s="64">
        <v>480</v>
      </c>
      <c r="D34" s="32">
        <f t="shared" si="0"/>
        <v>0.67892503536067894</v>
      </c>
      <c r="E34" s="33">
        <f t="shared" si="3"/>
        <v>126.31578947368421</v>
      </c>
      <c r="F34" s="64">
        <v>510</v>
      </c>
      <c r="G34" s="32">
        <f t="shared" si="1"/>
        <v>0.7213578500707214</v>
      </c>
      <c r="H34" s="33">
        <f t="shared" si="4"/>
        <v>118.32946635730859</v>
      </c>
      <c r="I34" s="69">
        <v>605</v>
      </c>
      <c r="J34" s="32">
        <f t="shared" si="2"/>
        <v>0.85572842998585574</v>
      </c>
      <c r="K34" s="33">
        <f t="shared" si="5"/>
        <v>128.72340425531914</v>
      </c>
    </row>
    <row r="35" spans="1:11">
      <c r="A35" s="362"/>
      <c r="B35" s="97" t="s">
        <v>20</v>
      </c>
      <c r="C35" s="64">
        <v>480</v>
      </c>
      <c r="D35" s="32">
        <f t="shared" si="0"/>
        <v>0.67892503536067894</v>
      </c>
      <c r="E35" s="33">
        <f t="shared" si="3"/>
        <v>126.31578947368421</v>
      </c>
      <c r="F35" s="64">
        <v>510</v>
      </c>
      <c r="G35" s="32">
        <f t="shared" si="1"/>
        <v>0.7213578500707214</v>
      </c>
      <c r="H35" s="33">
        <f t="shared" si="4"/>
        <v>118.32946635730859</v>
      </c>
      <c r="I35" s="69">
        <v>630</v>
      </c>
      <c r="J35" s="32">
        <f t="shared" si="2"/>
        <v>0.8910891089108911</v>
      </c>
      <c r="K35" s="33">
        <f t="shared" si="5"/>
        <v>134.04255319148936</v>
      </c>
    </row>
    <row r="36" spans="1:11">
      <c r="A36" s="362"/>
      <c r="B36" s="28" t="s">
        <v>146</v>
      </c>
      <c r="C36" s="64">
        <v>480</v>
      </c>
      <c r="D36" s="32">
        <f t="shared" si="0"/>
        <v>0.67892503536067894</v>
      </c>
      <c r="E36" s="33">
        <f t="shared" si="3"/>
        <v>126.31578947368421</v>
      </c>
      <c r="F36" s="64">
        <v>510</v>
      </c>
      <c r="G36" s="32">
        <f t="shared" si="1"/>
        <v>0.7213578500707214</v>
      </c>
      <c r="H36" s="33">
        <f t="shared" si="4"/>
        <v>118.32946635730859</v>
      </c>
      <c r="I36" s="69">
        <v>580</v>
      </c>
      <c r="J36" s="32">
        <f t="shared" si="2"/>
        <v>0.82036775106082038</v>
      </c>
      <c r="K36" s="33">
        <f t="shared" si="5"/>
        <v>123.40425531914893</v>
      </c>
    </row>
    <row r="37" spans="1:11" ht="15" thickBot="1">
      <c r="A37" s="363"/>
      <c r="B37" s="112" t="s">
        <v>147</v>
      </c>
      <c r="C37" s="41">
        <v>570</v>
      </c>
      <c r="D37" s="17">
        <f t="shared" si="0"/>
        <v>0.80622347949080619</v>
      </c>
      <c r="E37" s="42">
        <f t="shared" si="3"/>
        <v>150</v>
      </c>
      <c r="F37" s="41">
        <v>650</v>
      </c>
      <c r="G37" s="17">
        <f t="shared" si="1"/>
        <v>0.91937765205091937</v>
      </c>
      <c r="H37" s="42">
        <f t="shared" si="4"/>
        <v>150.81206496519721</v>
      </c>
      <c r="I37" s="43">
        <v>670</v>
      </c>
      <c r="J37" s="17">
        <f t="shared" si="2"/>
        <v>0.94766619519094764</v>
      </c>
      <c r="K37" s="42">
        <f t="shared" si="5"/>
        <v>142.55319148936169</v>
      </c>
    </row>
    <row r="38" spans="1:11">
      <c r="A38" s="364">
        <v>2015</v>
      </c>
      <c r="B38" s="83" t="s">
        <v>148</v>
      </c>
      <c r="C38" s="35">
        <v>570</v>
      </c>
      <c r="D38" s="13">
        <f t="shared" si="0"/>
        <v>0.80622347949080619</v>
      </c>
      <c r="E38" s="27">
        <f t="shared" si="3"/>
        <v>150</v>
      </c>
      <c r="F38" s="35">
        <v>650</v>
      </c>
      <c r="G38" s="13">
        <f t="shared" si="1"/>
        <v>0.91937765205091937</v>
      </c>
      <c r="H38" s="27">
        <f t="shared" si="4"/>
        <v>150.81206496519721</v>
      </c>
      <c r="I38" s="26">
        <v>690</v>
      </c>
      <c r="J38" s="13">
        <f t="shared" si="2"/>
        <v>0.9759547383309759</v>
      </c>
      <c r="K38" s="27">
        <f t="shared" si="5"/>
        <v>146.80851063829786</v>
      </c>
    </row>
    <row r="39" spans="1:11">
      <c r="A39" s="365"/>
      <c r="B39" s="93" t="s">
        <v>12</v>
      </c>
      <c r="C39" s="64">
        <v>570</v>
      </c>
      <c r="D39" s="32">
        <f t="shared" si="0"/>
        <v>0.80622347949080619</v>
      </c>
      <c r="E39" s="33">
        <f t="shared" si="3"/>
        <v>150</v>
      </c>
      <c r="F39" s="64">
        <v>650</v>
      </c>
      <c r="G39" s="32">
        <f t="shared" si="1"/>
        <v>0.91937765205091937</v>
      </c>
      <c r="H39" s="33">
        <f t="shared" si="4"/>
        <v>150.81206496519721</v>
      </c>
      <c r="I39" s="69">
        <v>690</v>
      </c>
      <c r="J39" s="32">
        <f t="shared" si="2"/>
        <v>0.9759547383309759</v>
      </c>
      <c r="K39" s="33">
        <f t="shared" si="5"/>
        <v>146.80851063829786</v>
      </c>
    </row>
    <row r="40" spans="1:11">
      <c r="A40" s="365"/>
      <c r="B40" s="93" t="s">
        <v>13</v>
      </c>
      <c r="C40" s="38">
        <v>570</v>
      </c>
      <c r="D40" s="15">
        <f t="shared" si="0"/>
        <v>0.80622347949080619</v>
      </c>
      <c r="E40" s="30">
        <f t="shared" si="3"/>
        <v>150</v>
      </c>
      <c r="F40" s="38">
        <v>650</v>
      </c>
      <c r="G40" s="15">
        <f t="shared" si="1"/>
        <v>0.91937765205091937</v>
      </c>
      <c r="H40" s="30">
        <f t="shared" si="4"/>
        <v>150.81206496519721</v>
      </c>
      <c r="I40" s="29">
        <v>715</v>
      </c>
      <c r="J40" s="15">
        <f t="shared" si="2"/>
        <v>1.0113154172560113</v>
      </c>
      <c r="K40" s="30">
        <f t="shared" si="5"/>
        <v>152.12765957446808</v>
      </c>
    </row>
    <row r="41" spans="1:11" ht="16.5" customHeight="1">
      <c r="A41" s="365"/>
      <c r="B41" s="93" t="s">
        <v>14</v>
      </c>
      <c r="C41" s="38">
        <v>555</v>
      </c>
      <c r="D41" s="15">
        <f t="shared" si="0"/>
        <v>0.78500707213578502</v>
      </c>
      <c r="E41" s="30">
        <f t="shared" si="3"/>
        <v>146.05263157894737</v>
      </c>
      <c r="F41" s="38">
        <v>650</v>
      </c>
      <c r="G41" s="15">
        <f t="shared" si="1"/>
        <v>0.91937765205091937</v>
      </c>
      <c r="H41" s="30">
        <f t="shared" si="4"/>
        <v>150.81206496519721</v>
      </c>
      <c r="I41" s="29">
        <v>715</v>
      </c>
      <c r="J41" s="15">
        <f t="shared" si="2"/>
        <v>1.0113154172560113</v>
      </c>
      <c r="K41" s="30">
        <f t="shared" si="5"/>
        <v>152.12765957446808</v>
      </c>
    </row>
    <row r="42" spans="1:11" ht="16.5" customHeight="1">
      <c r="A42" s="365"/>
      <c r="B42" s="93" t="s">
        <v>15</v>
      </c>
      <c r="C42" s="38">
        <v>550</v>
      </c>
      <c r="D42" s="15">
        <f t="shared" si="0"/>
        <v>0.77793493635077793</v>
      </c>
      <c r="E42" s="30">
        <f t="shared" si="3"/>
        <v>144.73684210526315</v>
      </c>
      <c r="F42" s="38">
        <v>650</v>
      </c>
      <c r="G42" s="15">
        <f t="shared" si="1"/>
        <v>0.91937765205091937</v>
      </c>
      <c r="H42" s="30">
        <f t="shared" si="4"/>
        <v>150.81206496519721</v>
      </c>
      <c r="I42" s="29">
        <v>715</v>
      </c>
      <c r="J42" s="15">
        <f t="shared" si="2"/>
        <v>1.0113154172560113</v>
      </c>
      <c r="K42" s="30">
        <f t="shared" si="5"/>
        <v>152.12765957446808</v>
      </c>
    </row>
    <row r="43" spans="1:11" ht="16.5" customHeight="1">
      <c r="A43" s="365"/>
      <c r="B43" s="93" t="s">
        <v>16</v>
      </c>
      <c r="C43" s="38">
        <v>550</v>
      </c>
      <c r="D43" s="15">
        <f t="shared" si="0"/>
        <v>0.77793493635077793</v>
      </c>
      <c r="E43" s="30">
        <f t="shared" si="3"/>
        <v>144.73684210526315</v>
      </c>
      <c r="F43" s="38">
        <v>637</v>
      </c>
      <c r="G43" s="15">
        <f t="shared" si="1"/>
        <v>0.90099009900990101</v>
      </c>
      <c r="H43" s="30">
        <f t="shared" si="4"/>
        <v>147.79582366589327</v>
      </c>
      <c r="I43" s="29">
        <v>715</v>
      </c>
      <c r="J43" s="15">
        <f t="shared" si="2"/>
        <v>1.0113154172560113</v>
      </c>
      <c r="K43" s="30">
        <f t="shared" si="5"/>
        <v>152.12765957446808</v>
      </c>
    </row>
    <row r="44" spans="1:11" ht="16.5" customHeight="1">
      <c r="A44" s="365"/>
      <c r="B44" s="93" t="s">
        <v>17</v>
      </c>
      <c r="C44" s="38">
        <v>625</v>
      </c>
      <c r="D44" s="15">
        <f t="shared" si="0"/>
        <v>0.88401697312588401</v>
      </c>
      <c r="E44" s="30">
        <f t="shared" si="3"/>
        <v>164.4736842105263</v>
      </c>
      <c r="F44" s="38">
        <v>715</v>
      </c>
      <c r="G44" s="15">
        <f t="shared" si="1"/>
        <v>1.0113154172560113</v>
      </c>
      <c r="H44" s="30">
        <f t="shared" si="4"/>
        <v>165.89327146171692</v>
      </c>
      <c r="I44" s="29">
        <v>825</v>
      </c>
      <c r="J44" s="15">
        <f t="shared" si="2"/>
        <v>1.1669024045261669</v>
      </c>
      <c r="K44" s="30">
        <f t="shared" si="5"/>
        <v>175.531914893617</v>
      </c>
    </row>
    <row r="45" spans="1:11" ht="16.5" customHeight="1">
      <c r="A45" s="365"/>
      <c r="B45" s="93" t="s">
        <v>18</v>
      </c>
      <c r="C45" s="38">
        <v>625</v>
      </c>
      <c r="D45" s="15">
        <f t="shared" si="0"/>
        <v>0.88401697312588401</v>
      </c>
      <c r="E45" s="30">
        <f t="shared" si="3"/>
        <v>164.4736842105263</v>
      </c>
      <c r="F45" s="38">
        <v>715</v>
      </c>
      <c r="G45" s="15">
        <f t="shared" si="1"/>
        <v>1.0113154172560113</v>
      </c>
      <c r="H45" s="30">
        <f t="shared" si="4"/>
        <v>165.89327146171692</v>
      </c>
      <c r="I45" s="29">
        <v>825</v>
      </c>
      <c r="J45" s="15">
        <f t="shared" si="2"/>
        <v>1.1669024045261669</v>
      </c>
      <c r="K45" s="30">
        <f t="shared" si="5"/>
        <v>175.531914893617</v>
      </c>
    </row>
    <row r="46" spans="1:11" ht="16.5" customHeight="1">
      <c r="A46" s="365"/>
      <c r="B46" s="93" t="s">
        <v>19</v>
      </c>
      <c r="C46" s="38">
        <v>670</v>
      </c>
      <c r="D46" s="15">
        <f t="shared" si="0"/>
        <v>0.94766619519094764</v>
      </c>
      <c r="E46" s="30">
        <f t="shared" si="3"/>
        <v>176.31578947368419</v>
      </c>
      <c r="F46" s="38">
        <v>770</v>
      </c>
      <c r="G46" s="15">
        <f t="shared" si="1"/>
        <v>1.0891089108910892</v>
      </c>
      <c r="H46" s="30">
        <f t="shared" si="4"/>
        <v>178.65429234338748</v>
      </c>
      <c r="I46" s="29">
        <v>850</v>
      </c>
      <c r="J46" s="15">
        <f t="shared" si="2"/>
        <v>1.2022630834512023</v>
      </c>
      <c r="K46" s="30">
        <f t="shared" si="5"/>
        <v>180.85106382978725</v>
      </c>
    </row>
    <row r="47" spans="1:11" ht="16.5" customHeight="1">
      <c r="A47" s="365"/>
      <c r="B47" s="93" t="s">
        <v>20</v>
      </c>
      <c r="C47" s="38">
        <v>670</v>
      </c>
      <c r="D47" s="15">
        <f t="shared" si="0"/>
        <v>0.94766619519094764</v>
      </c>
      <c r="E47" s="30">
        <f t="shared" si="3"/>
        <v>176.31578947368419</v>
      </c>
      <c r="F47" s="38">
        <v>770</v>
      </c>
      <c r="G47" s="15">
        <f t="shared" si="1"/>
        <v>1.0891089108910892</v>
      </c>
      <c r="H47" s="30">
        <f t="shared" si="4"/>
        <v>178.65429234338748</v>
      </c>
      <c r="I47" s="29">
        <v>850</v>
      </c>
      <c r="J47" s="15">
        <f t="shared" si="2"/>
        <v>1.2022630834512023</v>
      </c>
      <c r="K47" s="30">
        <f t="shared" si="5"/>
        <v>180.85106382978725</v>
      </c>
    </row>
    <row r="48" spans="1:11" ht="16.5" customHeight="1">
      <c r="A48" s="365"/>
      <c r="B48" s="93" t="s">
        <v>146</v>
      </c>
      <c r="C48" s="38">
        <v>670</v>
      </c>
      <c r="D48" s="15">
        <f t="shared" si="0"/>
        <v>0.94766619519094764</v>
      </c>
      <c r="E48" s="30">
        <f t="shared" si="3"/>
        <v>176.31578947368419</v>
      </c>
      <c r="F48" s="38">
        <v>770</v>
      </c>
      <c r="G48" s="15">
        <f t="shared" si="1"/>
        <v>1.0891089108910892</v>
      </c>
      <c r="H48" s="30">
        <f t="shared" si="4"/>
        <v>178.65429234338748</v>
      </c>
      <c r="I48" s="29">
        <v>850</v>
      </c>
      <c r="J48" s="15">
        <f t="shared" si="2"/>
        <v>1.2022630834512023</v>
      </c>
      <c r="K48" s="30">
        <f t="shared" si="5"/>
        <v>180.85106382978725</v>
      </c>
    </row>
    <row r="49" spans="1:11" ht="16.5" customHeight="1" thickBot="1">
      <c r="A49" s="365"/>
      <c r="B49" s="100" t="s">
        <v>147</v>
      </c>
      <c r="C49" s="41">
        <v>775</v>
      </c>
      <c r="D49" s="17">
        <f t="shared" si="0"/>
        <v>1.0961810466760962</v>
      </c>
      <c r="E49" s="42">
        <f t="shared" si="3"/>
        <v>203.9473684210526</v>
      </c>
      <c r="F49" s="41">
        <v>890</v>
      </c>
      <c r="G49" s="17">
        <f t="shared" si="1"/>
        <v>1.2588401697312588</v>
      </c>
      <c r="H49" s="42">
        <f t="shared" si="4"/>
        <v>206.49651972157776</v>
      </c>
      <c r="I49" s="43">
        <v>1015</v>
      </c>
      <c r="J49" s="17">
        <f t="shared" si="2"/>
        <v>1.4356435643564356</v>
      </c>
      <c r="K49" s="42">
        <f t="shared" si="5"/>
        <v>215.95744680851064</v>
      </c>
    </row>
    <row r="50" spans="1:11">
      <c r="A50" s="361">
        <v>2016</v>
      </c>
      <c r="B50" s="83" t="s">
        <v>148</v>
      </c>
      <c r="C50" s="35">
        <v>775</v>
      </c>
      <c r="D50" s="13">
        <f t="shared" si="0"/>
        <v>1.0961810466760962</v>
      </c>
      <c r="E50" s="27">
        <f t="shared" si="3"/>
        <v>203.9473684210526</v>
      </c>
      <c r="F50" s="35">
        <v>890</v>
      </c>
      <c r="G50" s="13">
        <f t="shared" si="1"/>
        <v>1.2588401697312588</v>
      </c>
      <c r="H50" s="27">
        <f t="shared" si="4"/>
        <v>206.49651972157776</v>
      </c>
      <c r="I50" s="26">
        <v>1015</v>
      </c>
      <c r="J50" s="13">
        <f t="shared" si="2"/>
        <v>1.4356435643564356</v>
      </c>
      <c r="K50" s="27">
        <f t="shared" si="5"/>
        <v>215.95744680851064</v>
      </c>
    </row>
    <row r="51" spans="1:11">
      <c r="A51" s="362"/>
      <c r="B51" s="134" t="s">
        <v>12</v>
      </c>
      <c r="C51" s="38">
        <v>775</v>
      </c>
      <c r="D51" s="15">
        <f t="shared" si="0"/>
        <v>1.0961810466760962</v>
      </c>
      <c r="E51" s="30">
        <f t="shared" si="3"/>
        <v>203.9473684210526</v>
      </c>
      <c r="F51" s="38">
        <v>890</v>
      </c>
      <c r="G51" s="15">
        <f t="shared" si="1"/>
        <v>1.2588401697312588</v>
      </c>
      <c r="H51" s="30">
        <f t="shared" si="4"/>
        <v>206.49651972157776</v>
      </c>
      <c r="I51" s="29">
        <v>1015</v>
      </c>
      <c r="J51" s="15">
        <f t="shared" si="2"/>
        <v>1.4356435643564356</v>
      </c>
      <c r="K51" s="30">
        <f t="shared" si="5"/>
        <v>215.95744680851064</v>
      </c>
    </row>
    <row r="52" spans="1:11">
      <c r="A52" s="362"/>
      <c r="B52" s="134" t="s">
        <v>13</v>
      </c>
      <c r="C52" s="38">
        <v>775</v>
      </c>
      <c r="D52" s="15">
        <f t="shared" si="0"/>
        <v>1.0961810466760962</v>
      </c>
      <c r="E52" s="30">
        <f t="shared" si="3"/>
        <v>203.9473684210526</v>
      </c>
      <c r="F52" s="38">
        <v>890</v>
      </c>
      <c r="G52" s="15">
        <f t="shared" si="1"/>
        <v>1.2588401697312588</v>
      </c>
      <c r="H52" s="30">
        <f t="shared" si="4"/>
        <v>206.49651972157776</v>
      </c>
      <c r="I52" s="29">
        <v>1015</v>
      </c>
      <c r="J52" s="15">
        <f t="shared" si="2"/>
        <v>1.4356435643564356</v>
      </c>
      <c r="K52" s="30">
        <f t="shared" si="5"/>
        <v>215.95744680851064</v>
      </c>
    </row>
    <row r="53" spans="1:11">
      <c r="A53" s="362"/>
      <c r="B53" s="134" t="s">
        <v>14</v>
      </c>
      <c r="C53" s="38">
        <v>775</v>
      </c>
      <c r="D53" s="15">
        <f t="shared" si="0"/>
        <v>1.0961810466760962</v>
      </c>
      <c r="E53" s="30">
        <f t="shared" si="3"/>
        <v>203.9473684210526</v>
      </c>
      <c r="F53" s="38">
        <v>890</v>
      </c>
      <c r="G53" s="15">
        <f t="shared" si="1"/>
        <v>1.2588401697312588</v>
      </c>
      <c r="H53" s="30">
        <f t="shared" si="4"/>
        <v>206.49651972157776</v>
      </c>
      <c r="I53" s="29">
        <v>1015</v>
      </c>
      <c r="J53" s="15">
        <f t="shared" si="2"/>
        <v>1.4356435643564356</v>
      </c>
      <c r="K53" s="30">
        <f t="shared" si="5"/>
        <v>215.95744680851064</v>
      </c>
    </row>
    <row r="54" spans="1:11">
      <c r="A54" s="362"/>
      <c r="B54" s="134" t="s">
        <v>15</v>
      </c>
      <c r="C54" s="38">
        <v>775</v>
      </c>
      <c r="D54" s="15">
        <f t="shared" si="0"/>
        <v>1.0961810466760962</v>
      </c>
      <c r="E54" s="30">
        <f t="shared" si="3"/>
        <v>203.9473684210526</v>
      </c>
      <c r="F54" s="38">
        <v>890</v>
      </c>
      <c r="G54" s="15">
        <f t="shared" si="1"/>
        <v>1.2588401697312588</v>
      </c>
      <c r="H54" s="30">
        <f t="shared" si="4"/>
        <v>206.49651972157776</v>
      </c>
      <c r="I54" s="29">
        <v>1015</v>
      </c>
      <c r="J54" s="15">
        <f t="shared" si="2"/>
        <v>1.4356435643564356</v>
      </c>
      <c r="K54" s="30">
        <f t="shared" si="5"/>
        <v>215.95744680851064</v>
      </c>
    </row>
    <row r="55" spans="1:11">
      <c r="A55" s="362"/>
      <c r="B55" s="93" t="s">
        <v>16</v>
      </c>
      <c r="C55" s="38">
        <v>775</v>
      </c>
      <c r="D55" s="15">
        <f t="shared" si="0"/>
        <v>1.0961810466760962</v>
      </c>
      <c r="E55" s="30">
        <f t="shared" si="3"/>
        <v>203.9473684210526</v>
      </c>
      <c r="F55" s="38">
        <v>890</v>
      </c>
      <c r="G55" s="15">
        <f t="shared" si="1"/>
        <v>1.2588401697312588</v>
      </c>
      <c r="H55" s="30">
        <f t="shared" si="4"/>
        <v>206.49651972157776</v>
      </c>
      <c r="I55" s="38" t="s">
        <v>150</v>
      </c>
      <c r="J55" s="15" t="s">
        <v>150</v>
      </c>
      <c r="K55" s="16" t="s">
        <v>150</v>
      </c>
    </row>
    <row r="56" spans="1:11">
      <c r="A56" s="362"/>
      <c r="B56" s="93" t="s">
        <v>17</v>
      </c>
      <c r="C56" s="38">
        <v>850</v>
      </c>
      <c r="D56" s="15">
        <f t="shared" si="0"/>
        <v>1.2022630834512023</v>
      </c>
      <c r="E56" s="30">
        <f t="shared" si="3"/>
        <v>223.68421052631581</v>
      </c>
      <c r="F56" s="38">
        <v>975</v>
      </c>
      <c r="G56" s="15">
        <f t="shared" si="1"/>
        <v>1.3790664780763791</v>
      </c>
      <c r="H56" s="30">
        <f t="shared" si="4"/>
        <v>226.21809744779583</v>
      </c>
      <c r="I56" s="38" t="s">
        <v>150</v>
      </c>
      <c r="J56" s="15" t="s">
        <v>150</v>
      </c>
      <c r="K56" s="16" t="s">
        <v>150</v>
      </c>
    </row>
    <row r="57" spans="1:11">
      <c r="A57" s="362"/>
      <c r="B57" s="93" t="s">
        <v>18</v>
      </c>
      <c r="C57" s="38">
        <v>850</v>
      </c>
      <c r="D57" s="15">
        <f t="shared" si="0"/>
        <v>1.2022630834512023</v>
      </c>
      <c r="E57" s="30">
        <f t="shared" si="3"/>
        <v>223.68421052631581</v>
      </c>
      <c r="F57" s="38">
        <v>975</v>
      </c>
      <c r="G57" s="15">
        <f t="shared" si="1"/>
        <v>1.3790664780763791</v>
      </c>
      <c r="H57" s="30">
        <f t="shared" si="4"/>
        <v>226.21809744779583</v>
      </c>
      <c r="I57" s="38">
        <v>1125</v>
      </c>
      <c r="J57" s="15">
        <f t="shared" ref="J57:J65" si="6">I57/$B$119</f>
        <v>1.5912305516265912</v>
      </c>
      <c r="K57" s="16">
        <f t="shared" ref="K57:K62" si="7">I57/$I$23*100</f>
        <v>239.36170212765958</v>
      </c>
    </row>
    <row r="58" spans="1:11">
      <c r="A58" s="362"/>
      <c r="B58" s="93" t="s">
        <v>19</v>
      </c>
      <c r="C58" s="38">
        <v>895</v>
      </c>
      <c r="D58" s="15">
        <f t="shared" si="0"/>
        <v>1.265912305516266</v>
      </c>
      <c r="E58" s="30">
        <f t="shared" si="3"/>
        <v>235.52631578947367</v>
      </c>
      <c r="F58" s="38">
        <v>1020</v>
      </c>
      <c r="G58" s="15">
        <f t="shared" si="1"/>
        <v>1.4427157001414428</v>
      </c>
      <c r="H58" s="30">
        <f t="shared" si="4"/>
        <v>236.65893271461718</v>
      </c>
      <c r="I58" s="38">
        <v>1180</v>
      </c>
      <c r="J58" s="15">
        <f t="shared" si="6"/>
        <v>1.6690240452616689</v>
      </c>
      <c r="K58" s="16">
        <f t="shared" si="7"/>
        <v>251.06382978723403</v>
      </c>
    </row>
    <row r="59" spans="1:11">
      <c r="A59" s="362"/>
      <c r="B59" s="93" t="s">
        <v>20</v>
      </c>
      <c r="C59" s="38">
        <v>895</v>
      </c>
      <c r="D59" s="15">
        <f t="shared" si="0"/>
        <v>1.265912305516266</v>
      </c>
      <c r="E59" s="30">
        <f t="shared" si="3"/>
        <v>235.52631578947367</v>
      </c>
      <c r="F59" s="38">
        <v>1020</v>
      </c>
      <c r="G59" s="15">
        <f t="shared" si="1"/>
        <v>1.4427157001414428</v>
      </c>
      <c r="H59" s="30">
        <f t="shared" si="4"/>
        <v>236.65893271461718</v>
      </c>
      <c r="I59" s="38">
        <v>1180</v>
      </c>
      <c r="J59" s="15">
        <f t="shared" si="6"/>
        <v>1.6690240452616689</v>
      </c>
      <c r="K59" s="16">
        <f t="shared" si="7"/>
        <v>251.06382978723403</v>
      </c>
    </row>
    <row r="60" spans="1:11">
      <c r="A60" s="362"/>
      <c r="B60" s="93" t="s">
        <v>146</v>
      </c>
      <c r="C60" s="38">
        <v>895</v>
      </c>
      <c r="D60" s="15">
        <f t="shared" si="0"/>
        <v>1.265912305516266</v>
      </c>
      <c r="E60" s="30">
        <f t="shared" si="3"/>
        <v>235.52631578947367</v>
      </c>
      <c r="F60" s="38">
        <v>1020</v>
      </c>
      <c r="G60" s="15">
        <f t="shared" si="1"/>
        <v>1.4427157001414428</v>
      </c>
      <c r="H60" s="30">
        <f t="shared" si="4"/>
        <v>236.65893271461718</v>
      </c>
      <c r="I60" s="38">
        <v>1180</v>
      </c>
      <c r="J60" s="15">
        <f t="shared" si="6"/>
        <v>1.6690240452616689</v>
      </c>
      <c r="K60" s="16">
        <f t="shared" si="7"/>
        <v>251.06382978723403</v>
      </c>
    </row>
    <row r="61" spans="1:11" ht="15" thickBot="1">
      <c r="A61" s="362"/>
      <c r="B61" s="100" t="s">
        <v>147</v>
      </c>
      <c r="C61" s="41">
        <v>940</v>
      </c>
      <c r="D61" s="17">
        <f t="shared" si="0"/>
        <v>1.3295615275813295</v>
      </c>
      <c r="E61" s="42">
        <f t="shared" si="3"/>
        <v>247.36842105263159</v>
      </c>
      <c r="F61" s="41">
        <v>1080</v>
      </c>
      <c r="G61" s="17">
        <f t="shared" si="1"/>
        <v>1.5275813295615275</v>
      </c>
      <c r="H61" s="42">
        <f t="shared" si="4"/>
        <v>250.58004640371229</v>
      </c>
      <c r="I61" s="41">
        <v>1240</v>
      </c>
      <c r="J61" s="17">
        <f t="shared" si="6"/>
        <v>1.7538896746817538</v>
      </c>
      <c r="K61" s="18">
        <f t="shared" si="7"/>
        <v>263.82978723404256</v>
      </c>
    </row>
    <row r="62" spans="1:11">
      <c r="A62" s="364">
        <v>2017</v>
      </c>
      <c r="B62" s="83" t="s">
        <v>148</v>
      </c>
      <c r="C62" s="35">
        <v>940</v>
      </c>
      <c r="D62" s="13">
        <f t="shared" si="0"/>
        <v>1.3295615275813295</v>
      </c>
      <c r="E62" s="27">
        <f t="shared" si="3"/>
        <v>247.36842105263159</v>
      </c>
      <c r="F62" s="35">
        <v>1080</v>
      </c>
      <c r="G62" s="13">
        <f t="shared" si="1"/>
        <v>1.5275813295615275</v>
      </c>
      <c r="H62" s="27">
        <f t="shared" si="4"/>
        <v>250.58004640371229</v>
      </c>
      <c r="I62" s="35">
        <v>1240</v>
      </c>
      <c r="J62" s="13">
        <f t="shared" si="6"/>
        <v>1.7538896746817538</v>
      </c>
      <c r="K62" s="14">
        <f t="shared" si="7"/>
        <v>263.82978723404256</v>
      </c>
    </row>
    <row r="63" spans="1:11">
      <c r="A63" s="365"/>
      <c r="B63" s="134" t="s">
        <v>12</v>
      </c>
      <c r="C63" s="135">
        <v>940</v>
      </c>
      <c r="D63" s="76">
        <f t="shared" si="0"/>
        <v>1.3295615275813295</v>
      </c>
      <c r="E63" s="126">
        <f t="shared" si="3"/>
        <v>247.36842105263159</v>
      </c>
      <c r="F63" s="135">
        <v>1080</v>
      </c>
      <c r="G63" s="76">
        <f t="shared" si="1"/>
        <v>1.5275813295615275</v>
      </c>
      <c r="H63" s="126">
        <f t="shared" si="4"/>
        <v>250.58004640371229</v>
      </c>
      <c r="I63" s="135">
        <v>1240</v>
      </c>
      <c r="J63" s="76">
        <f t="shared" si="6"/>
        <v>1.7538896746817538</v>
      </c>
      <c r="K63" s="154">
        <f>I63/$I$23*100</f>
        <v>263.82978723404256</v>
      </c>
    </row>
    <row r="64" spans="1:11">
      <c r="A64" s="365"/>
      <c r="B64" s="134" t="s">
        <v>13</v>
      </c>
      <c r="C64" s="135">
        <v>940</v>
      </c>
      <c r="D64" s="76">
        <f t="shared" si="0"/>
        <v>1.3295615275813295</v>
      </c>
      <c r="E64" s="126">
        <f t="shared" si="3"/>
        <v>247.36842105263159</v>
      </c>
      <c r="F64" s="135">
        <v>1080</v>
      </c>
      <c r="G64" s="76">
        <f t="shared" si="1"/>
        <v>1.5275813295615275</v>
      </c>
      <c r="H64" s="126">
        <f t="shared" si="4"/>
        <v>250.58004640371229</v>
      </c>
      <c r="I64" s="135">
        <v>1240</v>
      </c>
      <c r="J64" s="76">
        <f t="shared" si="6"/>
        <v>1.7538896746817538</v>
      </c>
      <c r="K64" s="154">
        <f>I64/$I$23*100</f>
        <v>263.82978723404256</v>
      </c>
    </row>
    <row r="65" spans="1:11">
      <c r="A65" s="365"/>
      <c r="B65" s="134" t="s">
        <v>14</v>
      </c>
      <c r="C65" s="135">
        <v>940</v>
      </c>
      <c r="D65" s="76">
        <f t="shared" si="0"/>
        <v>1.3295615275813295</v>
      </c>
      <c r="E65" s="126">
        <f t="shared" si="3"/>
        <v>247.36842105263159</v>
      </c>
      <c r="F65" s="135">
        <v>1080</v>
      </c>
      <c r="G65" s="76">
        <f t="shared" si="1"/>
        <v>1.5275813295615275</v>
      </c>
      <c r="H65" s="126">
        <f t="shared" si="4"/>
        <v>250.58004640371229</v>
      </c>
      <c r="I65" s="135">
        <v>1240</v>
      </c>
      <c r="J65" s="76">
        <f t="shared" si="6"/>
        <v>1.7538896746817538</v>
      </c>
      <c r="K65" s="154">
        <f>I65/$I$23*100</f>
        <v>263.82978723404256</v>
      </c>
    </row>
    <row r="66" spans="1:11">
      <c r="A66" s="365"/>
      <c r="B66" s="134" t="s">
        <v>15</v>
      </c>
      <c r="C66" s="135">
        <v>940</v>
      </c>
      <c r="D66" s="76">
        <f t="shared" si="0"/>
        <v>1.3295615275813295</v>
      </c>
      <c r="E66" s="126">
        <f t="shared" si="3"/>
        <v>247.36842105263159</v>
      </c>
      <c r="F66" s="135">
        <v>1080</v>
      </c>
      <c r="G66" s="76">
        <f t="shared" si="1"/>
        <v>1.5275813295615275</v>
      </c>
      <c r="H66" s="126">
        <f t="shared" si="4"/>
        <v>250.58004640371229</v>
      </c>
      <c r="I66" s="135" t="s">
        <v>150</v>
      </c>
      <c r="J66" s="76" t="s">
        <v>150</v>
      </c>
      <c r="K66" s="154" t="s">
        <v>150</v>
      </c>
    </row>
    <row r="67" spans="1:11">
      <c r="A67" s="365"/>
      <c r="B67" s="134" t="s">
        <v>16</v>
      </c>
      <c r="C67" s="135">
        <v>940</v>
      </c>
      <c r="D67" s="76">
        <f t="shared" si="0"/>
        <v>1.3295615275813295</v>
      </c>
      <c r="E67" s="126">
        <f t="shared" si="3"/>
        <v>247.36842105263159</v>
      </c>
      <c r="F67" s="135">
        <v>1080</v>
      </c>
      <c r="G67" s="76">
        <f t="shared" si="1"/>
        <v>1.5275813295615275</v>
      </c>
      <c r="H67" s="126">
        <f t="shared" si="4"/>
        <v>250.58004640371229</v>
      </c>
      <c r="I67" s="135" t="s">
        <v>150</v>
      </c>
      <c r="J67" s="76" t="s">
        <v>150</v>
      </c>
      <c r="K67" s="154" t="s">
        <v>150</v>
      </c>
    </row>
    <row r="68" spans="1:11">
      <c r="A68" s="365"/>
      <c r="B68" s="134" t="s">
        <v>17</v>
      </c>
      <c r="C68" s="135">
        <v>940</v>
      </c>
      <c r="D68" s="76">
        <f t="shared" si="0"/>
        <v>1.3295615275813295</v>
      </c>
      <c r="E68" s="126">
        <f t="shared" si="3"/>
        <v>247.36842105263159</v>
      </c>
      <c r="F68" s="135">
        <v>1080</v>
      </c>
      <c r="G68" s="76">
        <f t="shared" si="1"/>
        <v>1.5275813295615275</v>
      </c>
      <c r="H68" s="126">
        <f t="shared" si="4"/>
        <v>250.58004640371229</v>
      </c>
      <c r="I68" s="135" t="s">
        <v>150</v>
      </c>
      <c r="J68" s="76" t="s">
        <v>150</v>
      </c>
      <c r="K68" s="154" t="s">
        <v>150</v>
      </c>
    </row>
    <row r="69" spans="1:11">
      <c r="A69" s="365"/>
      <c r="B69" s="134" t="s">
        <v>18</v>
      </c>
      <c r="C69" s="135">
        <v>940</v>
      </c>
      <c r="D69" s="76">
        <f t="shared" si="0"/>
        <v>1.3295615275813295</v>
      </c>
      <c r="E69" s="126">
        <f t="shared" si="3"/>
        <v>247.36842105263159</v>
      </c>
      <c r="F69" s="135">
        <v>1080</v>
      </c>
      <c r="G69" s="76">
        <f t="shared" si="1"/>
        <v>1.5275813295615275</v>
      </c>
      <c r="H69" s="126">
        <f t="shared" si="4"/>
        <v>250.58004640371229</v>
      </c>
      <c r="I69" s="135" t="s">
        <v>150</v>
      </c>
      <c r="J69" s="76" t="s">
        <v>150</v>
      </c>
      <c r="K69" s="154" t="s">
        <v>150</v>
      </c>
    </row>
    <row r="70" spans="1:11">
      <c r="A70" s="365"/>
      <c r="B70" s="134" t="s">
        <v>19</v>
      </c>
      <c r="C70" s="135">
        <v>940</v>
      </c>
      <c r="D70" s="76">
        <f t="shared" si="0"/>
        <v>1.3295615275813295</v>
      </c>
      <c r="E70" s="126">
        <f t="shared" si="3"/>
        <v>247.36842105263159</v>
      </c>
      <c r="F70" s="135">
        <v>1080</v>
      </c>
      <c r="G70" s="76">
        <f t="shared" si="1"/>
        <v>1.5275813295615275</v>
      </c>
      <c r="H70" s="126">
        <f t="shared" si="4"/>
        <v>250.58004640371229</v>
      </c>
      <c r="I70" s="135" t="s">
        <v>150</v>
      </c>
      <c r="J70" s="76" t="s">
        <v>150</v>
      </c>
      <c r="K70" s="154" t="s">
        <v>150</v>
      </c>
    </row>
    <row r="71" spans="1:11">
      <c r="A71" s="365"/>
      <c r="B71" s="134" t="s">
        <v>20</v>
      </c>
      <c r="C71" s="135">
        <v>940</v>
      </c>
      <c r="D71" s="76">
        <f t="shared" si="0"/>
        <v>1.3295615275813295</v>
      </c>
      <c r="E71" s="126">
        <f t="shared" si="3"/>
        <v>247.36842105263159</v>
      </c>
      <c r="F71" s="135">
        <v>1050</v>
      </c>
      <c r="G71" s="76">
        <f t="shared" si="1"/>
        <v>1.4851485148514851</v>
      </c>
      <c r="H71" s="126">
        <f t="shared" si="4"/>
        <v>243.61948955916475</v>
      </c>
      <c r="I71" s="135" t="s">
        <v>150</v>
      </c>
      <c r="J71" s="76" t="s">
        <v>150</v>
      </c>
      <c r="K71" s="154" t="s">
        <v>150</v>
      </c>
    </row>
    <row r="72" spans="1:11">
      <c r="A72" s="365"/>
      <c r="B72" s="134" t="s">
        <v>146</v>
      </c>
      <c r="C72" s="135">
        <v>985</v>
      </c>
      <c r="D72" s="76">
        <f t="shared" si="0"/>
        <v>1.3932107496463932</v>
      </c>
      <c r="E72" s="126">
        <f t="shared" si="3"/>
        <v>259.21052631578948</v>
      </c>
      <c r="F72" s="135">
        <v>1148</v>
      </c>
      <c r="G72" s="76">
        <f t="shared" si="1"/>
        <v>1.6237623762376239</v>
      </c>
      <c r="H72" s="126">
        <f t="shared" si="4"/>
        <v>266.35730858468679</v>
      </c>
      <c r="I72" s="135" t="s">
        <v>150</v>
      </c>
      <c r="J72" s="76" t="s">
        <v>150</v>
      </c>
      <c r="K72" s="154" t="s">
        <v>150</v>
      </c>
    </row>
    <row r="73" spans="1:11" ht="15" thickBot="1">
      <c r="A73" s="365"/>
      <c r="B73" s="31" t="s">
        <v>147</v>
      </c>
      <c r="C73" s="41">
        <v>1254</v>
      </c>
      <c r="D73" s="17">
        <f t="shared" si="0"/>
        <v>1.7736916548797736</v>
      </c>
      <c r="E73" s="42">
        <f t="shared" si="3"/>
        <v>330</v>
      </c>
      <c r="F73" s="41">
        <v>1271</v>
      </c>
      <c r="G73" s="17">
        <f t="shared" si="1"/>
        <v>1.7977369165487977</v>
      </c>
      <c r="H73" s="42">
        <f t="shared" si="4"/>
        <v>294.8955916473318</v>
      </c>
      <c r="I73" s="41" t="s">
        <v>150</v>
      </c>
      <c r="J73" s="17" t="s">
        <v>150</v>
      </c>
      <c r="K73" s="18" t="s">
        <v>150</v>
      </c>
    </row>
    <row r="74" spans="1:11">
      <c r="A74" s="364">
        <v>2018</v>
      </c>
      <c r="B74" s="83" t="s">
        <v>148</v>
      </c>
      <c r="C74" s="35">
        <v>1140</v>
      </c>
      <c r="D74" s="13">
        <f t="shared" si="0"/>
        <v>1.6124469589816124</v>
      </c>
      <c r="E74" s="27">
        <f t="shared" si="3"/>
        <v>300</v>
      </c>
      <c r="F74" s="35">
        <v>1207</v>
      </c>
      <c r="G74" s="13">
        <f t="shared" si="1"/>
        <v>1.7072135785007072</v>
      </c>
      <c r="H74" s="27">
        <f t="shared" si="4"/>
        <v>280.04640371229698</v>
      </c>
      <c r="I74" s="35" t="s">
        <v>150</v>
      </c>
      <c r="J74" s="13" t="s">
        <v>150</v>
      </c>
      <c r="K74" s="14" t="s">
        <v>150</v>
      </c>
    </row>
    <row r="75" spans="1:11">
      <c r="A75" s="365"/>
      <c r="B75" s="134" t="s">
        <v>12</v>
      </c>
      <c r="C75" s="135">
        <v>1140</v>
      </c>
      <c r="D75" s="76">
        <f t="shared" si="0"/>
        <v>1.6124469589816124</v>
      </c>
      <c r="E75" s="126">
        <f t="shared" si="3"/>
        <v>300</v>
      </c>
      <c r="F75" s="135">
        <v>1277</v>
      </c>
      <c r="G75" s="76">
        <f t="shared" si="1"/>
        <v>1.8062234794908063</v>
      </c>
      <c r="H75" s="126">
        <f t="shared" si="4"/>
        <v>296.28770301624127</v>
      </c>
      <c r="I75" s="135" t="s">
        <v>150</v>
      </c>
      <c r="J75" s="76" t="s">
        <v>150</v>
      </c>
      <c r="K75" s="154" t="s">
        <v>150</v>
      </c>
    </row>
    <row r="76" spans="1:11">
      <c r="A76" s="365"/>
      <c r="B76" s="134" t="s">
        <v>13</v>
      </c>
      <c r="C76" s="135">
        <v>1140</v>
      </c>
      <c r="D76" s="76">
        <f t="shared" si="0"/>
        <v>1.6124469589816124</v>
      </c>
      <c r="E76" s="126">
        <f t="shared" si="3"/>
        <v>300</v>
      </c>
      <c r="F76" s="135">
        <v>1207</v>
      </c>
      <c r="G76" s="76">
        <f t="shared" si="1"/>
        <v>1.7072135785007072</v>
      </c>
      <c r="H76" s="126">
        <f t="shared" si="4"/>
        <v>280.04640371229698</v>
      </c>
      <c r="I76" s="135" t="s">
        <v>150</v>
      </c>
      <c r="J76" s="76" t="s">
        <v>150</v>
      </c>
      <c r="K76" s="154" t="s">
        <v>150</v>
      </c>
    </row>
    <row r="77" spans="1:11">
      <c r="A77" s="365"/>
      <c r="B77" s="134" t="s">
        <v>14</v>
      </c>
      <c r="C77" s="135">
        <v>1482</v>
      </c>
      <c r="D77" s="76">
        <f t="shared" si="0"/>
        <v>2.0961810466760964</v>
      </c>
      <c r="E77" s="126">
        <f t="shared" si="3"/>
        <v>390</v>
      </c>
      <c r="F77" s="135">
        <v>1384</v>
      </c>
      <c r="G77" s="76">
        <f t="shared" si="1"/>
        <v>1.9575671852899577</v>
      </c>
      <c r="H77" s="126">
        <f t="shared" si="4"/>
        <v>321.1136890951276</v>
      </c>
      <c r="I77" s="135" t="s">
        <v>150</v>
      </c>
      <c r="J77" s="76" t="s">
        <v>150</v>
      </c>
      <c r="K77" s="154" t="s">
        <v>150</v>
      </c>
    </row>
    <row r="78" spans="1:11">
      <c r="A78" s="365"/>
      <c r="B78" s="134" t="s">
        <v>15</v>
      </c>
      <c r="C78" s="135">
        <v>980</v>
      </c>
      <c r="D78" s="76">
        <f t="shared" si="0"/>
        <v>1.386138613861386</v>
      </c>
      <c r="E78" s="126">
        <f t="shared" si="3"/>
        <v>257.89473684210526</v>
      </c>
      <c r="F78" s="135">
        <v>1156</v>
      </c>
      <c r="G78" s="76">
        <f t="shared" si="1"/>
        <v>1.6350777934936351</v>
      </c>
      <c r="H78" s="126">
        <f t="shared" si="4"/>
        <v>268.21345707656616</v>
      </c>
      <c r="I78" s="135" t="s">
        <v>150</v>
      </c>
      <c r="J78" s="76" t="s">
        <v>150</v>
      </c>
      <c r="K78" s="154" t="s">
        <v>150</v>
      </c>
    </row>
    <row r="79" spans="1:11">
      <c r="A79" s="365"/>
      <c r="B79" s="134" t="s">
        <v>16</v>
      </c>
      <c r="C79" s="135">
        <v>1106</v>
      </c>
      <c r="D79" s="76">
        <f t="shared" ref="D79:D100" si="8">C79/$B$119</f>
        <v>1.5643564356435644</v>
      </c>
      <c r="E79" s="126">
        <f t="shared" si="3"/>
        <v>291.05263157894734</v>
      </c>
      <c r="F79" s="135">
        <v>1128</v>
      </c>
      <c r="G79" s="76">
        <f t="shared" ref="G79:G100" si="9">F79/$B$119</f>
        <v>1.5954738330975955</v>
      </c>
      <c r="H79" s="126">
        <f t="shared" si="4"/>
        <v>261.71693735498837</v>
      </c>
      <c r="I79" s="135" t="s">
        <v>150</v>
      </c>
      <c r="J79" s="76" t="s">
        <v>150</v>
      </c>
      <c r="K79" s="154" t="s">
        <v>150</v>
      </c>
    </row>
    <row r="80" spans="1:11">
      <c r="A80" s="365"/>
      <c r="B80" s="134" t="s">
        <v>17</v>
      </c>
      <c r="C80" s="135">
        <v>1038</v>
      </c>
      <c r="D80" s="76">
        <f t="shared" si="8"/>
        <v>1.4681753889674682</v>
      </c>
      <c r="E80" s="126">
        <f t="shared" ref="E80:E100" si="10">C80/$C$23*100</f>
        <v>273.15789473684208</v>
      </c>
      <c r="F80" s="135">
        <v>1085</v>
      </c>
      <c r="G80" s="76">
        <f t="shared" si="9"/>
        <v>1.5346534653465347</v>
      </c>
      <c r="H80" s="126">
        <f t="shared" ref="H80:H100" si="11">F80/$F$23*100</f>
        <v>251.74013921113686</v>
      </c>
      <c r="I80" s="135" t="s">
        <v>150</v>
      </c>
      <c r="J80" s="76" t="s">
        <v>150</v>
      </c>
      <c r="K80" s="154" t="s">
        <v>150</v>
      </c>
    </row>
    <row r="81" spans="1:11">
      <c r="A81" s="365"/>
      <c r="B81" s="134" t="s">
        <v>18</v>
      </c>
      <c r="C81" s="135">
        <v>1013</v>
      </c>
      <c r="D81" s="76">
        <f t="shared" si="8"/>
        <v>1.4328147100424329</v>
      </c>
      <c r="E81" s="126">
        <f t="shared" si="10"/>
        <v>266.5789473684211</v>
      </c>
      <c r="F81" s="135">
        <v>1438</v>
      </c>
      <c r="G81" s="76">
        <f t="shared" si="9"/>
        <v>2.0339462517680338</v>
      </c>
      <c r="H81" s="126">
        <f t="shared" si="11"/>
        <v>333.64269141531321</v>
      </c>
      <c r="I81" s="135" t="s">
        <v>150</v>
      </c>
      <c r="J81" s="76" t="s">
        <v>150</v>
      </c>
      <c r="K81" s="154" t="s">
        <v>150</v>
      </c>
    </row>
    <row r="82" spans="1:11">
      <c r="A82" s="365"/>
      <c r="B82" s="134" t="s">
        <v>19</v>
      </c>
      <c r="C82" s="135">
        <v>1013</v>
      </c>
      <c r="D82" s="76">
        <f t="shared" si="8"/>
        <v>1.4328147100424329</v>
      </c>
      <c r="E82" s="126">
        <f t="shared" si="10"/>
        <v>266.5789473684211</v>
      </c>
      <c r="F82" s="135">
        <v>1438</v>
      </c>
      <c r="G82" s="76">
        <f t="shared" si="9"/>
        <v>2.0339462517680338</v>
      </c>
      <c r="H82" s="126">
        <f t="shared" si="11"/>
        <v>333.64269141531321</v>
      </c>
      <c r="I82" s="135" t="s">
        <v>150</v>
      </c>
      <c r="J82" s="76" t="s">
        <v>150</v>
      </c>
      <c r="K82" s="154" t="s">
        <v>150</v>
      </c>
    </row>
    <row r="83" spans="1:11">
      <c r="A83" s="365"/>
      <c r="B83" s="134" t="s">
        <v>20</v>
      </c>
      <c r="C83" s="135">
        <v>1104</v>
      </c>
      <c r="D83" s="76">
        <f t="shared" si="8"/>
        <v>1.5615275813295615</v>
      </c>
      <c r="E83" s="126">
        <f t="shared" si="10"/>
        <v>290.5263157894737</v>
      </c>
      <c r="F83" s="135">
        <v>1650</v>
      </c>
      <c r="G83" s="76">
        <f t="shared" si="9"/>
        <v>2.3338048090523338</v>
      </c>
      <c r="H83" s="126">
        <f t="shared" si="11"/>
        <v>382.83062645011603</v>
      </c>
      <c r="I83" s="135" t="s">
        <v>150</v>
      </c>
      <c r="J83" s="76" t="s">
        <v>150</v>
      </c>
      <c r="K83" s="154" t="s">
        <v>150</v>
      </c>
    </row>
    <row r="84" spans="1:11">
      <c r="A84" s="365"/>
      <c r="B84" s="134" t="s">
        <v>146</v>
      </c>
      <c r="C84" s="135">
        <v>1356</v>
      </c>
      <c r="D84" s="76">
        <f t="shared" si="8"/>
        <v>1.917963224893918</v>
      </c>
      <c r="E84" s="126">
        <f t="shared" si="10"/>
        <v>356.84210526315792</v>
      </c>
      <c r="F84" s="135">
        <v>1780</v>
      </c>
      <c r="G84" s="76">
        <f t="shared" si="9"/>
        <v>2.5176803394625176</v>
      </c>
      <c r="H84" s="126">
        <f t="shared" si="11"/>
        <v>412.99303944315551</v>
      </c>
      <c r="I84" s="135" t="s">
        <v>150</v>
      </c>
      <c r="J84" s="76" t="s">
        <v>150</v>
      </c>
      <c r="K84" s="154" t="s">
        <v>150</v>
      </c>
    </row>
    <row r="85" spans="1:11" ht="15" thickBot="1">
      <c r="A85" s="365"/>
      <c r="B85" s="112" t="s">
        <v>147</v>
      </c>
      <c r="C85" s="320">
        <v>1356</v>
      </c>
      <c r="D85" s="165">
        <f t="shared" si="8"/>
        <v>1.917963224893918</v>
      </c>
      <c r="E85" s="168">
        <f t="shared" si="10"/>
        <v>356.84210526315792</v>
      </c>
      <c r="F85" s="320">
        <v>1780</v>
      </c>
      <c r="G85" s="165">
        <f t="shared" si="9"/>
        <v>2.5176803394625176</v>
      </c>
      <c r="H85" s="168">
        <f t="shared" si="11"/>
        <v>412.99303944315551</v>
      </c>
      <c r="I85" s="320" t="s">
        <v>150</v>
      </c>
      <c r="J85" s="165" t="s">
        <v>150</v>
      </c>
      <c r="K85" s="146" t="s">
        <v>150</v>
      </c>
    </row>
    <row r="86" spans="1:11">
      <c r="A86" s="364">
        <v>2019</v>
      </c>
      <c r="B86" s="83" t="s">
        <v>148</v>
      </c>
      <c r="C86" s="35">
        <v>1423</v>
      </c>
      <c r="D86" s="13">
        <f t="shared" si="8"/>
        <v>2.0127298444130126</v>
      </c>
      <c r="E86" s="27">
        <f t="shared" si="10"/>
        <v>374.47368421052636</v>
      </c>
      <c r="F86" s="35">
        <v>1980</v>
      </c>
      <c r="G86" s="13">
        <f t="shared" si="9"/>
        <v>2.8005657708628005</v>
      </c>
      <c r="H86" s="27">
        <f t="shared" si="11"/>
        <v>459.39675174013922</v>
      </c>
      <c r="I86" s="35" t="s">
        <v>150</v>
      </c>
      <c r="J86" s="13" t="s">
        <v>150</v>
      </c>
      <c r="K86" s="14" t="s">
        <v>150</v>
      </c>
    </row>
    <row r="87" spans="1:11">
      <c r="A87" s="365"/>
      <c r="B87" s="134" t="s">
        <v>12</v>
      </c>
      <c r="C87" s="135">
        <v>1423</v>
      </c>
      <c r="D87" s="76">
        <f t="shared" si="8"/>
        <v>2.0127298444130126</v>
      </c>
      <c r="E87" s="126">
        <f t="shared" si="10"/>
        <v>374.47368421052636</v>
      </c>
      <c r="F87" s="135">
        <v>2400</v>
      </c>
      <c r="G87" s="76">
        <f t="shared" si="9"/>
        <v>3.3946251768033946</v>
      </c>
      <c r="H87" s="126">
        <f t="shared" si="11"/>
        <v>556.84454756380512</v>
      </c>
      <c r="I87" s="135" t="s">
        <v>150</v>
      </c>
      <c r="J87" s="76" t="s">
        <v>150</v>
      </c>
      <c r="K87" s="154" t="s">
        <v>150</v>
      </c>
    </row>
    <row r="88" spans="1:11">
      <c r="A88" s="365"/>
      <c r="B88" s="134" t="s">
        <v>13</v>
      </c>
      <c r="C88" s="135">
        <v>1267</v>
      </c>
      <c r="D88" s="76">
        <f t="shared" si="8"/>
        <v>1.7920792079207921</v>
      </c>
      <c r="E88" s="126">
        <f t="shared" si="10"/>
        <v>333.4210526315789</v>
      </c>
      <c r="F88" s="135">
        <v>1833</v>
      </c>
      <c r="G88" s="76">
        <f t="shared" si="9"/>
        <v>2.5926449787835928</v>
      </c>
      <c r="H88" s="126">
        <f t="shared" si="11"/>
        <v>425.29002320185612</v>
      </c>
      <c r="I88" s="135" t="s">
        <v>150</v>
      </c>
      <c r="J88" s="76" t="s">
        <v>150</v>
      </c>
      <c r="K88" s="154" t="s">
        <v>150</v>
      </c>
    </row>
    <row r="89" spans="1:11">
      <c r="A89" s="365"/>
      <c r="B89" s="134" t="s">
        <v>14</v>
      </c>
      <c r="C89" s="135">
        <v>1550</v>
      </c>
      <c r="D89" s="76">
        <f t="shared" si="8"/>
        <v>2.1923620933521923</v>
      </c>
      <c r="E89" s="126">
        <f t="shared" si="10"/>
        <v>407.8947368421052</v>
      </c>
      <c r="F89" s="135">
        <v>2348</v>
      </c>
      <c r="G89" s="76">
        <f t="shared" si="9"/>
        <v>3.3210749646393212</v>
      </c>
      <c r="H89" s="126">
        <f t="shared" si="11"/>
        <v>544.77958236658935</v>
      </c>
      <c r="I89" s="135" t="s">
        <v>150</v>
      </c>
      <c r="J89" s="76" t="s">
        <v>150</v>
      </c>
      <c r="K89" s="154" t="s">
        <v>150</v>
      </c>
    </row>
    <row r="90" spans="1:11">
      <c r="A90" s="365"/>
      <c r="B90" s="134" t="s">
        <v>15</v>
      </c>
      <c r="C90" s="135">
        <v>1322</v>
      </c>
      <c r="D90" s="76">
        <f t="shared" si="8"/>
        <v>1.8698727015558698</v>
      </c>
      <c r="E90" s="126">
        <f t="shared" si="10"/>
        <v>347.89473684210526</v>
      </c>
      <c r="F90" s="135">
        <v>2124</v>
      </c>
      <c r="G90" s="76">
        <f t="shared" si="9"/>
        <v>3.0042432814710041</v>
      </c>
      <c r="H90" s="126">
        <f t="shared" si="11"/>
        <v>492.80742459396754</v>
      </c>
      <c r="I90" s="135" t="s">
        <v>150</v>
      </c>
      <c r="J90" s="76" t="s">
        <v>150</v>
      </c>
      <c r="K90" s="154" t="s">
        <v>150</v>
      </c>
    </row>
    <row r="91" spans="1:11">
      <c r="A91" s="365"/>
      <c r="B91" s="134" t="s">
        <v>16</v>
      </c>
      <c r="C91" s="135">
        <v>1322</v>
      </c>
      <c r="D91" s="76">
        <f t="shared" si="8"/>
        <v>1.8698727015558698</v>
      </c>
      <c r="E91" s="126">
        <f t="shared" si="10"/>
        <v>347.89473684210526</v>
      </c>
      <c r="F91" s="135">
        <v>2124</v>
      </c>
      <c r="G91" s="76">
        <f t="shared" si="9"/>
        <v>3.0042432814710041</v>
      </c>
      <c r="H91" s="126">
        <f t="shared" si="11"/>
        <v>492.80742459396754</v>
      </c>
      <c r="I91" s="135" t="s">
        <v>150</v>
      </c>
      <c r="J91" s="76" t="s">
        <v>150</v>
      </c>
      <c r="K91" s="154" t="s">
        <v>150</v>
      </c>
    </row>
    <row r="92" spans="1:11">
      <c r="A92" s="365"/>
      <c r="B92" s="134" t="s">
        <v>17</v>
      </c>
      <c r="C92" s="135">
        <v>1322</v>
      </c>
      <c r="D92" s="76">
        <f t="shared" si="8"/>
        <v>1.8698727015558698</v>
      </c>
      <c r="E92" s="126">
        <f t="shared" si="10"/>
        <v>347.89473684210526</v>
      </c>
      <c r="F92" s="135">
        <v>2124</v>
      </c>
      <c r="G92" s="76">
        <f t="shared" si="9"/>
        <v>3.0042432814710041</v>
      </c>
      <c r="H92" s="126">
        <f t="shared" si="11"/>
        <v>492.80742459396754</v>
      </c>
      <c r="I92" s="135" t="s">
        <v>150</v>
      </c>
      <c r="J92" s="76" t="s">
        <v>150</v>
      </c>
      <c r="K92" s="154" t="s">
        <v>150</v>
      </c>
    </row>
    <row r="93" spans="1:11">
      <c r="A93" s="365"/>
      <c r="B93" s="134" t="s">
        <v>18</v>
      </c>
      <c r="C93" s="135">
        <v>1608</v>
      </c>
      <c r="D93" s="76">
        <f t="shared" si="8"/>
        <v>2.2743988684582743</v>
      </c>
      <c r="E93" s="126">
        <f t="shared" si="10"/>
        <v>423.15789473684208</v>
      </c>
      <c r="F93" s="135">
        <v>2124</v>
      </c>
      <c r="G93" s="76">
        <f t="shared" si="9"/>
        <v>3.0042432814710041</v>
      </c>
      <c r="H93" s="126">
        <f t="shared" si="11"/>
        <v>492.80742459396754</v>
      </c>
      <c r="I93" s="135" t="s">
        <v>150</v>
      </c>
      <c r="J93" s="76" t="s">
        <v>150</v>
      </c>
      <c r="K93" s="154" t="s">
        <v>150</v>
      </c>
    </row>
    <row r="94" spans="1:11">
      <c r="A94" s="365"/>
      <c r="B94" s="134" t="s">
        <v>19</v>
      </c>
      <c r="C94" s="135">
        <v>2075</v>
      </c>
      <c r="D94" s="76">
        <f t="shared" si="8"/>
        <v>2.9349363507779351</v>
      </c>
      <c r="E94" s="126">
        <f t="shared" si="10"/>
        <v>546.0526315789474</v>
      </c>
      <c r="F94" s="135">
        <v>2433</v>
      </c>
      <c r="G94" s="76">
        <f t="shared" si="9"/>
        <v>3.4413012729844414</v>
      </c>
      <c r="H94" s="126">
        <f t="shared" si="11"/>
        <v>564.50116009280748</v>
      </c>
      <c r="I94" s="135" t="s">
        <v>150</v>
      </c>
      <c r="J94" s="76" t="s">
        <v>150</v>
      </c>
      <c r="K94" s="154" t="s">
        <v>150</v>
      </c>
    </row>
    <row r="95" spans="1:11">
      <c r="A95" s="365"/>
      <c r="B95" s="134" t="s">
        <v>20</v>
      </c>
      <c r="C95" s="135">
        <v>2075</v>
      </c>
      <c r="D95" s="76">
        <f t="shared" si="8"/>
        <v>2.9349363507779351</v>
      </c>
      <c r="E95" s="126">
        <f t="shared" si="10"/>
        <v>546.0526315789474</v>
      </c>
      <c r="F95" s="135">
        <v>2433</v>
      </c>
      <c r="G95" s="76">
        <f t="shared" si="9"/>
        <v>3.4413012729844414</v>
      </c>
      <c r="H95" s="126">
        <f t="shared" si="11"/>
        <v>564.50116009280748</v>
      </c>
      <c r="I95" s="38" t="s">
        <v>150</v>
      </c>
      <c r="J95" s="15" t="s">
        <v>150</v>
      </c>
      <c r="K95" s="16" t="s">
        <v>150</v>
      </c>
    </row>
    <row r="96" spans="1:11">
      <c r="A96" s="365"/>
      <c r="B96" s="134" t="s">
        <v>146</v>
      </c>
      <c r="C96" s="135">
        <v>2390</v>
      </c>
      <c r="D96" s="76">
        <f t="shared" si="8"/>
        <v>3.3804809052333806</v>
      </c>
      <c r="E96" s="126">
        <f t="shared" si="10"/>
        <v>628.9473684210526</v>
      </c>
      <c r="F96" s="135">
        <v>3000</v>
      </c>
      <c r="G96" s="76">
        <f t="shared" si="9"/>
        <v>4.2432814710042432</v>
      </c>
      <c r="H96" s="126">
        <f t="shared" si="11"/>
        <v>696.05568445475637</v>
      </c>
      <c r="I96" s="38" t="s">
        <v>150</v>
      </c>
      <c r="J96" s="15" t="s">
        <v>150</v>
      </c>
      <c r="K96" s="16" t="s">
        <v>150</v>
      </c>
    </row>
    <row r="97" spans="1:11" ht="15" thickBot="1">
      <c r="A97" s="365"/>
      <c r="B97" s="112" t="s">
        <v>147</v>
      </c>
      <c r="C97" s="320">
        <v>2390</v>
      </c>
      <c r="D97" s="165">
        <f t="shared" si="8"/>
        <v>3.3804809052333806</v>
      </c>
      <c r="E97" s="168">
        <f t="shared" si="10"/>
        <v>628.9473684210526</v>
      </c>
      <c r="F97" s="320">
        <v>3000</v>
      </c>
      <c r="G97" s="165">
        <f t="shared" si="9"/>
        <v>4.2432814710042432</v>
      </c>
      <c r="H97" s="168">
        <f t="shared" si="11"/>
        <v>696.05568445475637</v>
      </c>
      <c r="I97" s="41" t="s">
        <v>150</v>
      </c>
      <c r="J97" s="17" t="s">
        <v>150</v>
      </c>
      <c r="K97" s="18" t="s">
        <v>150</v>
      </c>
    </row>
    <row r="98" spans="1:11">
      <c r="A98" s="364">
        <v>2020</v>
      </c>
      <c r="B98" s="83" t="s">
        <v>148</v>
      </c>
      <c r="C98" s="35">
        <v>2390</v>
      </c>
      <c r="D98" s="13">
        <f t="shared" si="8"/>
        <v>3.3804809052333806</v>
      </c>
      <c r="E98" s="27">
        <f t="shared" si="10"/>
        <v>628.9473684210526</v>
      </c>
      <c r="F98" s="35">
        <v>3000</v>
      </c>
      <c r="G98" s="13">
        <f t="shared" si="9"/>
        <v>4.2432814710042432</v>
      </c>
      <c r="H98" s="27">
        <f t="shared" si="11"/>
        <v>696.05568445475637</v>
      </c>
      <c r="I98" s="35" t="s">
        <v>150</v>
      </c>
      <c r="J98" s="13" t="s">
        <v>150</v>
      </c>
      <c r="K98" s="14" t="s">
        <v>150</v>
      </c>
    </row>
    <row r="99" spans="1:11">
      <c r="A99" s="365"/>
      <c r="B99" s="134" t="s">
        <v>12</v>
      </c>
      <c r="C99" s="135">
        <v>2500</v>
      </c>
      <c r="D99" s="76">
        <f t="shared" si="8"/>
        <v>3.536067892503536</v>
      </c>
      <c r="E99" s="126">
        <f t="shared" si="10"/>
        <v>657.8947368421052</v>
      </c>
      <c r="F99" s="135">
        <v>3150</v>
      </c>
      <c r="G99" s="76">
        <f t="shared" si="9"/>
        <v>4.4554455445544559</v>
      </c>
      <c r="H99" s="126">
        <f t="shared" si="11"/>
        <v>730.8584686774941</v>
      </c>
      <c r="I99" s="38" t="s">
        <v>150</v>
      </c>
      <c r="J99" s="15" t="s">
        <v>150</v>
      </c>
      <c r="K99" s="16" t="s">
        <v>150</v>
      </c>
    </row>
    <row r="100" spans="1:11">
      <c r="A100" s="365"/>
      <c r="B100" s="134" t="s">
        <v>13</v>
      </c>
      <c r="C100" s="135">
        <v>2500</v>
      </c>
      <c r="D100" s="76">
        <f t="shared" si="8"/>
        <v>3.536067892503536</v>
      </c>
      <c r="E100" s="126">
        <f t="shared" si="10"/>
        <v>657.8947368421052</v>
      </c>
      <c r="F100" s="135">
        <v>3150</v>
      </c>
      <c r="G100" s="76">
        <f t="shared" si="9"/>
        <v>4.4554455445544559</v>
      </c>
      <c r="H100" s="126">
        <f t="shared" si="11"/>
        <v>730.8584686774941</v>
      </c>
      <c r="I100" s="38" t="s">
        <v>150</v>
      </c>
      <c r="J100" s="15" t="s">
        <v>150</v>
      </c>
      <c r="K100" s="16" t="s">
        <v>150</v>
      </c>
    </row>
    <row r="101" spans="1:11">
      <c r="A101" s="365"/>
      <c r="B101" s="134" t="s">
        <v>14</v>
      </c>
      <c r="C101" s="8" t="s">
        <v>150</v>
      </c>
      <c r="D101" s="76" t="s">
        <v>150</v>
      </c>
      <c r="E101" s="126" t="s">
        <v>150</v>
      </c>
      <c r="F101" s="135" t="s">
        <v>150</v>
      </c>
      <c r="G101" s="76" t="s">
        <v>150</v>
      </c>
      <c r="H101" s="126" t="s">
        <v>150</v>
      </c>
      <c r="I101" s="38" t="s">
        <v>150</v>
      </c>
      <c r="J101" s="15" t="s">
        <v>150</v>
      </c>
      <c r="K101" s="16" t="s">
        <v>150</v>
      </c>
    </row>
    <row r="102" spans="1:11">
      <c r="A102" s="365"/>
      <c r="B102" s="134" t="s">
        <v>15</v>
      </c>
      <c r="C102" s="135" t="s">
        <v>150</v>
      </c>
      <c r="D102" s="76" t="s">
        <v>150</v>
      </c>
      <c r="E102" s="126" t="s">
        <v>150</v>
      </c>
      <c r="F102" s="135" t="s">
        <v>150</v>
      </c>
      <c r="G102" s="76" t="s">
        <v>150</v>
      </c>
      <c r="H102" s="126" t="s">
        <v>150</v>
      </c>
      <c r="I102" s="38" t="s">
        <v>150</v>
      </c>
      <c r="J102" s="15" t="s">
        <v>150</v>
      </c>
      <c r="K102" s="16" t="s">
        <v>150</v>
      </c>
    </row>
    <row r="103" spans="1:11">
      <c r="A103" s="365"/>
      <c r="B103" s="134" t="s">
        <v>16</v>
      </c>
      <c r="C103" s="135" t="s">
        <v>150</v>
      </c>
      <c r="D103" s="76" t="s">
        <v>150</v>
      </c>
      <c r="E103" s="126" t="s">
        <v>150</v>
      </c>
      <c r="F103" s="135" t="s">
        <v>150</v>
      </c>
      <c r="G103" s="76" t="s">
        <v>150</v>
      </c>
      <c r="H103" s="126" t="s">
        <v>150</v>
      </c>
      <c r="I103" s="38" t="s">
        <v>150</v>
      </c>
      <c r="J103" s="15" t="s">
        <v>150</v>
      </c>
      <c r="K103" s="16" t="s">
        <v>150</v>
      </c>
    </row>
    <row r="104" spans="1:11">
      <c r="A104" s="365"/>
      <c r="B104" s="134" t="s">
        <v>17</v>
      </c>
      <c r="C104" s="135" t="s">
        <v>150</v>
      </c>
      <c r="D104" s="76" t="s">
        <v>150</v>
      </c>
      <c r="E104" s="126" t="s">
        <v>150</v>
      </c>
      <c r="F104" s="135" t="s">
        <v>150</v>
      </c>
      <c r="G104" s="76" t="s">
        <v>150</v>
      </c>
      <c r="H104" s="126" t="s">
        <v>150</v>
      </c>
      <c r="I104" s="38" t="s">
        <v>150</v>
      </c>
      <c r="J104" s="15" t="s">
        <v>150</v>
      </c>
      <c r="K104" s="16" t="s">
        <v>150</v>
      </c>
    </row>
    <row r="105" spans="1:11">
      <c r="A105" s="365"/>
      <c r="B105" s="134" t="s">
        <v>18</v>
      </c>
      <c r="C105" s="135" t="s">
        <v>150</v>
      </c>
      <c r="D105" s="76" t="s">
        <v>150</v>
      </c>
      <c r="E105" s="126" t="s">
        <v>150</v>
      </c>
      <c r="F105" s="135" t="s">
        <v>150</v>
      </c>
      <c r="G105" s="76" t="s">
        <v>150</v>
      </c>
      <c r="H105" s="126" t="s">
        <v>150</v>
      </c>
      <c r="I105" s="38" t="s">
        <v>150</v>
      </c>
      <c r="J105" s="15" t="s">
        <v>150</v>
      </c>
      <c r="K105" s="16" t="s">
        <v>150</v>
      </c>
    </row>
    <row r="106" spans="1:11">
      <c r="A106" s="365"/>
      <c r="B106" s="134" t="s">
        <v>19</v>
      </c>
      <c r="C106" s="135" t="s">
        <v>150</v>
      </c>
      <c r="D106" s="76" t="s">
        <v>150</v>
      </c>
      <c r="E106" s="126" t="s">
        <v>150</v>
      </c>
      <c r="F106" s="135" t="s">
        <v>150</v>
      </c>
      <c r="G106" s="76" t="s">
        <v>150</v>
      </c>
      <c r="H106" s="126" t="s">
        <v>150</v>
      </c>
      <c r="I106" s="38" t="s">
        <v>150</v>
      </c>
      <c r="J106" s="15" t="s">
        <v>150</v>
      </c>
      <c r="K106" s="16" t="s">
        <v>150</v>
      </c>
    </row>
    <row r="107" spans="1:11">
      <c r="A107" s="365"/>
      <c r="B107" s="134" t="s">
        <v>20</v>
      </c>
      <c r="C107" s="135" t="s">
        <v>150</v>
      </c>
      <c r="D107" s="76" t="s">
        <v>150</v>
      </c>
      <c r="E107" s="126" t="s">
        <v>150</v>
      </c>
      <c r="F107" s="135" t="s">
        <v>150</v>
      </c>
      <c r="G107" s="76" t="s">
        <v>150</v>
      </c>
      <c r="H107" s="126" t="s">
        <v>150</v>
      </c>
      <c r="I107" s="38" t="s">
        <v>150</v>
      </c>
      <c r="J107" s="15" t="s">
        <v>150</v>
      </c>
      <c r="K107" s="16" t="s">
        <v>150</v>
      </c>
    </row>
    <row r="108" spans="1:11">
      <c r="A108" s="365"/>
      <c r="B108" s="134" t="s">
        <v>146</v>
      </c>
      <c r="C108" s="135" t="s">
        <v>150</v>
      </c>
      <c r="D108" s="76" t="s">
        <v>150</v>
      </c>
      <c r="E108" s="126" t="s">
        <v>150</v>
      </c>
      <c r="F108" s="135" t="s">
        <v>150</v>
      </c>
      <c r="G108" s="76" t="s">
        <v>150</v>
      </c>
      <c r="H108" s="126" t="s">
        <v>150</v>
      </c>
      <c r="I108" s="38" t="s">
        <v>150</v>
      </c>
      <c r="J108" s="15" t="s">
        <v>150</v>
      </c>
      <c r="K108" s="16" t="s">
        <v>150</v>
      </c>
    </row>
    <row r="109" spans="1:11" ht="15" thickBot="1">
      <c r="A109" s="365"/>
      <c r="B109" s="112" t="s">
        <v>147</v>
      </c>
      <c r="C109" s="320" t="s">
        <v>150</v>
      </c>
      <c r="D109" s="165" t="s">
        <v>150</v>
      </c>
      <c r="E109" s="168" t="s">
        <v>150</v>
      </c>
      <c r="F109" s="320" t="s">
        <v>150</v>
      </c>
      <c r="G109" s="165" t="s">
        <v>150</v>
      </c>
      <c r="H109" s="168" t="s">
        <v>150</v>
      </c>
      <c r="I109" s="41" t="s">
        <v>150</v>
      </c>
      <c r="J109" s="17" t="s">
        <v>150</v>
      </c>
      <c r="K109" s="18" t="s">
        <v>150</v>
      </c>
    </row>
    <row r="110" spans="1:11">
      <c r="A110" s="364">
        <v>2021</v>
      </c>
      <c r="B110" s="134" t="s">
        <v>148</v>
      </c>
      <c r="C110" s="135" t="s">
        <v>150</v>
      </c>
      <c r="D110" s="76" t="s">
        <v>150</v>
      </c>
      <c r="E110" s="126" t="s">
        <v>150</v>
      </c>
      <c r="F110" s="135" t="s">
        <v>150</v>
      </c>
      <c r="G110" s="76" t="s">
        <v>150</v>
      </c>
      <c r="H110" s="126" t="s">
        <v>150</v>
      </c>
      <c r="I110" s="135" t="s">
        <v>150</v>
      </c>
      <c r="J110" s="76" t="s">
        <v>150</v>
      </c>
      <c r="K110" s="154" t="s">
        <v>150</v>
      </c>
    </row>
    <row r="111" spans="1:11">
      <c r="A111" s="365"/>
      <c r="B111" s="134" t="s">
        <v>12</v>
      </c>
      <c r="C111" s="135" t="s">
        <v>150</v>
      </c>
      <c r="D111" s="76" t="s">
        <v>150</v>
      </c>
      <c r="E111" s="126" t="s">
        <v>150</v>
      </c>
      <c r="F111" s="135" t="s">
        <v>150</v>
      </c>
      <c r="G111" s="76" t="s">
        <v>150</v>
      </c>
      <c r="H111" s="126" t="s">
        <v>150</v>
      </c>
      <c r="I111" s="38" t="s">
        <v>150</v>
      </c>
      <c r="J111" s="15" t="s">
        <v>150</v>
      </c>
      <c r="K111" s="16" t="s">
        <v>150</v>
      </c>
    </row>
    <row r="112" spans="1:11">
      <c r="A112" s="365"/>
      <c r="B112" s="134" t="s">
        <v>13</v>
      </c>
      <c r="C112" s="135" t="s">
        <v>150</v>
      </c>
      <c r="D112" s="76" t="s">
        <v>150</v>
      </c>
      <c r="E112" s="126" t="s">
        <v>150</v>
      </c>
      <c r="F112" s="135" t="s">
        <v>150</v>
      </c>
      <c r="G112" s="76" t="s">
        <v>150</v>
      </c>
      <c r="H112" s="126" t="s">
        <v>150</v>
      </c>
      <c r="I112" s="38" t="s">
        <v>150</v>
      </c>
      <c r="J112" s="15" t="s">
        <v>150</v>
      </c>
      <c r="K112" s="16" t="s">
        <v>150</v>
      </c>
    </row>
    <row r="113" spans="1:11">
      <c r="A113" s="365"/>
      <c r="B113" s="134" t="s">
        <v>14</v>
      </c>
      <c r="C113" s="135" t="s">
        <v>150</v>
      </c>
      <c r="D113" s="76" t="s">
        <v>150</v>
      </c>
      <c r="E113" s="126" t="s">
        <v>150</v>
      </c>
      <c r="F113" s="135" t="s">
        <v>150</v>
      </c>
      <c r="G113" s="76" t="s">
        <v>150</v>
      </c>
      <c r="H113" s="126" t="s">
        <v>150</v>
      </c>
      <c r="I113" s="38" t="s">
        <v>150</v>
      </c>
      <c r="J113" s="15" t="s">
        <v>150</v>
      </c>
      <c r="K113" s="16" t="s">
        <v>150</v>
      </c>
    </row>
    <row r="114" spans="1:11">
      <c r="A114" s="365"/>
      <c r="B114" s="134" t="s">
        <v>15</v>
      </c>
      <c r="C114" s="135" t="s">
        <v>150</v>
      </c>
      <c r="D114" s="76" t="s">
        <v>150</v>
      </c>
      <c r="E114" s="126" t="s">
        <v>150</v>
      </c>
      <c r="F114" s="135" t="s">
        <v>150</v>
      </c>
      <c r="G114" s="76" t="s">
        <v>150</v>
      </c>
      <c r="H114" s="126" t="s">
        <v>150</v>
      </c>
      <c r="I114" s="38" t="s">
        <v>150</v>
      </c>
      <c r="J114" s="15" t="s">
        <v>150</v>
      </c>
      <c r="K114" s="16" t="s">
        <v>150</v>
      </c>
    </row>
    <row r="115" spans="1:11">
      <c r="A115" s="365"/>
      <c r="B115" s="134" t="s">
        <v>16</v>
      </c>
      <c r="C115" s="135">
        <v>3700</v>
      </c>
      <c r="D115" s="76">
        <f t="shared" ref="D115:D118" si="12">C115/$B$119</f>
        <v>5.2333804809052333</v>
      </c>
      <c r="E115" s="126">
        <f t="shared" ref="E115:E118" si="13">C115/$C$23*100</f>
        <v>973.68421052631572</v>
      </c>
      <c r="F115" s="135">
        <v>4300</v>
      </c>
      <c r="G115" s="76">
        <f t="shared" ref="G115:G118" si="14">F115/$B$119</f>
        <v>6.082036775106082</v>
      </c>
      <c r="H115" s="126">
        <f t="shared" ref="H115:H118" si="15">F115/$F$23*100</f>
        <v>997.67981438515085</v>
      </c>
      <c r="I115" s="38" t="s">
        <v>150</v>
      </c>
      <c r="J115" s="15" t="s">
        <v>150</v>
      </c>
      <c r="K115" s="16" t="s">
        <v>150</v>
      </c>
    </row>
    <row r="116" spans="1:11">
      <c r="A116" s="365"/>
      <c r="B116" s="134" t="s">
        <v>17</v>
      </c>
      <c r="C116" s="135">
        <v>3700</v>
      </c>
      <c r="D116" s="76">
        <f t="shared" si="12"/>
        <v>5.2333804809052333</v>
      </c>
      <c r="E116" s="126">
        <f t="shared" si="13"/>
        <v>973.68421052631572</v>
      </c>
      <c r="F116" s="135">
        <v>4300</v>
      </c>
      <c r="G116" s="76">
        <f t="shared" si="14"/>
        <v>6.082036775106082</v>
      </c>
      <c r="H116" s="126">
        <f t="shared" si="15"/>
        <v>997.67981438515085</v>
      </c>
      <c r="I116" s="38" t="s">
        <v>150</v>
      </c>
      <c r="J116" s="15" t="s">
        <v>150</v>
      </c>
      <c r="K116" s="16" t="s">
        <v>150</v>
      </c>
    </row>
    <row r="117" spans="1:11">
      <c r="A117" s="365"/>
      <c r="B117" s="134" t="s">
        <v>18</v>
      </c>
      <c r="C117" s="135">
        <v>3700</v>
      </c>
      <c r="D117" s="76">
        <f t="shared" si="12"/>
        <v>5.2333804809052333</v>
      </c>
      <c r="E117" s="126">
        <f t="shared" si="13"/>
        <v>973.68421052631572</v>
      </c>
      <c r="F117" s="135">
        <v>4300</v>
      </c>
      <c r="G117" s="76">
        <f t="shared" si="14"/>
        <v>6.082036775106082</v>
      </c>
      <c r="H117" s="126">
        <f t="shared" si="15"/>
        <v>997.67981438515085</v>
      </c>
      <c r="I117" s="38" t="s">
        <v>150</v>
      </c>
      <c r="J117" s="15" t="s">
        <v>150</v>
      </c>
      <c r="K117" s="16" t="s">
        <v>150</v>
      </c>
    </row>
    <row r="118" spans="1:11" ht="15" thickBot="1">
      <c r="A118" s="372"/>
      <c r="B118" s="100" t="s">
        <v>19</v>
      </c>
      <c r="C118" s="41">
        <v>3700</v>
      </c>
      <c r="D118" s="17">
        <f t="shared" si="12"/>
        <v>5.2333804809052333</v>
      </c>
      <c r="E118" s="42">
        <f t="shared" si="13"/>
        <v>973.68421052631572</v>
      </c>
      <c r="F118" s="41">
        <v>4300</v>
      </c>
      <c r="G118" s="17">
        <f t="shared" si="14"/>
        <v>6.082036775106082</v>
      </c>
      <c r="H118" s="42">
        <f t="shared" si="15"/>
        <v>997.67981438515085</v>
      </c>
      <c r="I118" s="41" t="s">
        <v>150</v>
      </c>
      <c r="J118" s="17" t="s">
        <v>150</v>
      </c>
      <c r="K118" s="18" t="s">
        <v>150</v>
      </c>
    </row>
    <row r="119" spans="1:11">
      <c r="A119" s="71" t="s">
        <v>36</v>
      </c>
      <c r="B119" s="19">
        <v>707</v>
      </c>
    </row>
    <row r="120" spans="1:11">
      <c r="A120" s="9"/>
      <c r="B120" s="74"/>
    </row>
    <row r="121" spans="1:11">
      <c r="A121" t="s">
        <v>93</v>
      </c>
    </row>
    <row r="122" spans="1:11">
      <c r="A122" s="6" t="s">
        <v>74</v>
      </c>
    </row>
    <row r="123" spans="1:11">
      <c r="A123" s="6" t="s">
        <v>75</v>
      </c>
    </row>
    <row r="125" spans="1:11">
      <c r="A125" s="118" t="s">
        <v>21</v>
      </c>
    </row>
    <row r="127" spans="1:11">
      <c r="A127" s="452" t="s">
        <v>259</v>
      </c>
    </row>
    <row r="128" spans="1:11">
      <c r="A128" s="453" t="s">
        <v>260</v>
      </c>
    </row>
  </sheetData>
  <mergeCells count="15">
    <mergeCell ref="A98:A109"/>
    <mergeCell ref="A86:A97"/>
    <mergeCell ref="A74:A85"/>
    <mergeCell ref="A62:A73"/>
    <mergeCell ref="A110:A118"/>
    <mergeCell ref="A50:A61"/>
    <mergeCell ref="C12:K12"/>
    <mergeCell ref="C13:E13"/>
    <mergeCell ref="F13:H13"/>
    <mergeCell ref="I13:K13"/>
    <mergeCell ref="A38:A49"/>
    <mergeCell ref="A26:A37"/>
    <mergeCell ref="A15:A25"/>
    <mergeCell ref="A12:A14"/>
    <mergeCell ref="B12:B14"/>
  </mergeCells>
  <hyperlinks>
    <hyperlink ref="A125" location="Índice!A1" display="Volver al Índice" xr:uid="{00000000-0004-0000-2E00-000000000000}"/>
    <hyperlink ref="A128" r:id="rId1" xr:uid="{46667B83-45B1-458D-98CF-CD8727D8D74F}"/>
  </hyperlinks>
  <pageMargins left="0.7" right="0.7" top="0.75" bottom="0.75" header="0.3" footer="0.3"/>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8"/>
  <dimension ref="A1:E119"/>
  <sheetViews>
    <sheetView showGridLines="0" zoomScale="80" zoomScaleNormal="80" workbookViewId="0"/>
  </sheetViews>
  <sheetFormatPr baseColWidth="10" defaultColWidth="22.6640625" defaultRowHeight="14.4"/>
  <cols>
    <col min="1" max="1" width="24.109375" customWidth="1"/>
    <col min="3" max="5" width="35.6640625" customWidth="1"/>
  </cols>
  <sheetData>
    <row r="1" spans="1:5">
      <c r="A1" s="3" t="s">
        <v>0</v>
      </c>
      <c r="B1" s="2"/>
    </row>
    <row r="2" spans="1:5">
      <c r="A2" s="3" t="s">
        <v>1</v>
      </c>
      <c r="B2" s="2"/>
    </row>
    <row r="3" spans="1:5">
      <c r="A3" s="3" t="s">
        <v>2</v>
      </c>
      <c r="B3" s="2"/>
    </row>
    <row r="4" spans="1:5">
      <c r="A4" s="3" t="s">
        <v>3</v>
      </c>
      <c r="B4" s="2" t="s">
        <v>4</v>
      </c>
    </row>
    <row r="5" spans="1:5">
      <c r="A5" s="3" t="s">
        <v>6</v>
      </c>
      <c r="B5" s="2" t="s">
        <v>35</v>
      </c>
    </row>
    <row r="6" spans="1:5">
      <c r="A6" s="3" t="s">
        <v>5</v>
      </c>
      <c r="B6" s="2" t="s">
        <v>52</v>
      </c>
    </row>
    <row r="7" spans="1:5">
      <c r="A7" s="3" t="s">
        <v>7</v>
      </c>
      <c r="B7" s="2" t="s">
        <v>22</v>
      </c>
    </row>
    <row r="8" spans="1:5">
      <c r="A8" s="3" t="s">
        <v>8</v>
      </c>
      <c r="B8" s="174" t="str">
        <f>'BA-BAHIA BLANCA (O)'!B8</f>
        <v>septiembre 2021</v>
      </c>
    </row>
    <row r="9" spans="1:5">
      <c r="A9" s="3" t="s">
        <v>9</v>
      </c>
      <c r="B9" s="174" t="str">
        <f>'BA-BAHIA BLANCA (O)'!B9</f>
        <v>septiembre 2021</v>
      </c>
    </row>
    <row r="11" spans="1:5" ht="15" thickBot="1"/>
    <row r="12" spans="1:5">
      <c r="A12" s="398" t="s">
        <v>10</v>
      </c>
      <c r="B12" s="399" t="s">
        <v>11</v>
      </c>
      <c r="C12" s="422" t="s">
        <v>37</v>
      </c>
      <c r="D12" s="414"/>
      <c r="E12" s="409"/>
    </row>
    <row r="13" spans="1:5" ht="15" thickBot="1">
      <c r="A13" s="367"/>
      <c r="B13" s="400"/>
      <c r="C13" s="10" t="s">
        <v>38</v>
      </c>
      <c r="D13" s="11" t="s">
        <v>39</v>
      </c>
      <c r="E13" s="12" t="s">
        <v>40</v>
      </c>
    </row>
    <row r="14" spans="1:5">
      <c r="A14" s="401">
        <v>2013</v>
      </c>
      <c r="B14" s="50" t="s">
        <v>12</v>
      </c>
      <c r="C14" s="47">
        <f>'CORDOBA-MENDOZA (A)'!C15/'CORDOBA-MENDOZA (O)'!C15</f>
        <v>1.1552631578947368</v>
      </c>
      <c r="D14" s="13">
        <f>'CORDOBA-MENDOZA (A)'!C15/'CORDOBA-MENDOZA (O)'!F15</f>
        <v>1.0209302325581395</v>
      </c>
      <c r="E14" s="22">
        <f>'CORDOBA-MENDOZA (A)'!C15/'CORDOBA-MENDOZA (O)'!I15</f>
        <v>0.93404255319148932</v>
      </c>
    </row>
    <row r="15" spans="1:5">
      <c r="A15" s="402"/>
      <c r="B15" s="51" t="s">
        <v>13</v>
      </c>
      <c r="C15" s="48">
        <f>'CORDOBA-MENDOZA (A)'!C16/'CORDOBA-MENDOZA (O)'!C16</f>
        <v>1.1447368421052631</v>
      </c>
      <c r="D15" s="15">
        <f>'CORDOBA-MENDOZA (A)'!C16/'CORDOBA-MENDOZA (O)'!F16</f>
        <v>1.0092807424593968</v>
      </c>
      <c r="E15" s="20">
        <f>'CORDOBA-MENDOZA (A)'!C16/'CORDOBA-MENDOZA (O)'!I16</f>
        <v>0.92553191489361697</v>
      </c>
    </row>
    <row r="16" spans="1:5">
      <c r="A16" s="402"/>
      <c r="B16" s="51" t="s">
        <v>14</v>
      </c>
      <c r="C16" s="48">
        <f>'CORDOBA-MENDOZA (A)'!C17/'CORDOBA-MENDOZA (O)'!C17</f>
        <v>1.2526315789473683</v>
      </c>
      <c r="D16" s="15">
        <f>'CORDOBA-MENDOZA (A)'!C17/'CORDOBA-MENDOZA (O)'!F17</f>
        <v>1.1044083526682134</v>
      </c>
      <c r="E16" s="20">
        <f>'CORDOBA-MENDOZA (A)'!C17/'CORDOBA-MENDOZA (O)'!I17</f>
        <v>1.0127659574468084</v>
      </c>
    </row>
    <row r="17" spans="1:5">
      <c r="A17" s="402"/>
      <c r="B17" s="51" t="s">
        <v>15</v>
      </c>
      <c r="C17" s="48">
        <f>'CORDOBA-MENDOZA (A)'!C18/'CORDOBA-MENDOZA (O)'!C18</f>
        <v>1.0894736842105264</v>
      </c>
      <c r="D17" s="15">
        <f>'CORDOBA-MENDOZA (A)'!C18/'CORDOBA-MENDOZA (O)'!F18</f>
        <v>0.96055684454756385</v>
      </c>
      <c r="E17" s="20">
        <f>'CORDOBA-MENDOZA (A)'!C18/'CORDOBA-MENDOZA (O)'!I18</f>
        <v>0.88085106382978728</v>
      </c>
    </row>
    <row r="18" spans="1:5">
      <c r="A18" s="402"/>
      <c r="B18" s="51" t="s">
        <v>16</v>
      </c>
      <c r="C18" s="48">
        <f>'CORDOBA-MENDOZA (A)'!C19/'CORDOBA-MENDOZA (O)'!C19</f>
        <v>0.98421052631578942</v>
      </c>
      <c r="D18" s="15">
        <f>'CORDOBA-MENDOZA (A)'!C19/'CORDOBA-MENDOZA (O)'!F19</f>
        <v>0.86774941995359633</v>
      </c>
      <c r="E18" s="20">
        <f>'CORDOBA-MENDOZA (A)'!C19/'CORDOBA-MENDOZA (O)'!I19</f>
        <v>0.79574468085106387</v>
      </c>
    </row>
    <row r="19" spans="1:5">
      <c r="A19" s="402"/>
      <c r="B19" s="51" t="s">
        <v>17</v>
      </c>
      <c r="C19" s="48">
        <f>'CORDOBA-MENDOZA (A)'!C20/'CORDOBA-MENDOZA (O)'!C20</f>
        <v>1.9447368421052631</v>
      </c>
      <c r="D19" s="15">
        <f>'CORDOBA-MENDOZA (A)'!C20/'CORDOBA-MENDOZA (O)'!F20</f>
        <v>1.7146171693735499</v>
      </c>
      <c r="E19" s="20">
        <f>'CORDOBA-MENDOZA (A)'!C20/'CORDOBA-MENDOZA (O)'!I20</f>
        <v>1.5723404255319149</v>
      </c>
    </row>
    <row r="20" spans="1:5">
      <c r="A20" s="402"/>
      <c r="B20" s="51" t="s">
        <v>18</v>
      </c>
      <c r="C20" s="48">
        <f>'CORDOBA-MENDOZA (A)'!C21/'CORDOBA-MENDOZA (O)'!C21</f>
        <v>1.9447368421052631</v>
      </c>
      <c r="D20" s="15">
        <f>'CORDOBA-MENDOZA (A)'!C21/'CORDOBA-MENDOZA (O)'!F21</f>
        <v>1.7146171693735499</v>
      </c>
      <c r="E20" s="20">
        <f>'CORDOBA-MENDOZA (A)'!C21/'CORDOBA-MENDOZA (O)'!I21</f>
        <v>1.5723404255319149</v>
      </c>
    </row>
    <row r="21" spans="1:5">
      <c r="A21" s="402"/>
      <c r="B21" s="51" t="s">
        <v>19</v>
      </c>
      <c r="C21" s="48">
        <f>'CORDOBA-MENDOZA (A)'!C22/'CORDOBA-MENDOZA (O)'!C22</f>
        <v>2.0736842105263156</v>
      </c>
      <c r="D21" s="15">
        <f>'CORDOBA-MENDOZA (A)'!C22/'CORDOBA-MENDOZA (O)'!F22</f>
        <v>1.8283062645011601</v>
      </c>
      <c r="E21" s="20">
        <f>'CORDOBA-MENDOZA (A)'!C22/'CORDOBA-MENDOZA (O)'!I22</f>
        <v>1.676595744680851</v>
      </c>
    </row>
    <row r="22" spans="1:5">
      <c r="A22" s="402"/>
      <c r="B22" s="51" t="s">
        <v>20</v>
      </c>
      <c r="C22" s="48">
        <f>'CORDOBA-MENDOZA (A)'!C23/'CORDOBA-MENDOZA (O)'!C23</f>
        <v>2.0736842105263156</v>
      </c>
      <c r="D22" s="15">
        <f>'CORDOBA-MENDOZA (A)'!C23/'CORDOBA-MENDOZA (O)'!F23</f>
        <v>1.8283062645011601</v>
      </c>
      <c r="E22" s="20">
        <f>'CORDOBA-MENDOZA (A)'!C23/'CORDOBA-MENDOZA (O)'!I23</f>
        <v>1.676595744680851</v>
      </c>
    </row>
    <row r="23" spans="1:5">
      <c r="A23" s="402"/>
      <c r="B23" s="51" t="s">
        <v>146</v>
      </c>
      <c r="C23" s="48">
        <f>'CORDOBA-MENDOZA (A)'!C24/'CORDOBA-MENDOZA (O)'!C24</f>
        <v>2.0736842105263156</v>
      </c>
      <c r="D23" s="15">
        <f>'CORDOBA-MENDOZA (A)'!C24/'CORDOBA-MENDOZA (O)'!F24</f>
        <v>1.8283062645011601</v>
      </c>
      <c r="E23" s="20">
        <f>'CORDOBA-MENDOZA (A)'!C24/'CORDOBA-MENDOZA (O)'!I24</f>
        <v>1.676595744680851</v>
      </c>
    </row>
    <row r="24" spans="1:5" ht="15" thickBot="1">
      <c r="A24" s="412"/>
      <c r="B24" s="52" t="s">
        <v>147</v>
      </c>
      <c r="C24" s="49">
        <f>'CORDOBA-MENDOZA (A)'!C25/'CORDOBA-MENDOZA (O)'!C25</f>
        <v>2.0736842105263156</v>
      </c>
      <c r="D24" s="32">
        <f>'CORDOBA-MENDOZA (A)'!C25/'CORDOBA-MENDOZA (O)'!F25</f>
        <v>1.8283062645011601</v>
      </c>
      <c r="E24" s="95">
        <f>'CORDOBA-MENDOZA (A)'!C25/'CORDOBA-MENDOZA (O)'!I25</f>
        <v>1.676595744680851</v>
      </c>
    </row>
    <row r="25" spans="1:5">
      <c r="A25" s="413">
        <v>2014</v>
      </c>
      <c r="B25" s="115" t="s">
        <v>148</v>
      </c>
      <c r="C25" s="84">
        <f>'CORDOBA-MENDOZA (A)'!C26/'CORDOBA-MENDOZA (O)'!C26</f>
        <v>1.9407407407407407</v>
      </c>
      <c r="D25" s="13">
        <f>'CORDOBA-MENDOZA (A)'!C26/'CORDOBA-MENDOZA (O)'!F26</f>
        <v>1.6903225806451614</v>
      </c>
      <c r="E25" s="22">
        <f>'CORDOBA-MENDOZA (A)'!C26/'CORDOBA-MENDOZA (O)'!I26</f>
        <v>1.469158878504673</v>
      </c>
    </row>
    <row r="26" spans="1:5">
      <c r="A26" s="393"/>
      <c r="B26" s="78" t="s">
        <v>12</v>
      </c>
      <c r="C26" s="92">
        <f>'CORDOBA-MENDOZA (A)'!C27/'CORDOBA-MENDOZA (O)'!C27</f>
        <v>1.439080459770115</v>
      </c>
      <c r="D26" s="15">
        <f>'CORDOBA-MENDOZA (A)'!C27/'CORDOBA-MENDOZA (O)'!F27</f>
        <v>1.252</v>
      </c>
      <c r="E26" s="20">
        <f>'CORDOBA-MENDOZA (A)'!C27/'CORDOBA-MENDOZA (O)'!I27</f>
        <v>1.0886956521739131</v>
      </c>
    </row>
    <row r="27" spans="1:5">
      <c r="A27" s="393"/>
      <c r="B27" s="78" t="s">
        <v>13</v>
      </c>
      <c r="C27" s="92">
        <f>'CORDOBA-MENDOZA (A)'!C28/'CORDOBA-MENDOZA (O)'!C28</f>
        <v>0.95402298850574707</v>
      </c>
      <c r="D27" s="15">
        <f>'CORDOBA-MENDOZA (A)'!C28/'CORDOBA-MENDOZA (O)'!F28</f>
        <v>0.83</v>
      </c>
      <c r="E27" s="20">
        <f>'CORDOBA-MENDOZA (A)'!C28/'CORDOBA-MENDOZA (O)'!I28</f>
        <v>0.72173913043478266</v>
      </c>
    </row>
    <row r="28" spans="1:5">
      <c r="A28" s="393"/>
      <c r="B28" s="94" t="s">
        <v>14</v>
      </c>
      <c r="C28" s="92">
        <f>'CORDOBA-MENDOZA (A)'!C29/'CORDOBA-MENDOZA (O)'!C29</f>
        <v>1.7149425287356321</v>
      </c>
      <c r="D28" s="15">
        <f>'CORDOBA-MENDOZA (A)'!C29/'CORDOBA-MENDOZA (O)'!F29</f>
        <v>1.492</v>
      </c>
      <c r="E28" s="20">
        <f>'CORDOBA-MENDOZA (A)'!C29/'CORDOBA-MENDOZA (O)'!I29</f>
        <v>1.297391304347826</v>
      </c>
    </row>
    <row r="29" spans="1:5">
      <c r="A29" s="393"/>
      <c r="B29" s="94" t="s">
        <v>15</v>
      </c>
      <c r="C29" s="92">
        <f>'CORDOBA-MENDOZA (A)'!C30/'CORDOBA-MENDOZA (O)'!C30</f>
        <v>1.6712643678160919</v>
      </c>
      <c r="D29" s="15">
        <f>'CORDOBA-MENDOZA (A)'!C30/'CORDOBA-MENDOZA (O)'!F30</f>
        <v>1.454</v>
      </c>
      <c r="E29" s="20">
        <f>'CORDOBA-MENDOZA (A)'!C30/'CORDOBA-MENDOZA (O)'!I30</f>
        <v>1.2643478260869565</v>
      </c>
    </row>
    <row r="30" spans="1:5">
      <c r="A30" s="393"/>
      <c r="B30" s="94" t="s">
        <v>16</v>
      </c>
      <c r="C30" s="92">
        <f>'CORDOBA-MENDOZA (A)'!C31/'CORDOBA-MENDOZA (O)'!C31</f>
        <v>1.6222222222222222</v>
      </c>
      <c r="D30" s="15">
        <f>'CORDOBA-MENDOZA (A)'!C31/'CORDOBA-MENDOZA (O)'!F31</f>
        <v>1.4113333333333333</v>
      </c>
      <c r="E30" s="20">
        <f>'CORDOBA-MENDOZA (A)'!C31/'CORDOBA-MENDOZA (O)'!I31</f>
        <v>1.2272463768115942</v>
      </c>
    </row>
    <row r="31" spans="1:5">
      <c r="A31" s="393"/>
      <c r="B31" s="94" t="s">
        <v>17</v>
      </c>
      <c r="C31" s="92">
        <f>'CORDOBA-MENDOZA (A)'!C32/'CORDOBA-MENDOZA (O)'!C32</f>
        <v>1.6202247191011236</v>
      </c>
      <c r="D31" s="15">
        <f>'CORDOBA-MENDOZA (A)'!C32/'CORDOBA-MENDOZA (O)'!F32</f>
        <v>1.4137254901960785</v>
      </c>
      <c r="E31" s="20">
        <f>'CORDOBA-MENDOZA (A)'!C32/'CORDOBA-MENDOZA (O)'!I32</f>
        <v>1.2282793867120954</v>
      </c>
    </row>
    <row r="32" spans="1:5">
      <c r="A32" s="393"/>
      <c r="B32" s="94" t="s">
        <v>18</v>
      </c>
      <c r="C32" s="92">
        <f>'CORDOBA-MENDOZA (A)'!C33/'CORDOBA-MENDOZA (O)'!C33</f>
        <v>1.5104166666666667</v>
      </c>
      <c r="D32" s="15">
        <f>'CORDOBA-MENDOZA (A)'!C33/'CORDOBA-MENDOZA (O)'!F33</f>
        <v>1.3181818181818181</v>
      </c>
      <c r="E32" s="20">
        <f>'CORDOBA-MENDOZA (A)'!C33/'CORDOBA-MENDOZA (O)'!I33</f>
        <v>1.1507936507936507</v>
      </c>
    </row>
    <row r="33" spans="1:5">
      <c r="A33" s="393"/>
      <c r="B33" s="94" t="s">
        <v>19</v>
      </c>
      <c r="C33" s="92">
        <f>'CORDOBA-MENDOZA (A)'!C34/'CORDOBA-MENDOZA (O)'!C34</f>
        <v>1.5229166666666667</v>
      </c>
      <c r="D33" s="15">
        <f>'CORDOBA-MENDOZA (A)'!C34/'CORDOBA-MENDOZA (O)'!F34</f>
        <v>1.4333333333333333</v>
      </c>
      <c r="E33" s="20">
        <f>'CORDOBA-MENDOZA (A)'!C34/'CORDOBA-MENDOZA (O)'!I34</f>
        <v>1.2082644628099173</v>
      </c>
    </row>
    <row r="34" spans="1:5">
      <c r="A34" s="393"/>
      <c r="B34" s="94" t="s">
        <v>20</v>
      </c>
      <c r="C34" s="92">
        <f>'CORDOBA-MENDOZA (A)'!C35/'CORDOBA-MENDOZA (O)'!C35</f>
        <v>1.6927083333333333</v>
      </c>
      <c r="D34" s="15">
        <f>'CORDOBA-MENDOZA (A)'!C35/'CORDOBA-MENDOZA (O)'!F35</f>
        <v>1.5931372549019607</v>
      </c>
      <c r="E34" s="20">
        <f>'CORDOBA-MENDOZA (A)'!C35/'CORDOBA-MENDOZA (O)'!I35</f>
        <v>1.2896825396825398</v>
      </c>
    </row>
    <row r="35" spans="1:5">
      <c r="A35" s="393"/>
      <c r="B35" s="94" t="s">
        <v>146</v>
      </c>
      <c r="C35" s="92">
        <f>'CORDOBA-MENDOZA (A)'!C36/'CORDOBA-MENDOZA (O)'!C36</f>
        <v>1.878125</v>
      </c>
      <c r="D35" s="15">
        <f>'CORDOBA-MENDOZA (A)'!C36/'CORDOBA-MENDOZA (O)'!F36</f>
        <v>1.7676470588235293</v>
      </c>
      <c r="E35" s="20">
        <f>'CORDOBA-MENDOZA (A)'!C36/'CORDOBA-MENDOZA (O)'!I36</f>
        <v>1.5543103448275861</v>
      </c>
    </row>
    <row r="36" spans="1:5" ht="15" thickBot="1">
      <c r="A36" s="394"/>
      <c r="B36" s="116" t="s">
        <v>147</v>
      </c>
      <c r="C36" s="85">
        <f>'CORDOBA-MENDOZA (A)'!C37/'CORDOBA-MENDOZA (O)'!C37</f>
        <v>1.5561403508771929</v>
      </c>
      <c r="D36" s="17">
        <f>'CORDOBA-MENDOZA (A)'!C37/'CORDOBA-MENDOZA (O)'!F37</f>
        <v>1.3646153846153846</v>
      </c>
      <c r="E36" s="21">
        <f>'CORDOBA-MENDOZA (A)'!C37/'CORDOBA-MENDOZA (O)'!I37</f>
        <v>1.3238805970149254</v>
      </c>
    </row>
    <row r="37" spans="1:5">
      <c r="A37" s="406">
        <v>2015</v>
      </c>
      <c r="B37" s="127" t="s">
        <v>148</v>
      </c>
      <c r="C37" s="84">
        <f>'CORDOBA-MENDOZA (A)'!C38/'CORDOBA-MENDOZA (O)'!C38</f>
        <v>1.368421052631579</v>
      </c>
      <c r="D37" s="13">
        <f>'CORDOBA-MENDOZA (A)'!C38/'CORDOBA-MENDOZA (O)'!F38</f>
        <v>1.2</v>
      </c>
      <c r="E37" s="22">
        <f>'CORDOBA-MENDOZA (A)'!C38/'CORDOBA-MENDOZA (O)'!I38</f>
        <v>1.1304347826086956</v>
      </c>
    </row>
    <row r="38" spans="1:5">
      <c r="A38" s="407"/>
      <c r="B38" s="94" t="s">
        <v>12</v>
      </c>
      <c r="C38" s="92">
        <f>'CORDOBA-MENDOZA (A)'!C39/'CORDOBA-MENDOZA (O)'!C39</f>
        <v>1.2649122807017543</v>
      </c>
      <c r="D38" s="15">
        <f>'CORDOBA-MENDOZA (A)'!C39/'CORDOBA-MENDOZA (O)'!F39</f>
        <v>1.1092307692307692</v>
      </c>
      <c r="E38" s="20">
        <f>'CORDOBA-MENDOZA (A)'!C39/'CORDOBA-MENDOZA (O)'!I39</f>
        <v>1.0449275362318842</v>
      </c>
    </row>
    <row r="39" spans="1:5">
      <c r="A39" s="407"/>
      <c r="B39" s="78" t="s">
        <v>13</v>
      </c>
      <c r="C39" s="92">
        <f>'CORDOBA-MENDOZA (A)'!C40/'CORDOBA-MENDOZA (O)'!C40</f>
        <v>1.5385964912280701</v>
      </c>
      <c r="D39" s="15">
        <f>'CORDOBA-MENDOZA (A)'!C40/'CORDOBA-MENDOZA (O)'!F40</f>
        <v>1.3492307692307692</v>
      </c>
      <c r="E39" s="20">
        <f>'CORDOBA-MENDOZA (A)'!C40/'CORDOBA-MENDOZA (O)'!I40</f>
        <v>1.2265734265734265</v>
      </c>
    </row>
    <row r="40" spans="1:5">
      <c r="A40" s="407"/>
      <c r="B40" s="78" t="s">
        <v>14</v>
      </c>
      <c r="C40" s="92">
        <f>'CORDOBA-MENDOZA (A)'!C41/'CORDOBA-MENDOZA (O)'!C41</f>
        <v>1.7927927927927927</v>
      </c>
      <c r="D40" s="15">
        <f>'CORDOBA-MENDOZA (A)'!C41/'CORDOBA-MENDOZA (O)'!F41</f>
        <v>1.5307692307692307</v>
      </c>
      <c r="E40" s="20">
        <f>'CORDOBA-MENDOZA (A)'!C41/'CORDOBA-MENDOZA (O)'!I41</f>
        <v>1.3916083916083917</v>
      </c>
    </row>
    <row r="41" spans="1:5">
      <c r="A41" s="407"/>
      <c r="B41" s="78" t="s">
        <v>15</v>
      </c>
      <c r="C41" s="92">
        <f>'CORDOBA-MENDOZA (A)'!C42/'CORDOBA-MENDOZA (O)'!C42</f>
        <v>1.4872727272727273</v>
      </c>
      <c r="D41" s="15">
        <f>'CORDOBA-MENDOZA (A)'!C42/'CORDOBA-MENDOZA (O)'!F42</f>
        <v>1.2584615384615385</v>
      </c>
      <c r="E41" s="20">
        <f>'CORDOBA-MENDOZA (A)'!C42/'CORDOBA-MENDOZA (O)'!I42</f>
        <v>1.1440559440559441</v>
      </c>
    </row>
    <row r="42" spans="1:5">
      <c r="A42" s="407"/>
      <c r="B42" s="78" t="s">
        <v>16</v>
      </c>
      <c r="C42" s="92">
        <f>'CORDOBA-MENDOZA (A)'!C43/'CORDOBA-MENDOZA (O)'!C43</f>
        <v>1.8</v>
      </c>
      <c r="D42" s="15">
        <f>'CORDOBA-MENDOZA (A)'!C43/'CORDOBA-MENDOZA (O)'!F43</f>
        <v>1.554160125588697</v>
      </c>
      <c r="E42" s="20">
        <f>'CORDOBA-MENDOZA (A)'!C43/'CORDOBA-MENDOZA (O)'!I43</f>
        <v>1.3846153846153846</v>
      </c>
    </row>
    <row r="43" spans="1:5">
      <c r="A43" s="407"/>
      <c r="B43" s="78" t="s">
        <v>17</v>
      </c>
      <c r="C43" s="92">
        <f>'CORDOBA-MENDOZA (A)'!C44/'CORDOBA-MENDOZA (O)'!C44</f>
        <v>3.3936000000000002</v>
      </c>
      <c r="D43" s="15">
        <f>'CORDOBA-MENDOZA (A)'!C44/'CORDOBA-MENDOZA (O)'!F44</f>
        <v>2.9664335664335666</v>
      </c>
      <c r="E43" s="20">
        <f>'CORDOBA-MENDOZA (A)'!C44/'CORDOBA-MENDOZA (O)'!I44</f>
        <v>2.5709090909090908</v>
      </c>
    </row>
    <row r="44" spans="1:5">
      <c r="A44" s="407"/>
      <c r="B44" s="51" t="s">
        <v>18</v>
      </c>
      <c r="C44" s="92">
        <f>'CORDOBA-MENDOZA (A)'!C45/'CORDOBA-MENDOZA (O)'!C45</f>
        <v>1.544</v>
      </c>
      <c r="D44" s="15">
        <f>'CORDOBA-MENDOZA (A)'!C45/'CORDOBA-MENDOZA (O)'!F45</f>
        <v>1.3496503496503496</v>
      </c>
      <c r="E44" s="20">
        <f>'CORDOBA-MENDOZA (A)'!C45/'CORDOBA-MENDOZA (O)'!I45</f>
        <v>1.1696969696969697</v>
      </c>
    </row>
    <row r="45" spans="1:5">
      <c r="A45" s="407"/>
      <c r="B45" s="133" t="s">
        <v>19</v>
      </c>
      <c r="C45" s="92">
        <f>'CORDOBA-MENDOZA (A)'!C46/'CORDOBA-MENDOZA (O)'!C46</f>
        <v>1.7865671641791045</v>
      </c>
      <c r="D45" s="15">
        <f>'CORDOBA-MENDOZA (A)'!C46/'CORDOBA-MENDOZA (O)'!F46</f>
        <v>1.5545454545454545</v>
      </c>
      <c r="E45" s="20">
        <f>'CORDOBA-MENDOZA (A)'!C46/'CORDOBA-MENDOZA (O)'!I46</f>
        <v>1.408235294117647</v>
      </c>
    </row>
    <row r="46" spans="1:5">
      <c r="A46" s="407"/>
      <c r="B46" s="51" t="s">
        <v>20</v>
      </c>
      <c r="C46" s="92">
        <f>'CORDOBA-MENDOZA (A)'!C47/'CORDOBA-MENDOZA (O)'!C47</f>
        <v>1.3985074626865672</v>
      </c>
      <c r="D46" s="15">
        <f>'CORDOBA-MENDOZA (A)'!C47/'CORDOBA-MENDOZA (O)'!F47</f>
        <v>1.2168831168831169</v>
      </c>
      <c r="E46" s="20">
        <f>'CORDOBA-MENDOZA (A)'!C47/'CORDOBA-MENDOZA (O)'!I47</f>
        <v>1.1023529411764705</v>
      </c>
    </row>
    <row r="47" spans="1:5">
      <c r="A47" s="407"/>
      <c r="B47" s="51" t="s">
        <v>146</v>
      </c>
      <c r="C47" s="92">
        <f>'CORDOBA-MENDOZA (A)'!C48/'CORDOBA-MENDOZA (O)'!C48</f>
        <v>1.8731343283582089</v>
      </c>
      <c r="D47" s="15">
        <f>'CORDOBA-MENDOZA (A)'!C48/'CORDOBA-MENDOZA (O)'!F48</f>
        <v>1.6298701298701299</v>
      </c>
      <c r="E47" s="20">
        <f>'CORDOBA-MENDOZA (A)'!C48/'CORDOBA-MENDOZA (O)'!I48</f>
        <v>1.4764705882352942</v>
      </c>
    </row>
    <row r="48" spans="1:5" ht="15" thickBot="1">
      <c r="A48" s="407"/>
      <c r="B48" s="52" t="s">
        <v>147</v>
      </c>
      <c r="C48" s="150">
        <f>'CORDOBA-MENDOZA (A)'!C49/'CORDOBA-MENDOZA (O)'!C49</f>
        <v>1.2012903225806451</v>
      </c>
      <c r="D48" s="32">
        <f>'CORDOBA-MENDOZA (A)'!C49/'CORDOBA-MENDOZA (O)'!F49</f>
        <v>1.0460674157303371</v>
      </c>
      <c r="E48" s="95">
        <f>'CORDOBA-MENDOZA (A)'!C49/'CORDOBA-MENDOZA (O)'!I49</f>
        <v>0.91724137931034477</v>
      </c>
    </row>
    <row r="49" spans="1:5">
      <c r="A49" s="386">
        <v>2016</v>
      </c>
      <c r="B49" s="115" t="s">
        <v>148</v>
      </c>
      <c r="C49" s="119">
        <f>'CORDOBA-MENDOZA (A)'!C50/'CORDOBA-MENDOZA (O)'!C50</f>
        <v>1.6593548387096775</v>
      </c>
      <c r="D49" s="13">
        <f>'CORDOBA-MENDOZA (A)'!C50/'CORDOBA-MENDOZA (O)'!F50</f>
        <v>1.4449438202247191</v>
      </c>
      <c r="E49" s="120">
        <f>'CORDOBA-MENDOZA (A)'!C50/'CORDOBA-MENDOZA (O)'!I50</f>
        <v>1.2669950738916256</v>
      </c>
    </row>
    <row r="50" spans="1:5">
      <c r="A50" s="387"/>
      <c r="B50" s="79" t="s">
        <v>12</v>
      </c>
      <c r="C50" s="122">
        <f>'CORDOBA-MENDOZA (A)'!C51/'CORDOBA-MENDOZA (O)'!C51</f>
        <v>1.92</v>
      </c>
      <c r="D50" s="15">
        <f>'CORDOBA-MENDOZA (A)'!C51/'CORDOBA-MENDOZA (O)'!F51</f>
        <v>1.6719101123595506</v>
      </c>
      <c r="E50" s="20">
        <f>'CORDOBA-MENDOZA (A)'!C51/'CORDOBA-MENDOZA (O)'!I51</f>
        <v>1.4660098522167488</v>
      </c>
    </row>
    <row r="51" spans="1:5">
      <c r="A51" s="387"/>
      <c r="B51" s="79" t="s">
        <v>13</v>
      </c>
      <c r="C51" s="122">
        <f>'CORDOBA-MENDOZA (A)'!C52/'CORDOBA-MENDOZA (O)'!C52</f>
        <v>1.1612903225806452</v>
      </c>
      <c r="D51" s="15">
        <f>'CORDOBA-MENDOZA (A)'!C52/'CORDOBA-MENDOZA (O)'!F52</f>
        <v>1.0112359550561798</v>
      </c>
      <c r="E51" s="20">
        <f>'CORDOBA-MENDOZA (A)'!C52/'CORDOBA-MENDOZA (O)'!I52</f>
        <v>0.88669950738916259</v>
      </c>
    </row>
    <row r="52" spans="1:5">
      <c r="A52" s="387"/>
      <c r="B52" s="79" t="s">
        <v>14</v>
      </c>
      <c r="C52" s="122">
        <f>'CORDOBA-MENDOZA (A)'!C53/'CORDOBA-MENDOZA (O)'!C53</f>
        <v>1.9870967741935484</v>
      </c>
      <c r="D52" s="15">
        <f>'CORDOBA-MENDOZA (A)'!C53/'CORDOBA-MENDOZA (O)'!F53</f>
        <v>1.7303370786516854</v>
      </c>
      <c r="E52" s="20">
        <f>'CORDOBA-MENDOZA (A)'!C53/'CORDOBA-MENDOZA (O)'!I53</f>
        <v>1.5172413793103448</v>
      </c>
    </row>
    <row r="53" spans="1:5">
      <c r="A53" s="387"/>
      <c r="B53" s="79" t="s">
        <v>15</v>
      </c>
      <c r="C53" s="122">
        <f>'CORDOBA-MENDOZA (A)'!C54/'CORDOBA-MENDOZA (O)'!C54</f>
        <v>1.8812903225806452</v>
      </c>
      <c r="D53" s="15">
        <f>'CORDOBA-MENDOZA (A)'!C54/'CORDOBA-MENDOZA (O)'!F54</f>
        <v>1.6382022471910112</v>
      </c>
      <c r="E53" s="20">
        <f>'CORDOBA-MENDOZA (A)'!C54/'CORDOBA-MENDOZA (O)'!I54</f>
        <v>1.4364532019704435</v>
      </c>
    </row>
    <row r="54" spans="1:5">
      <c r="A54" s="387"/>
      <c r="B54" s="78" t="s">
        <v>16</v>
      </c>
      <c r="C54" s="122">
        <f>'CORDOBA-MENDOZA (A)'!C55/'CORDOBA-MENDOZA (O)'!C55</f>
        <v>1.8812903225806452</v>
      </c>
      <c r="D54" s="15">
        <f>'CORDOBA-MENDOZA (A)'!C55/'CORDOBA-MENDOZA (O)'!F55</f>
        <v>1.6382022471910112</v>
      </c>
      <c r="E54" s="20" t="s">
        <v>150</v>
      </c>
    </row>
    <row r="55" spans="1:5">
      <c r="A55" s="387"/>
      <c r="B55" s="78" t="s">
        <v>17</v>
      </c>
      <c r="C55" s="122">
        <f>'CORDOBA-MENDOZA (A)'!C56/'CORDOBA-MENDOZA (O)'!C56</f>
        <v>1.401764705882353</v>
      </c>
      <c r="D55" s="15">
        <f>'CORDOBA-MENDOZA (A)'!C56/'CORDOBA-MENDOZA (O)'!F56</f>
        <v>1.2220512820512821</v>
      </c>
      <c r="E55" s="20" t="s">
        <v>150</v>
      </c>
    </row>
    <row r="56" spans="1:5">
      <c r="A56" s="387"/>
      <c r="B56" s="78" t="s">
        <v>18</v>
      </c>
      <c r="C56" s="122">
        <f>'CORDOBA-MENDOZA (A)'!C57/'CORDOBA-MENDOZA (O)'!C57</f>
        <v>1.8035294117647058</v>
      </c>
      <c r="D56" s="15">
        <f>'CORDOBA-MENDOZA (A)'!C57/'CORDOBA-MENDOZA (O)'!F57</f>
        <v>1.5723076923076924</v>
      </c>
      <c r="E56" s="20">
        <f>'CORDOBA-MENDOZA (A)'!C57/'CORDOBA-MENDOZA (O)'!I57</f>
        <v>1.3626666666666667</v>
      </c>
    </row>
    <row r="57" spans="1:5">
      <c r="A57" s="387"/>
      <c r="B57" s="78" t="s">
        <v>19</v>
      </c>
      <c r="C57" s="89" t="s">
        <v>150</v>
      </c>
      <c r="D57" s="99" t="s">
        <v>150</v>
      </c>
      <c r="E57" s="124" t="s">
        <v>150</v>
      </c>
    </row>
    <row r="58" spans="1:5">
      <c r="A58" s="387"/>
      <c r="B58" s="78" t="s">
        <v>20</v>
      </c>
      <c r="C58" s="89" t="s">
        <v>150</v>
      </c>
      <c r="D58" s="99" t="s">
        <v>150</v>
      </c>
      <c r="E58" s="124" t="s">
        <v>150</v>
      </c>
    </row>
    <row r="59" spans="1:5">
      <c r="A59" s="387"/>
      <c r="B59" s="78" t="s">
        <v>146</v>
      </c>
      <c r="C59" s="89" t="s">
        <v>150</v>
      </c>
      <c r="D59" s="99" t="s">
        <v>150</v>
      </c>
      <c r="E59" s="124" t="s">
        <v>150</v>
      </c>
    </row>
    <row r="60" spans="1:5" ht="15" thickBot="1">
      <c r="A60" s="387"/>
      <c r="B60" s="116" t="s">
        <v>147</v>
      </c>
      <c r="C60" s="104">
        <f>'CORDOBA-MENDOZA (A)'!C61/'CORDOBA-MENDOZA (O)'!C61</f>
        <v>2.1670212765957446</v>
      </c>
      <c r="D60" s="17">
        <f>'CORDOBA-MENDOZA (A)'!C61/'CORDOBA-MENDOZA (O)'!F61</f>
        <v>1.8861111111111111</v>
      </c>
      <c r="E60" s="21">
        <f>'CORDOBA-MENDOZA (A)'!C61/'CORDOBA-MENDOZA (O)'!I61</f>
        <v>1.642741935483871</v>
      </c>
    </row>
    <row r="61" spans="1:5">
      <c r="A61" s="364">
        <v>2017</v>
      </c>
      <c r="B61" s="115" t="s">
        <v>148</v>
      </c>
      <c r="C61" s="227">
        <f>'CORDOBA-MENDOZA (A)'!C62/'CORDOBA-MENDOZA (O)'!C62</f>
        <v>1.3404255319148937</v>
      </c>
      <c r="D61" s="76">
        <f>'CORDOBA-MENDOZA (A)'!C62/'CORDOBA-MENDOZA (O)'!F62</f>
        <v>1.1666666666666667</v>
      </c>
      <c r="E61" s="77">
        <f>'CORDOBA-MENDOZA (A)'!C62/'CORDOBA-MENDOZA (O)'!I62</f>
        <v>1.0161290322580645</v>
      </c>
    </row>
    <row r="62" spans="1:5">
      <c r="A62" s="365"/>
      <c r="B62" s="79" t="s">
        <v>12</v>
      </c>
      <c r="C62" s="227">
        <f>'CORDOBA-MENDOZA (A)'!C63/'CORDOBA-MENDOZA (O)'!C63</f>
        <v>2.3436170212765957</v>
      </c>
      <c r="D62" s="76">
        <f>'CORDOBA-MENDOZA (A)'!C63/'CORDOBA-MENDOZA (O)'!F63</f>
        <v>2.039814814814815</v>
      </c>
      <c r="E62" s="77">
        <f>'CORDOBA-MENDOZA (A)'!C63/'CORDOBA-MENDOZA (O)'!I63</f>
        <v>1.7766129032258065</v>
      </c>
    </row>
    <row r="63" spans="1:5">
      <c r="A63" s="365"/>
      <c r="B63" s="79" t="s">
        <v>13</v>
      </c>
      <c r="C63" s="227">
        <f>'CORDOBA-MENDOZA (A)'!C64/'CORDOBA-MENDOZA (O)'!C64</f>
        <v>1.1329787234042554</v>
      </c>
      <c r="D63" s="76">
        <f>'CORDOBA-MENDOZA (A)'!C64/'CORDOBA-MENDOZA (O)'!F64</f>
        <v>0.98611111111111116</v>
      </c>
      <c r="E63" s="77">
        <f>'CORDOBA-MENDOZA (A)'!C64/'CORDOBA-MENDOZA (O)'!I64</f>
        <v>0.8588709677419355</v>
      </c>
    </row>
    <row r="64" spans="1:5">
      <c r="A64" s="365"/>
      <c r="B64" s="79" t="s">
        <v>14</v>
      </c>
      <c r="C64" s="227">
        <f>'CORDOBA-MENDOZA (A)'!C65/'CORDOBA-MENDOZA (O)'!C65</f>
        <v>2.0159574468085109</v>
      </c>
      <c r="D64" s="76">
        <f>'CORDOBA-MENDOZA (A)'!C65/'CORDOBA-MENDOZA (O)'!F65</f>
        <v>1.7546296296296295</v>
      </c>
      <c r="E64" s="77">
        <f>'CORDOBA-MENDOZA (A)'!C65/'CORDOBA-MENDOZA (O)'!I65</f>
        <v>1.528225806451613</v>
      </c>
    </row>
    <row r="65" spans="1:5">
      <c r="A65" s="365"/>
      <c r="B65" s="79" t="s">
        <v>15</v>
      </c>
      <c r="C65" s="227">
        <f>'CORDOBA-MENDOZA (A)'!C66/'CORDOBA-MENDOZA (O)'!C66</f>
        <v>1.0265957446808511</v>
      </c>
      <c r="D65" s="76">
        <f>'CORDOBA-MENDOZA (A)'!C66/'CORDOBA-MENDOZA (O)'!F66</f>
        <v>0.89351851851851849</v>
      </c>
      <c r="E65" s="77" t="s">
        <v>150</v>
      </c>
    </row>
    <row r="66" spans="1:5">
      <c r="A66" s="365"/>
      <c r="B66" s="79" t="s">
        <v>16</v>
      </c>
      <c r="C66" s="227">
        <f>'CORDOBA-MENDOZA (A)'!C67/'CORDOBA-MENDOZA (O)'!C67</f>
        <v>1.3914893617021276</v>
      </c>
      <c r="D66" s="76">
        <f>'CORDOBA-MENDOZA (A)'!C67/'CORDOBA-MENDOZA (O)'!F67</f>
        <v>1.211111111111111</v>
      </c>
      <c r="E66" s="77" t="s">
        <v>150</v>
      </c>
    </row>
    <row r="67" spans="1:5">
      <c r="A67" s="365"/>
      <c r="B67" s="79" t="s">
        <v>17</v>
      </c>
      <c r="C67" s="227">
        <f>'CORDOBA-MENDOZA (A)'!C68/'CORDOBA-MENDOZA (O)'!C68</f>
        <v>1.3148936170212766</v>
      </c>
      <c r="D67" s="76">
        <f>'CORDOBA-MENDOZA (A)'!C68/'CORDOBA-MENDOZA (O)'!F68</f>
        <v>1.1444444444444444</v>
      </c>
      <c r="E67" s="77" t="s">
        <v>150</v>
      </c>
    </row>
    <row r="68" spans="1:5">
      <c r="A68" s="365"/>
      <c r="B68" s="78" t="s">
        <v>18</v>
      </c>
      <c r="C68" s="227">
        <f>'CORDOBA-MENDOZA (A)'!C69/'CORDOBA-MENDOZA (O)'!C69</f>
        <v>1.2457446808510639</v>
      </c>
      <c r="D68" s="76">
        <f>'CORDOBA-MENDOZA (A)'!C69/'CORDOBA-MENDOZA (O)'!F69</f>
        <v>1.0842592592592593</v>
      </c>
      <c r="E68" s="77" t="s">
        <v>150</v>
      </c>
    </row>
    <row r="69" spans="1:5">
      <c r="A69" s="365"/>
      <c r="B69" s="78" t="s">
        <v>19</v>
      </c>
      <c r="C69" s="227">
        <f>'CORDOBA-MENDOZA (A)'!C70/'CORDOBA-MENDOZA (O)'!C70</f>
        <v>2.7329787234042553</v>
      </c>
      <c r="D69" s="76">
        <f>'CORDOBA-MENDOZA (A)'!C70/'CORDOBA-MENDOZA (O)'!F70</f>
        <v>2.3787037037037035</v>
      </c>
      <c r="E69" s="77" t="s">
        <v>150</v>
      </c>
    </row>
    <row r="70" spans="1:5">
      <c r="A70" s="365"/>
      <c r="B70" s="78" t="s">
        <v>20</v>
      </c>
      <c r="C70" s="227">
        <f>'CORDOBA-MENDOZA (A)'!C71/'CORDOBA-MENDOZA (O)'!C71</f>
        <v>1.7478723404255319</v>
      </c>
      <c r="D70" s="76">
        <f>'CORDOBA-MENDOZA (A)'!C71/'CORDOBA-MENDOZA (O)'!F71</f>
        <v>1.5647619047619048</v>
      </c>
      <c r="E70" s="77" t="s">
        <v>150</v>
      </c>
    </row>
    <row r="71" spans="1:5">
      <c r="A71" s="365"/>
      <c r="B71" s="78" t="s">
        <v>146</v>
      </c>
      <c r="C71" s="227">
        <f>'CORDOBA-MENDOZA (A)'!C72/'CORDOBA-MENDOZA (O)'!C72</f>
        <v>1.9807106598984772</v>
      </c>
      <c r="D71" s="76">
        <f>'CORDOBA-MENDOZA (A)'!C72/'CORDOBA-MENDOZA (O)'!F72</f>
        <v>1.6994773519163764</v>
      </c>
      <c r="E71" s="77" t="s">
        <v>150</v>
      </c>
    </row>
    <row r="72" spans="1:5" ht="15" thickBot="1">
      <c r="A72" s="365"/>
      <c r="B72" s="116" t="s">
        <v>147</v>
      </c>
      <c r="C72" s="104">
        <f>'CORDOBA-MENDOZA (A)'!C73/'CORDOBA-MENDOZA (O)'!C73</f>
        <v>1.9465709728867624</v>
      </c>
      <c r="D72" s="17">
        <f>'CORDOBA-MENDOZA (A)'!C73/'CORDOBA-MENDOZA (O)'!F73</f>
        <v>1.920535011801731</v>
      </c>
      <c r="E72" s="21" t="s">
        <v>150</v>
      </c>
    </row>
    <row r="73" spans="1:5">
      <c r="A73" s="364">
        <v>2018</v>
      </c>
      <c r="B73" s="115" t="s">
        <v>148</v>
      </c>
      <c r="C73" s="119">
        <f>'CORDOBA-MENDOZA (A)'!C74/'CORDOBA-MENDOZA (O)'!C74</f>
        <v>1.6070175438596492</v>
      </c>
      <c r="D73" s="13">
        <f>'CORDOBA-MENDOZA (A)'!C74/'CORDOBA-MENDOZA (O)'!F74</f>
        <v>1.5178127589063795</v>
      </c>
      <c r="E73" s="22" t="s">
        <v>150</v>
      </c>
    </row>
    <row r="74" spans="1:5">
      <c r="A74" s="365"/>
      <c r="B74" s="78" t="s">
        <v>12</v>
      </c>
      <c r="C74" s="227">
        <f>'CORDOBA-MENDOZA (A)'!C75/'CORDOBA-MENDOZA (O)'!C75</f>
        <v>1.1570175438596491</v>
      </c>
      <c r="D74" s="76">
        <f>'CORDOBA-MENDOZA (A)'!C75/'CORDOBA-MENDOZA (O)'!F75</f>
        <v>1.0328895849647612</v>
      </c>
      <c r="E74" s="77" t="s">
        <v>150</v>
      </c>
    </row>
    <row r="75" spans="1:5">
      <c r="A75" s="365"/>
      <c r="B75" s="78" t="s">
        <v>13</v>
      </c>
      <c r="C75" s="227">
        <f>'CORDOBA-MENDOZA (A)'!C76/'CORDOBA-MENDOZA (O)'!C76</f>
        <v>1.3780701754385964</v>
      </c>
      <c r="D75" s="76">
        <f>'CORDOBA-MENDOZA (A)'!C76/'CORDOBA-MENDOZA (O)'!F76</f>
        <v>1.3015741507870755</v>
      </c>
      <c r="E75" s="77" t="s">
        <v>150</v>
      </c>
    </row>
    <row r="76" spans="1:5">
      <c r="A76" s="365"/>
      <c r="B76" s="78" t="s">
        <v>14</v>
      </c>
      <c r="C76" s="227">
        <f>'CORDOBA-MENDOZA (A)'!C77/'CORDOBA-MENDOZA (O)'!C77</f>
        <v>2.1383265856950069</v>
      </c>
      <c r="D76" s="76">
        <f>'CORDOBA-MENDOZA (A)'!C77/'CORDOBA-MENDOZA (O)'!F77</f>
        <v>2.2897398843930636</v>
      </c>
      <c r="E76" s="77" t="s">
        <v>150</v>
      </c>
    </row>
    <row r="77" spans="1:5">
      <c r="A77" s="365"/>
      <c r="B77" s="78" t="s">
        <v>15</v>
      </c>
      <c r="C77" s="227">
        <f>'CORDOBA-MENDOZA (A)'!C78/'CORDOBA-MENDOZA (O)'!C78</f>
        <v>1.5163265306122449</v>
      </c>
      <c r="D77" s="76">
        <f>'CORDOBA-MENDOZA (A)'!C78/'CORDOBA-MENDOZA (O)'!F78</f>
        <v>1.2854671280276817</v>
      </c>
      <c r="E77" s="77" t="s">
        <v>150</v>
      </c>
    </row>
    <row r="78" spans="1:5">
      <c r="A78" s="365"/>
      <c r="B78" s="78" t="s">
        <v>16</v>
      </c>
      <c r="C78" s="227">
        <f>'CORDOBA-MENDOZA (A)'!C79/'CORDOBA-MENDOZA (O)'!C79</f>
        <v>1.5786618444846292</v>
      </c>
      <c r="D78" s="76">
        <f>'CORDOBA-MENDOZA (A)'!C79/'CORDOBA-MENDOZA (O)'!F79</f>
        <v>1.5478723404255319</v>
      </c>
      <c r="E78" s="77" t="s">
        <v>150</v>
      </c>
    </row>
    <row r="79" spans="1:5">
      <c r="A79" s="365"/>
      <c r="B79" s="78" t="s">
        <v>17</v>
      </c>
      <c r="C79" s="227">
        <f>'CORDOBA-MENDOZA (A)'!C80/'CORDOBA-MENDOZA (O)'!C80</f>
        <v>1.9046242774566473</v>
      </c>
      <c r="D79" s="76">
        <f>'CORDOBA-MENDOZA (A)'!C80/'CORDOBA-MENDOZA (O)'!F80</f>
        <v>1.8221198156682028</v>
      </c>
      <c r="E79" s="77" t="s">
        <v>150</v>
      </c>
    </row>
    <row r="80" spans="1:5">
      <c r="A80" s="365"/>
      <c r="B80" s="78" t="s">
        <v>18</v>
      </c>
      <c r="C80" s="227">
        <f>'CORDOBA-MENDOZA (A)'!C81/'CORDOBA-MENDOZA (O)'!C81</f>
        <v>2.4846989141164855</v>
      </c>
      <c r="D80" s="76">
        <f>'CORDOBA-MENDOZA (A)'!C81/'CORDOBA-MENDOZA (O)'!F81</f>
        <v>1.7503477051460361</v>
      </c>
      <c r="E80" s="77" t="s">
        <v>150</v>
      </c>
    </row>
    <row r="81" spans="1:5">
      <c r="A81" s="365"/>
      <c r="B81" s="78" t="s">
        <v>19</v>
      </c>
      <c r="C81" s="227">
        <f>'CORDOBA-MENDOZA (A)'!C82/'CORDOBA-MENDOZA (O)'!C82</f>
        <v>3.3682132280355379</v>
      </c>
      <c r="D81" s="76">
        <f>'CORDOBA-MENDOZA (A)'!C82/'CORDOBA-MENDOZA (O)'!F82</f>
        <v>2.3727399165507648</v>
      </c>
      <c r="E81" s="77" t="s">
        <v>150</v>
      </c>
    </row>
    <row r="82" spans="1:5">
      <c r="A82" s="365"/>
      <c r="B82" s="78" t="s">
        <v>20</v>
      </c>
      <c r="C82" s="227">
        <f>'CORDOBA-MENDOZA (A)'!C83/'CORDOBA-MENDOZA (O)'!C83</f>
        <v>2.1630434782608696</v>
      </c>
      <c r="D82" s="76">
        <f>'CORDOBA-MENDOZA (A)'!C83/'CORDOBA-MENDOZA (O)'!F83</f>
        <v>1.4472727272727273</v>
      </c>
      <c r="E82" s="77" t="s">
        <v>150</v>
      </c>
    </row>
    <row r="83" spans="1:5">
      <c r="A83" s="365"/>
      <c r="B83" s="78" t="s">
        <v>146</v>
      </c>
      <c r="C83" s="227">
        <f>'CORDOBA-MENDOZA (A)'!C84/'CORDOBA-MENDOZA (O)'!C84</f>
        <v>2.1320058997050149</v>
      </c>
      <c r="D83" s="76">
        <f>'CORDOBA-MENDOZA (A)'!C84/'CORDOBA-MENDOZA (O)'!F84</f>
        <v>1.6241573033707866</v>
      </c>
      <c r="E83" s="77" t="s">
        <v>150</v>
      </c>
    </row>
    <row r="84" spans="1:5" ht="15" thickBot="1">
      <c r="A84" s="365"/>
      <c r="B84" s="116" t="s">
        <v>147</v>
      </c>
      <c r="C84" s="164">
        <f>'CORDOBA-MENDOZA (A)'!C85/'CORDOBA-MENDOZA (O)'!C85</f>
        <v>4.2035398230088497</v>
      </c>
      <c r="D84" s="165">
        <f>'CORDOBA-MENDOZA (A)'!C85/'CORDOBA-MENDOZA (O)'!F85</f>
        <v>3.202247191011236</v>
      </c>
      <c r="E84" s="284" t="s">
        <v>150</v>
      </c>
    </row>
    <row r="85" spans="1:5">
      <c r="A85" s="364">
        <v>2019</v>
      </c>
      <c r="B85" s="115" t="s">
        <v>148</v>
      </c>
      <c r="C85" s="119">
        <f>'CORDOBA-MENDOZA (A)'!C86/'CORDOBA-MENDOZA (O)'!C86</f>
        <v>2.5938158819395642</v>
      </c>
      <c r="D85" s="13">
        <f>'CORDOBA-MENDOZA (A)'!C86/'CORDOBA-MENDOZA (O)'!F86</f>
        <v>1.8641414141414141</v>
      </c>
      <c r="E85" s="22" t="s">
        <v>150</v>
      </c>
    </row>
    <row r="86" spans="1:5">
      <c r="A86" s="365"/>
      <c r="B86" s="78" t="s">
        <v>12</v>
      </c>
      <c r="C86" s="227">
        <f>'CORDOBA-MENDOZA (A)'!C87/'CORDOBA-MENDOZA (O)'!C87</f>
        <v>3.7034434293745608</v>
      </c>
      <c r="D86" s="76">
        <f>'CORDOBA-MENDOZA (A)'!C87/'CORDOBA-MENDOZA (O)'!F87</f>
        <v>2.1958333333333333</v>
      </c>
      <c r="E86" s="77" t="s">
        <v>150</v>
      </c>
    </row>
    <row r="87" spans="1:5">
      <c r="A87" s="365"/>
      <c r="B87" s="78" t="s">
        <v>13</v>
      </c>
      <c r="C87" s="227">
        <f>'CORDOBA-MENDOZA (A)'!C88/'CORDOBA-MENDOZA (O)'!C88</f>
        <v>2.9068666140489343</v>
      </c>
      <c r="D87" s="76">
        <f>'CORDOBA-MENDOZA (A)'!C88/'CORDOBA-MENDOZA (O)'!F88</f>
        <v>2.0092744135297327</v>
      </c>
      <c r="E87" s="77" t="s">
        <v>150</v>
      </c>
    </row>
    <row r="88" spans="1:5">
      <c r="A88" s="365"/>
      <c r="B88" s="78" t="s">
        <v>14</v>
      </c>
      <c r="C88" s="227">
        <f>'CORDOBA-MENDOZA (A)'!C89/'CORDOBA-MENDOZA (O)'!C89</f>
        <v>3.5554838709677421</v>
      </c>
      <c r="D88" s="76">
        <f>'CORDOBA-MENDOZA (A)'!C89/'CORDOBA-MENDOZA (O)'!F89</f>
        <v>2.3471039182282794</v>
      </c>
      <c r="E88" s="77" t="s">
        <v>150</v>
      </c>
    </row>
    <row r="89" spans="1:5">
      <c r="A89" s="365"/>
      <c r="B89" s="78" t="s">
        <v>15</v>
      </c>
      <c r="C89" s="227">
        <f>'CORDOBA-MENDOZA (A)'!C90/'CORDOBA-MENDOZA (O)'!C90</f>
        <v>4.0446293494704992</v>
      </c>
      <c r="D89" s="76">
        <f>'CORDOBA-MENDOZA (A)'!C90/'CORDOBA-MENDOZA (O)'!F90</f>
        <v>2.5174199623352167</v>
      </c>
      <c r="E89" s="77" t="s">
        <v>150</v>
      </c>
    </row>
    <row r="90" spans="1:5">
      <c r="A90" s="365"/>
      <c r="B90" s="78" t="s">
        <v>16</v>
      </c>
      <c r="C90" s="227">
        <f>'CORDOBA-MENDOZA (A)'!C91/'CORDOBA-MENDOZA (O)'!C91</f>
        <v>3.2390317700453859</v>
      </c>
      <c r="D90" s="76">
        <f>'CORDOBA-MENDOZA (A)'!C91/'CORDOBA-MENDOZA (O)'!F91</f>
        <v>2.0160075329566856</v>
      </c>
      <c r="E90" s="77" t="s">
        <v>150</v>
      </c>
    </row>
    <row r="91" spans="1:5">
      <c r="A91" s="365"/>
      <c r="B91" s="78" t="s">
        <v>17</v>
      </c>
      <c r="C91" s="227">
        <f>'CORDOBA-MENDOZA (A)'!C92/'CORDOBA-MENDOZA (O)'!C92</f>
        <v>2.3343419062027233</v>
      </c>
      <c r="D91" s="76">
        <f>'CORDOBA-MENDOZA (A)'!C92/'CORDOBA-MENDOZA (O)'!F92</f>
        <v>1.4529190207156308</v>
      </c>
      <c r="E91" s="77" t="s">
        <v>150</v>
      </c>
    </row>
    <row r="92" spans="1:5">
      <c r="A92" s="365"/>
      <c r="B92" s="78" t="s">
        <v>18</v>
      </c>
      <c r="C92" s="227">
        <f>'CORDOBA-MENDOZA (A)'!C93/'CORDOBA-MENDOZA (O)'!C93</f>
        <v>2.7935323383084576</v>
      </c>
      <c r="D92" s="76">
        <f>'CORDOBA-MENDOZA (A)'!C93/'CORDOBA-MENDOZA (O)'!F93</f>
        <v>2.1148775894538607</v>
      </c>
      <c r="E92" s="77" t="s">
        <v>150</v>
      </c>
    </row>
    <row r="93" spans="1:5">
      <c r="A93" s="365"/>
      <c r="B93" s="78" t="s">
        <v>19</v>
      </c>
      <c r="C93" s="227">
        <f>'CORDOBA-MENDOZA (A)'!C94/'CORDOBA-MENDOZA (O)'!C94</f>
        <v>3.9026506024096386</v>
      </c>
      <c r="D93" s="76">
        <f>'CORDOBA-MENDOZA (A)'!C94/'CORDOBA-MENDOZA (O)'!F94</f>
        <v>3.328401150842581</v>
      </c>
      <c r="E93" s="77" t="s">
        <v>150</v>
      </c>
    </row>
    <row r="94" spans="1:5">
      <c r="A94" s="365"/>
      <c r="B94" s="78" t="s">
        <v>20</v>
      </c>
      <c r="C94" s="227">
        <f>'CORDOBA-MENDOZA (A)'!C95/'CORDOBA-MENDOZA (O)'!C95</f>
        <v>3.9026506024096386</v>
      </c>
      <c r="D94" s="76">
        <f>'CORDOBA-MENDOZA (A)'!C95/'CORDOBA-MENDOZA (O)'!F95</f>
        <v>3.328401150842581</v>
      </c>
      <c r="E94" s="77" t="s">
        <v>150</v>
      </c>
    </row>
    <row r="95" spans="1:5">
      <c r="A95" s="365"/>
      <c r="B95" s="78" t="s">
        <v>146</v>
      </c>
      <c r="C95" s="227">
        <f>'CORDOBA-MENDOZA (A)'!C96/'CORDOBA-MENDOZA (O)'!C96</f>
        <v>2.1184100418410043</v>
      </c>
      <c r="D95" s="76">
        <f>'CORDOBA-MENDOZA (A)'!C96/'CORDOBA-MENDOZA (O)'!F96</f>
        <v>1.6876666666666666</v>
      </c>
      <c r="E95" s="77" t="s">
        <v>150</v>
      </c>
    </row>
    <row r="96" spans="1:5" ht="15" thickBot="1">
      <c r="A96" s="372"/>
      <c r="B96" s="116" t="s">
        <v>147</v>
      </c>
      <c r="C96" s="164">
        <f>'CORDOBA-MENDOZA (A)'!C97/'CORDOBA-MENDOZA (O)'!C97</f>
        <v>3.3301255230125522</v>
      </c>
      <c r="D96" s="165">
        <f>'CORDOBA-MENDOZA (A)'!C97/'CORDOBA-MENDOZA (O)'!F97</f>
        <v>2.653</v>
      </c>
      <c r="E96" s="284" t="s">
        <v>150</v>
      </c>
    </row>
    <row r="97" spans="1:5">
      <c r="A97" s="364">
        <v>2020</v>
      </c>
      <c r="B97" s="115" t="s">
        <v>148</v>
      </c>
      <c r="C97" s="119">
        <f>'CORDOBA-MENDOZA (A)'!C98/'CORDOBA-MENDOZA (O)'!C98</f>
        <v>2.1523012552301255</v>
      </c>
      <c r="D97" s="13">
        <f>'CORDOBA-MENDOZA (A)'!C98/'CORDOBA-MENDOZA (O)'!F98</f>
        <v>1.7146666666666666</v>
      </c>
      <c r="E97" s="22" t="s">
        <v>150</v>
      </c>
    </row>
    <row r="98" spans="1:5">
      <c r="A98" s="365"/>
      <c r="B98" s="78" t="s">
        <v>12</v>
      </c>
      <c r="C98" s="8" t="s">
        <v>150</v>
      </c>
      <c r="D98" s="76" t="s">
        <v>150</v>
      </c>
      <c r="E98" s="77" t="s">
        <v>150</v>
      </c>
    </row>
    <row r="99" spans="1:5">
      <c r="A99" s="365"/>
      <c r="B99" s="78" t="s">
        <v>13</v>
      </c>
      <c r="C99" s="227" t="s">
        <v>150</v>
      </c>
      <c r="D99" s="76" t="s">
        <v>150</v>
      </c>
      <c r="E99" s="77" t="s">
        <v>150</v>
      </c>
    </row>
    <row r="100" spans="1:5">
      <c r="A100" s="365"/>
      <c r="B100" s="78" t="s">
        <v>14</v>
      </c>
      <c r="C100" s="227" t="s">
        <v>150</v>
      </c>
      <c r="D100" s="76" t="s">
        <v>150</v>
      </c>
      <c r="E100" s="77" t="s">
        <v>150</v>
      </c>
    </row>
    <row r="101" spans="1:5">
      <c r="A101" s="365"/>
      <c r="B101" s="78" t="s">
        <v>15</v>
      </c>
      <c r="C101" s="227" t="s">
        <v>150</v>
      </c>
      <c r="D101" s="76" t="s">
        <v>150</v>
      </c>
      <c r="E101" s="77" t="s">
        <v>150</v>
      </c>
    </row>
    <row r="102" spans="1:5">
      <c r="A102" s="365"/>
      <c r="B102" s="78" t="s">
        <v>16</v>
      </c>
      <c r="C102" s="227" t="s">
        <v>150</v>
      </c>
      <c r="D102" s="76" t="s">
        <v>150</v>
      </c>
      <c r="E102" s="77" t="s">
        <v>150</v>
      </c>
    </row>
    <row r="103" spans="1:5">
      <c r="A103" s="365"/>
      <c r="B103" s="78" t="s">
        <v>17</v>
      </c>
      <c r="C103" s="227" t="s">
        <v>150</v>
      </c>
      <c r="D103" s="76" t="s">
        <v>150</v>
      </c>
      <c r="E103" s="77" t="s">
        <v>150</v>
      </c>
    </row>
    <row r="104" spans="1:5">
      <c r="A104" s="365"/>
      <c r="B104" s="78" t="s">
        <v>18</v>
      </c>
      <c r="C104" s="227" t="s">
        <v>150</v>
      </c>
      <c r="D104" s="76" t="s">
        <v>150</v>
      </c>
      <c r="E104" s="77" t="s">
        <v>150</v>
      </c>
    </row>
    <row r="105" spans="1:5">
      <c r="A105" s="365"/>
      <c r="B105" s="78" t="s">
        <v>19</v>
      </c>
      <c r="C105" s="227" t="s">
        <v>150</v>
      </c>
      <c r="D105" s="76" t="s">
        <v>150</v>
      </c>
      <c r="E105" s="77" t="s">
        <v>150</v>
      </c>
    </row>
    <row r="106" spans="1:5">
      <c r="A106" s="365"/>
      <c r="B106" s="78" t="s">
        <v>20</v>
      </c>
      <c r="C106" s="227" t="s">
        <v>150</v>
      </c>
      <c r="D106" s="76" t="s">
        <v>150</v>
      </c>
      <c r="E106" s="77" t="s">
        <v>150</v>
      </c>
    </row>
    <row r="107" spans="1:5">
      <c r="A107" s="365"/>
      <c r="B107" s="78" t="s">
        <v>146</v>
      </c>
      <c r="C107" s="227" t="s">
        <v>150</v>
      </c>
      <c r="D107" s="76" t="s">
        <v>150</v>
      </c>
      <c r="E107" s="77" t="s">
        <v>150</v>
      </c>
    </row>
    <row r="108" spans="1:5" ht="15" thickBot="1">
      <c r="A108" s="365"/>
      <c r="B108" s="116" t="s">
        <v>147</v>
      </c>
      <c r="C108" s="164" t="s">
        <v>150</v>
      </c>
      <c r="D108" s="165" t="s">
        <v>150</v>
      </c>
      <c r="E108" s="284" t="s">
        <v>150</v>
      </c>
    </row>
    <row r="109" spans="1:5">
      <c r="A109" s="364">
        <v>2021</v>
      </c>
      <c r="B109" s="79" t="s">
        <v>148</v>
      </c>
      <c r="C109" s="227" t="s">
        <v>150</v>
      </c>
      <c r="D109" s="76" t="s">
        <v>150</v>
      </c>
      <c r="E109" s="77" t="s">
        <v>150</v>
      </c>
    </row>
    <row r="110" spans="1:5">
      <c r="A110" s="365"/>
      <c r="B110" s="78" t="s">
        <v>12</v>
      </c>
      <c r="C110" s="227" t="s">
        <v>150</v>
      </c>
      <c r="D110" s="76" t="s">
        <v>150</v>
      </c>
      <c r="E110" s="77" t="s">
        <v>150</v>
      </c>
    </row>
    <row r="111" spans="1:5">
      <c r="A111" s="365"/>
      <c r="B111" s="78" t="s">
        <v>13</v>
      </c>
      <c r="C111" s="227" t="s">
        <v>150</v>
      </c>
      <c r="D111" s="76" t="s">
        <v>150</v>
      </c>
      <c r="E111" s="77" t="s">
        <v>150</v>
      </c>
    </row>
    <row r="112" spans="1:5">
      <c r="A112" s="365"/>
      <c r="B112" s="78" t="s">
        <v>14</v>
      </c>
      <c r="C112" s="227" t="s">
        <v>150</v>
      </c>
      <c r="D112" s="76" t="s">
        <v>150</v>
      </c>
      <c r="E112" s="77" t="s">
        <v>150</v>
      </c>
    </row>
    <row r="113" spans="1:5">
      <c r="A113" s="365"/>
      <c r="B113" s="78" t="s">
        <v>15</v>
      </c>
      <c r="C113" s="227" t="s">
        <v>150</v>
      </c>
      <c r="D113" s="76" t="s">
        <v>150</v>
      </c>
      <c r="E113" s="77" t="s">
        <v>150</v>
      </c>
    </row>
    <row r="114" spans="1:5">
      <c r="A114" s="365"/>
      <c r="B114" s="78" t="s">
        <v>16</v>
      </c>
      <c r="C114" s="227" t="s">
        <v>150</v>
      </c>
      <c r="D114" s="76" t="s">
        <v>150</v>
      </c>
      <c r="E114" s="77" t="s">
        <v>150</v>
      </c>
    </row>
    <row r="115" spans="1:5">
      <c r="A115" s="365"/>
      <c r="B115" s="78" t="s">
        <v>17</v>
      </c>
      <c r="C115" s="227" t="s">
        <v>150</v>
      </c>
      <c r="D115" s="76" t="s">
        <v>150</v>
      </c>
      <c r="E115" s="77" t="s">
        <v>150</v>
      </c>
    </row>
    <row r="116" spans="1:5">
      <c r="A116" s="365"/>
      <c r="B116" s="78" t="s">
        <v>18</v>
      </c>
      <c r="C116" s="227" t="s">
        <v>150</v>
      </c>
      <c r="D116" s="76" t="s">
        <v>150</v>
      </c>
      <c r="E116" s="77" t="s">
        <v>150</v>
      </c>
    </row>
    <row r="117" spans="1:5" ht="15" thickBot="1">
      <c r="A117" s="372"/>
      <c r="B117" s="291" t="s">
        <v>19</v>
      </c>
      <c r="C117" s="104">
        <f>'CORDOBA-MENDOZA (A)'!C118/'CORDOBA-MENDOZA (O)'!C118</f>
        <v>3.2183783783783784</v>
      </c>
      <c r="D117" s="17">
        <f>'CORDOBA-MENDOZA (A)'!C118/'CORDOBA-MENDOZA (O)'!F118</f>
        <v>2.7693023255813953</v>
      </c>
      <c r="E117" s="21" t="s">
        <v>150</v>
      </c>
    </row>
    <row r="118" spans="1:5">
      <c r="A118" s="2"/>
      <c r="B118" s="74"/>
    </row>
    <row r="119" spans="1:5">
      <c r="A119" s="4" t="s">
        <v>21</v>
      </c>
    </row>
  </sheetData>
  <mergeCells count="12">
    <mergeCell ref="C12:E12"/>
    <mergeCell ref="A14:A24"/>
    <mergeCell ref="A25:A36"/>
    <mergeCell ref="A49:A60"/>
    <mergeCell ref="A37:A48"/>
    <mergeCell ref="A12:A13"/>
    <mergeCell ref="B12:B13"/>
    <mergeCell ref="A85:A96"/>
    <mergeCell ref="A97:A108"/>
    <mergeCell ref="A109:A117"/>
    <mergeCell ref="A73:A84"/>
    <mergeCell ref="A61:A72"/>
  </mergeCells>
  <hyperlinks>
    <hyperlink ref="A119" location="ÍNDICE!A1" display="Volver al Índice" xr:uid="{00000000-0004-0000-2F00-000000000000}"/>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113"/>
  <sheetViews>
    <sheetView zoomScale="80" zoomScaleNormal="80" workbookViewId="0"/>
  </sheetViews>
  <sheetFormatPr baseColWidth="10" defaultColWidth="9.109375" defaultRowHeight="14.4"/>
  <cols>
    <col min="1" max="1" width="27.6640625" style="173" customWidth="1"/>
    <col min="2" max="2" width="24.6640625" style="173" customWidth="1"/>
    <col min="3" max="11" width="21.88671875" style="173" customWidth="1"/>
    <col min="12" max="16384" width="9.109375" style="173"/>
  </cols>
  <sheetData>
    <row r="1" spans="1:11">
      <c r="A1" s="171" t="s">
        <v>0</v>
      </c>
      <c r="B1" s="172"/>
      <c r="C1" s="172"/>
    </row>
    <row r="2" spans="1:11">
      <c r="A2" s="171" t="s">
        <v>1</v>
      </c>
      <c r="B2" s="172"/>
      <c r="C2" s="172"/>
    </row>
    <row r="3" spans="1:11">
      <c r="A3" s="171" t="s">
        <v>2</v>
      </c>
      <c r="B3" s="172"/>
      <c r="C3" s="172"/>
    </row>
    <row r="4" spans="1:11">
      <c r="A4" s="171" t="s">
        <v>3</v>
      </c>
      <c r="B4" s="172" t="s">
        <v>4</v>
      </c>
      <c r="C4" s="172"/>
    </row>
    <row r="5" spans="1:11">
      <c r="A5" s="171" t="s">
        <v>6</v>
      </c>
      <c r="B5" s="172" t="s">
        <v>183</v>
      </c>
    </row>
    <row r="6" spans="1:11">
      <c r="A6" s="171" t="s">
        <v>5</v>
      </c>
      <c r="B6" s="172" t="s">
        <v>184</v>
      </c>
    </row>
    <row r="7" spans="1:11">
      <c r="A7" s="171" t="s">
        <v>7</v>
      </c>
      <c r="B7" s="172" t="s">
        <v>217</v>
      </c>
      <c r="C7" s="172"/>
    </row>
    <row r="8" spans="1:11">
      <c r="A8" s="171" t="s">
        <v>8</v>
      </c>
      <c r="B8" s="174" t="str">
        <f>'[1]BA-BAHIA BLANCA (P)'!B8</f>
        <v>septiembre 2021</v>
      </c>
      <c r="C8" s="172"/>
    </row>
    <row r="9" spans="1:11">
      <c r="A9" s="171" t="s">
        <v>9</v>
      </c>
      <c r="B9" s="174" t="str">
        <f>'[1]BA-BAHIA BLANCA (P)'!B9</f>
        <v>septiembre 2021</v>
      </c>
      <c r="C9" s="172"/>
    </row>
    <row r="10" spans="1:11">
      <c r="A10" s="172"/>
      <c r="B10" s="172"/>
      <c r="C10" s="172"/>
    </row>
    <row r="11" spans="1:11" ht="15" thickBot="1">
      <c r="A11" s="172"/>
      <c r="B11" s="172"/>
      <c r="C11" s="172"/>
    </row>
    <row r="12" spans="1:11">
      <c r="A12" s="388" t="s">
        <v>10</v>
      </c>
      <c r="B12" s="383" t="s">
        <v>11</v>
      </c>
      <c r="C12" s="377" t="s">
        <v>68</v>
      </c>
      <c r="D12" s="378"/>
      <c r="E12" s="379"/>
      <c r="F12" s="391" t="s">
        <v>68</v>
      </c>
      <c r="G12" s="378"/>
      <c r="H12" s="379"/>
      <c r="I12" s="391" t="s">
        <v>68</v>
      </c>
      <c r="J12" s="378"/>
      <c r="K12" s="379"/>
    </row>
    <row r="13" spans="1:11">
      <c r="A13" s="389"/>
      <c r="B13" s="384"/>
      <c r="C13" s="380" t="s">
        <v>165</v>
      </c>
      <c r="D13" s="381"/>
      <c r="E13" s="382"/>
      <c r="F13" s="392" t="s">
        <v>166</v>
      </c>
      <c r="G13" s="381"/>
      <c r="H13" s="382"/>
      <c r="I13" s="392" t="s">
        <v>170</v>
      </c>
      <c r="J13" s="381"/>
      <c r="K13" s="382"/>
    </row>
    <row r="14" spans="1:11" ht="15" thickBot="1">
      <c r="A14" s="390"/>
      <c r="B14" s="385"/>
      <c r="C14" s="175" t="s">
        <v>70</v>
      </c>
      <c r="D14" s="176" t="s">
        <v>71</v>
      </c>
      <c r="E14" s="177" t="s">
        <v>173</v>
      </c>
      <c r="F14" s="205" t="s">
        <v>70</v>
      </c>
      <c r="G14" s="176" t="s">
        <v>71</v>
      </c>
      <c r="H14" s="177" t="s">
        <v>173</v>
      </c>
      <c r="I14" s="205" t="s">
        <v>70</v>
      </c>
      <c r="J14" s="176" t="s">
        <v>71</v>
      </c>
      <c r="K14" s="177" t="s">
        <v>173</v>
      </c>
    </row>
    <row r="15" spans="1:11">
      <c r="A15" s="386">
        <v>2015</v>
      </c>
      <c r="B15" s="292" t="s">
        <v>15</v>
      </c>
      <c r="C15" s="178" t="s">
        <v>150</v>
      </c>
      <c r="D15" s="206" t="s">
        <v>150</v>
      </c>
      <c r="E15" s="180" t="s">
        <v>150</v>
      </c>
      <c r="F15" s="178" t="s">
        <v>150</v>
      </c>
      <c r="G15" s="206" t="s">
        <v>150</v>
      </c>
      <c r="H15" s="180" t="s">
        <v>150</v>
      </c>
      <c r="I15" s="178" t="s">
        <v>150</v>
      </c>
      <c r="J15" s="206" t="s">
        <v>150</v>
      </c>
      <c r="K15" s="180" t="s">
        <v>150</v>
      </c>
    </row>
    <row r="16" spans="1:11">
      <c r="A16" s="387"/>
      <c r="B16" s="293" t="s">
        <v>16</v>
      </c>
      <c r="C16" s="182" t="s">
        <v>150</v>
      </c>
      <c r="D16" s="207" t="s">
        <v>150</v>
      </c>
      <c r="E16" s="184" t="s">
        <v>150</v>
      </c>
      <c r="F16" s="182" t="s">
        <v>150</v>
      </c>
      <c r="G16" s="207" t="s">
        <v>150</v>
      </c>
      <c r="H16" s="184" t="s">
        <v>150</v>
      </c>
      <c r="I16" s="182" t="s">
        <v>150</v>
      </c>
      <c r="J16" s="207" t="s">
        <v>150</v>
      </c>
      <c r="K16" s="184" t="s">
        <v>150</v>
      </c>
    </row>
    <row r="17" spans="1:11">
      <c r="A17" s="387"/>
      <c r="B17" s="294" t="s">
        <v>17</v>
      </c>
      <c r="C17" s="182" t="s">
        <v>150</v>
      </c>
      <c r="D17" s="183" t="s">
        <v>150</v>
      </c>
      <c r="E17" s="184" t="s">
        <v>150</v>
      </c>
      <c r="F17" s="182" t="s">
        <v>150</v>
      </c>
      <c r="G17" s="183" t="s">
        <v>150</v>
      </c>
      <c r="H17" s="184" t="s">
        <v>150</v>
      </c>
      <c r="I17" s="182" t="s">
        <v>150</v>
      </c>
      <c r="J17" s="183" t="s">
        <v>150</v>
      </c>
      <c r="K17" s="184" t="s">
        <v>150</v>
      </c>
    </row>
    <row r="18" spans="1:11">
      <c r="A18" s="387"/>
      <c r="B18" s="295" t="s">
        <v>18</v>
      </c>
      <c r="C18" s="182" t="s">
        <v>150</v>
      </c>
      <c r="D18" s="183" t="s">
        <v>150</v>
      </c>
      <c r="E18" s="184" t="s">
        <v>150</v>
      </c>
      <c r="F18" s="182" t="s">
        <v>150</v>
      </c>
      <c r="G18" s="183" t="s">
        <v>150</v>
      </c>
      <c r="H18" s="184" t="s">
        <v>150</v>
      </c>
      <c r="I18" s="182" t="s">
        <v>150</v>
      </c>
      <c r="J18" s="183" t="s">
        <v>150</v>
      </c>
      <c r="K18" s="184" t="s">
        <v>150</v>
      </c>
    </row>
    <row r="19" spans="1:11" ht="16.2">
      <c r="A19" s="387"/>
      <c r="B19" s="295" t="s">
        <v>221</v>
      </c>
      <c r="C19" s="182">
        <v>355</v>
      </c>
      <c r="D19" s="183">
        <f>+C19/B$92</f>
        <v>0.5220588235294118</v>
      </c>
      <c r="E19" s="185">
        <f>+D19/D$19*100</f>
        <v>100</v>
      </c>
      <c r="F19" s="182">
        <v>405</v>
      </c>
      <c r="G19" s="183">
        <f>+F19/B$92</f>
        <v>0.59558823529411764</v>
      </c>
      <c r="H19" s="185">
        <f>+G19/G$19*100</f>
        <v>100</v>
      </c>
      <c r="I19" s="182">
        <v>1135</v>
      </c>
      <c r="J19" s="183">
        <f>+I19/B$92</f>
        <v>1.6691176470588236</v>
      </c>
      <c r="K19" s="185">
        <f>+J19/J$19*100</f>
        <v>100</v>
      </c>
    </row>
    <row r="20" spans="1:11">
      <c r="A20" s="387"/>
      <c r="B20" s="295" t="s">
        <v>20</v>
      </c>
      <c r="C20" s="182">
        <v>355</v>
      </c>
      <c r="D20" s="183">
        <f>+C20/B$92</f>
        <v>0.5220588235294118</v>
      </c>
      <c r="E20" s="185">
        <f t="shared" ref="E20:E71" si="0">+D20/D$19*100</f>
        <v>100</v>
      </c>
      <c r="F20" s="182">
        <v>405</v>
      </c>
      <c r="G20" s="183">
        <f>+F20/B$92</f>
        <v>0.59558823529411764</v>
      </c>
      <c r="H20" s="185">
        <f t="shared" ref="H20:H71" si="1">+G20/G$19*100</f>
        <v>100</v>
      </c>
      <c r="I20" s="182">
        <v>1135</v>
      </c>
      <c r="J20" s="183">
        <f>+I20/B$92</f>
        <v>1.6691176470588236</v>
      </c>
      <c r="K20" s="185">
        <f t="shared" ref="K20:K71" si="2">+J20/J$19*100</f>
        <v>100</v>
      </c>
    </row>
    <row r="21" spans="1:11">
      <c r="A21" s="387"/>
      <c r="B21" s="295" t="s">
        <v>146</v>
      </c>
      <c r="C21" s="182">
        <v>355</v>
      </c>
      <c r="D21" s="183">
        <f t="shared" ref="D21:D71" si="3">+C21/B$92</f>
        <v>0.5220588235294118</v>
      </c>
      <c r="E21" s="185">
        <f t="shared" si="0"/>
        <v>100</v>
      </c>
      <c r="F21" s="182">
        <v>405</v>
      </c>
      <c r="G21" s="183">
        <f t="shared" ref="G21:G71" si="4">+F21/B$92</f>
        <v>0.59558823529411764</v>
      </c>
      <c r="H21" s="185">
        <f t="shared" si="1"/>
        <v>100</v>
      </c>
      <c r="I21" s="182">
        <v>1135</v>
      </c>
      <c r="J21" s="183">
        <f t="shared" ref="J21:J71" si="5">+I21/B$92</f>
        <v>1.6691176470588236</v>
      </c>
      <c r="K21" s="185">
        <f t="shared" si="2"/>
        <v>100</v>
      </c>
    </row>
    <row r="22" spans="1:11" ht="15" thickBot="1">
      <c r="A22" s="387"/>
      <c r="B22" s="294" t="s">
        <v>147</v>
      </c>
      <c r="C22" s="187">
        <v>355</v>
      </c>
      <c r="D22" s="188">
        <f t="shared" si="3"/>
        <v>0.5220588235294118</v>
      </c>
      <c r="E22" s="190">
        <f t="shared" si="0"/>
        <v>100</v>
      </c>
      <c r="F22" s="187">
        <v>405</v>
      </c>
      <c r="G22" s="188">
        <f t="shared" si="4"/>
        <v>0.59558823529411764</v>
      </c>
      <c r="H22" s="190">
        <f t="shared" si="1"/>
        <v>100</v>
      </c>
      <c r="I22" s="187">
        <v>1135</v>
      </c>
      <c r="J22" s="188">
        <f t="shared" si="5"/>
        <v>1.6691176470588236</v>
      </c>
      <c r="K22" s="190">
        <f t="shared" si="2"/>
        <v>100</v>
      </c>
    </row>
    <row r="23" spans="1:11">
      <c r="A23" s="361">
        <v>2016</v>
      </c>
      <c r="B23" s="296" t="s">
        <v>148</v>
      </c>
      <c r="C23" s="178">
        <v>355</v>
      </c>
      <c r="D23" s="179">
        <f t="shared" si="3"/>
        <v>0.5220588235294118</v>
      </c>
      <c r="E23" s="181">
        <f t="shared" si="0"/>
        <v>100</v>
      </c>
      <c r="F23" s="178">
        <v>405</v>
      </c>
      <c r="G23" s="179">
        <f t="shared" si="4"/>
        <v>0.59558823529411764</v>
      </c>
      <c r="H23" s="181">
        <f t="shared" si="1"/>
        <v>100</v>
      </c>
      <c r="I23" s="178">
        <v>1135</v>
      </c>
      <c r="J23" s="179">
        <f t="shared" si="5"/>
        <v>1.6691176470588236</v>
      </c>
      <c r="K23" s="181">
        <f t="shared" si="2"/>
        <v>100</v>
      </c>
    </row>
    <row r="24" spans="1:11">
      <c r="A24" s="362"/>
      <c r="B24" s="297" t="s">
        <v>12</v>
      </c>
      <c r="C24" s="182">
        <v>355</v>
      </c>
      <c r="D24" s="183">
        <f t="shared" si="3"/>
        <v>0.5220588235294118</v>
      </c>
      <c r="E24" s="185">
        <f t="shared" si="0"/>
        <v>100</v>
      </c>
      <c r="F24" s="182">
        <v>405</v>
      </c>
      <c r="G24" s="183">
        <f t="shared" si="4"/>
        <v>0.59558823529411764</v>
      </c>
      <c r="H24" s="185">
        <f t="shared" si="1"/>
        <v>100</v>
      </c>
      <c r="I24" s="182">
        <v>1135</v>
      </c>
      <c r="J24" s="183">
        <f t="shared" si="5"/>
        <v>1.6691176470588236</v>
      </c>
      <c r="K24" s="185">
        <f t="shared" si="2"/>
        <v>100</v>
      </c>
    </row>
    <row r="25" spans="1:11">
      <c r="A25" s="362"/>
      <c r="B25" s="297" t="s">
        <v>13</v>
      </c>
      <c r="C25" s="182">
        <v>355</v>
      </c>
      <c r="D25" s="183">
        <f t="shared" si="3"/>
        <v>0.5220588235294118</v>
      </c>
      <c r="E25" s="185">
        <f t="shared" si="0"/>
        <v>100</v>
      </c>
      <c r="F25" s="182">
        <v>405</v>
      </c>
      <c r="G25" s="183">
        <f t="shared" si="4"/>
        <v>0.59558823529411764</v>
      </c>
      <c r="H25" s="185">
        <f t="shared" si="1"/>
        <v>100</v>
      </c>
      <c r="I25" s="182">
        <v>1135</v>
      </c>
      <c r="J25" s="183">
        <f t="shared" si="5"/>
        <v>1.6691176470588236</v>
      </c>
      <c r="K25" s="185">
        <f t="shared" si="2"/>
        <v>100</v>
      </c>
    </row>
    <row r="26" spans="1:11" ht="16.2">
      <c r="A26" s="362"/>
      <c r="B26" s="297" t="s">
        <v>222</v>
      </c>
      <c r="C26" s="182">
        <v>460</v>
      </c>
      <c r="D26" s="183">
        <f t="shared" si="3"/>
        <v>0.67647058823529416</v>
      </c>
      <c r="E26" s="185">
        <f t="shared" si="0"/>
        <v>129.57746478873241</v>
      </c>
      <c r="F26" s="182">
        <v>555</v>
      </c>
      <c r="G26" s="183">
        <f t="shared" si="4"/>
        <v>0.81617647058823528</v>
      </c>
      <c r="H26" s="185">
        <f t="shared" si="1"/>
        <v>137.03703703703704</v>
      </c>
      <c r="I26" s="182">
        <v>1610</v>
      </c>
      <c r="J26" s="183">
        <f t="shared" si="5"/>
        <v>2.3676470588235294</v>
      </c>
      <c r="K26" s="185">
        <f t="shared" si="2"/>
        <v>141.85022026431716</v>
      </c>
    </row>
    <row r="27" spans="1:11">
      <c r="A27" s="362"/>
      <c r="B27" s="297" t="s">
        <v>15</v>
      </c>
      <c r="C27" s="182">
        <v>460</v>
      </c>
      <c r="D27" s="183">
        <f t="shared" si="3"/>
        <v>0.67647058823529416</v>
      </c>
      <c r="E27" s="185">
        <f t="shared" si="0"/>
        <v>129.57746478873241</v>
      </c>
      <c r="F27" s="182">
        <v>555</v>
      </c>
      <c r="G27" s="183">
        <f t="shared" si="4"/>
        <v>0.81617647058823528</v>
      </c>
      <c r="H27" s="185">
        <f t="shared" si="1"/>
        <v>137.03703703703704</v>
      </c>
      <c r="I27" s="182">
        <v>1610</v>
      </c>
      <c r="J27" s="183">
        <f t="shared" si="5"/>
        <v>2.3676470588235294</v>
      </c>
      <c r="K27" s="185">
        <f t="shared" si="2"/>
        <v>141.85022026431716</v>
      </c>
    </row>
    <row r="28" spans="1:11">
      <c r="A28" s="362"/>
      <c r="B28" s="297" t="s">
        <v>16</v>
      </c>
      <c r="C28" s="182">
        <v>460</v>
      </c>
      <c r="D28" s="183">
        <f t="shared" si="3"/>
        <v>0.67647058823529416</v>
      </c>
      <c r="E28" s="185">
        <f t="shared" si="0"/>
        <v>129.57746478873241</v>
      </c>
      <c r="F28" s="182">
        <v>555</v>
      </c>
      <c r="G28" s="183">
        <f t="shared" si="4"/>
        <v>0.81617647058823528</v>
      </c>
      <c r="H28" s="185">
        <f t="shared" si="1"/>
        <v>137.03703703703704</v>
      </c>
      <c r="I28" s="182">
        <v>1610</v>
      </c>
      <c r="J28" s="183">
        <f t="shared" si="5"/>
        <v>2.3676470588235294</v>
      </c>
      <c r="K28" s="185">
        <f t="shared" si="2"/>
        <v>141.85022026431716</v>
      </c>
    </row>
    <row r="29" spans="1:11">
      <c r="A29" s="362"/>
      <c r="B29" s="297" t="s">
        <v>17</v>
      </c>
      <c r="C29" s="182">
        <v>460</v>
      </c>
      <c r="D29" s="183">
        <f t="shared" si="3"/>
        <v>0.67647058823529416</v>
      </c>
      <c r="E29" s="185">
        <f t="shared" si="0"/>
        <v>129.57746478873241</v>
      </c>
      <c r="F29" s="182">
        <v>555</v>
      </c>
      <c r="G29" s="183">
        <f t="shared" si="4"/>
        <v>0.81617647058823528</v>
      </c>
      <c r="H29" s="185">
        <f t="shared" si="1"/>
        <v>137.03703703703704</v>
      </c>
      <c r="I29" s="182">
        <v>1610</v>
      </c>
      <c r="J29" s="183">
        <f t="shared" si="5"/>
        <v>2.3676470588235294</v>
      </c>
      <c r="K29" s="185">
        <f t="shared" si="2"/>
        <v>141.85022026431716</v>
      </c>
    </row>
    <row r="30" spans="1:11">
      <c r="A30" s="362"/>
      <c r="B30" s="297" t="s">
        <v>167</v>
      </c>
      <c r="C30" s="182">
        <v>460</v>
      </c>
      <c r="D30" s="183">
        <f t="shared" si="3"/>
        <v>0.67647058823529416</v>
      </c>
      <c r="E30" s="185">
        <f t="shared" si="0"/>
        <v>129.57746478873241</v>
      </c>
      <c r="F30" s="182">
        <v>555</v>
      </c>
      <c r="G30" s="183">
        <f t="shared" si="4"/>
        <v>0.81617647058823528</v>
      </c>
      <c r="H30" s="185">
        <f t="shared" si="1"/>
        <v>137.03703703703704</v>
      </c>
      <c r="I30" s="182">
        <v>1610</v>
      </c>
      <c r="J30" s="183">
        <f t="shared" si="5"/>
        <v>2.3676470588235294</v>
      </c>
      <c r="K30" s="185">
        <f t="shared" si="2"/>
        <v>141.85022026431716</v>
      </c>
    </row>
    <row r="31" spans="1:11">
      <c r="A31" s="362"/>
      <c r="B31" s="297" t="s">
        <v>19</v>
      </c>
      <c r="C31" s="182">
        <v>460</v>
      </c>
      <c r="D31" s="183">
        <f t="shared" si="3"/>
        <v>0.67647058823529416</v>
      </c>
      <c r="E31" s="185">
        <f t="shared" si="0"/>
        <v>129.57746478873241</v>
      </c>
      <c r="F31" s="182">
        <v>555</v>
      </c>
      <c r="G31" s="183">
        <f t="shared" si="4"/>
        <v>0.81617647058823528</v>
      </c>
      <c r="H31" s="185">
        <f t="shared" si="1"/>
        <v>137.03703703703704</v>
      </c>
      <c r="I31" s="182">
        <v>1610</v>
      </c>
      <c r="J31" s="183">
        <f t="shared" si="5"/>
        <v>2.3676470588235294</v>
      </c>
      <c r="K31" s="185">
        <f t="shared" si="2"/>
        <v>141.85022026431716</v>
      </c>
    </row>
    <row r="32" spans="1:11">
      <c r="A32" s="362"/>
      <c r="B32" s="297" t="s">
        <v>20</v>
      </c>
      <c r="C32" s="182">
        <v>460</v>
      </c>
      <c r="D32" s="183">
        <f t="shared" si="3"/>
        <v>0.67647058823529416</v>
      </c>
      <c r="E32" s="185">
        <f t="shared" si="0"/>
        <v>129.57746478873241</v>
      </c>
      <c r="F32" s="182">
        <v>555</v>
      </c>
      <c r="G32" s="183">
        <f t="shared" si="4"/>
        <v>0.81617647058823528</v>
      </c>
      <c r="H32" s="185">
        <f t="shared" si="1"/>
        <v>137.03703703703704</v>
      </c>
      <c r="I32" s="182">
        <v>1610</v>
      </c>
      <c r="J32" s="183">
        <f t="shared" si="5"/>
        <v>2.3676470588235294</v>
      </c>
      <c r="K32" s="185">
        <f t="shared" si="2"/>
        <v>141.85022026431716</v>
      </c>
    </row>
    <row r="33" spans="1:11">
      <c r="A33" s="362"/>
      <c r="B33" s="297" t="s">
        <v>146</v>
      </c>
      <c r="C33" s="182">
        <v>460</v>
      </c>
      <c r="D33" s="183">
        <f t="shared" si="3"/>
        <v>0.67647058823529416</v>
      </c>
      <c r="E33" s="185">
        <f t="shared" si="0"/>
        <v>129.57746478873241</v>
      </c>
      <c r="F33" s="182">
        <v>555</v>
      </c>
      <c r="G33" s="183">
        <f t="shared" si="4"/>
        <v>0.81617647058823528</v>
      </c>
      <c r="H33" s="185">
        <f t="shared" si="1"/>
        <v>137.03703703703704</v>
      </c>
      <c r="I33" s="182">
        <v>1610</v>
      </c>
      <c r="J33" s="183">
        <f t="shared" si="5"/>
        <v>2.3676470588235294</v>
      </c>
      <c r="K33" s="185">
        <f t="shared" si="2"/>
        <v>141.85022026431716</v>
      </c>
    </row>
    <row r="34" spans="1:11" ht="15" thickBot="1">
      <c r="A34" s="363"/>
      <c r="B34" s="298" t="s">
        <v>147</v>
      </c>
      <c r="C34" s="187">
        <v>460</v>
      </c>
      <c r="D34" s="188">
        <f t="shared" si="3"/>
        <v>0.67647058823529416</v>
      </c>
      <c r="E34" s="190">
        <f t="shared" si="0"/>
        <v>129.57746478873241</v>
      </c>
      <c r="F34" s="187">
        <v>555</v>
      </c>
      <c r="G34" s="188">
        <f t="shared" si="4"/>
        <v>0.81617647058823528</v>
      </c>
      <c r="H34" s="190">
        <f t="shared" si="1"/>
        <v>137.03703703703704</v>
      </c>
      <c r="I34" s="187">
        <v>1610</v>
      </c>
      <c r="J34" s="188">
        <f t="shared" si="5"/>
        <v>2.3676470588235294</v>
      </c>
      <c r="K34" s="190">
        <f t="shared" si="2"/>
        <v>141.85022026431716</v>
      </c>
    </row>
    <row r="35" spans="1:11">
      <c r="A35" s="364">
        <v>2017</v>
      </c>
      <c r="B35" s="296" t="s">
        <v>148</v>
      </c>
      <c r="C35" s="191">
        <v>460</v>
      </c>
      <c r="D35" s="192">
        <f t="shared" si="3"/>
        <v>0.67647058823529416</v>
      </c>
      <c r="E35" s="193">
        <f t="shared" si="0"/>
        <v>129.57746478873241</v>
      </c>
      <c r="F35" s="191">
        <v>555</v>
      </c>
      <c r="G35" s="192">
        <f t="shared" si="4"/>
        <v>0.81617647058823528</v>
      </c>
      <c r="H35" s="193">
        <f t="shared" si="1"/>
        <v>137.03703703703704</v>
      </c>
      <c r="I35" s="191">
        <v>1610</v>
      </c>
      <c r="J35" s="192">
        <f t="shared" si="5"/>
        <v>2.3676470588235294</v>
      </c>
      <c r="K35" s="193">
        <f t="shared" si="2"/>
        <v>141.85022026431716</v>
      </c>
    </row>
    <row r="36" spans="1:11">
      <c r="A36" s="365"/>
      <c r="B36" s="299" t="s">
        <v>12</v>
      </c>
      <c r="C36" s="191">
        <v>460</v>
      </c>
      <c r="D36" s="192">
        <f t="shared" si="3"/>
        <v>0.67647058823529416</v>
      </c>
      <c r="E36" s="193">
        <f t="shared" si="0"/>
        <v>129.57746478873241</v>
      </c>
      <c r="F36" s="191">
        <v>555</v>
      </c>
      <c r="G36" s="192">
        <f t="shared" si="4"/>
        <v>0.81617647058823528</v>
      </c>
      <c r="H36" s="193">
        <f t="shared" si="1"/>
        <v>137.03703703703704</v>
      </c>
      <c r="I36" s="191">
        <v>1610</v>
      </c>
      <c r="J36" s="192">
        <f t="shared" si="5"/>
        <v>2.3676470588235294</v>
      </c>
      <c r="K36" s="193">
        <f t="shared" si="2"/>
        <v>141.85022026431716</v>
      </c>
    </row>
    <row r="37" spans="1:11">
      <c r="A37" s="365"/>
      <c r="B37" s="299" t="s">
        <v>13</v>
      </c>
      <c r="C37" s="191">
        <v>460</v>
      </c>
      <c r="D37" s="192">
        <f t="shared" si="3"/>
        <v>0.67647058823529416</v>
      </c>
      <c r="E37" s="193">
        <f t="shared" si="0"/>
        <v>129.57746478873241</v>
      </c>
      <c r="F37" s="191">
        <v>555</v>
      </c>
      <c r="G37" s="192">
        <f t="shared" si="4"/>
        <v>0.81617647058823528</v>
      </c>
      <c r="H37" s="193">
        <f t="shared" si="1"/>
        <v>137.03703703703704</v>
      </c>
      <c r="I37" s="191">
        <v>1610</v>
      </c>
      <c r="J37" s="192">
        <f t="shared" si="5"/>
        <v>2.3676470588235294</v>
      </c>
      <c r="K37" s="193">
        <f t="shared" si="2"/>
        <v>141.85022026431716</v>
      </c>
    </row>
    <row r="38" spans="1:11">
      <c r="A38" s="365"/>
      <c r="B38" s="299" t="s">
        <v>14</v>
      </c>
      <c r="C38" s="191">
        <v>460</v>
      </c>
      <c r="D38" s="192">
        <f t="shared" si="3"/>
        <v>0.67647058823529416</v>
      </c>
      <c r="E38" s="193">
        <f t="shared" si="0"/>
        <v>129.57746478873241</v>
      </c>
      <c r="F38" s="191">
        <v>555</v>
      </c>
      <c r="G38" s="192">
        <f t="shared" si="4"/>
        <v>0.81617647058823528</v>
      </c>
      <c r="H38" s="193">
        <f t="shared" si="1"/>
        <v>137.03703703703704</v>
      </c>
      <c r="I38" s="191">
        <v>1610</v>
      </c>
      <c r="J38" s="192">
        <f t="shared" si="5"/>
        <v>2.3676470588235294</v>
      </c>
      <c r="K38" s="193">
        <f t="shared" si="2"/>
        <v>141.85022026431716</v>
      </c>
    </row>
    <row r="39" spans="1:11">
      <c r="A39" s="365"/>
      <c r="B39" s="299" t="s">
        <v>15</v>
      </c>
      <c r="C39" s="191">
        <v>460</v>
      </c>
      <c r="D39" s="192">
        <f t="shared" si="3"/>
        <v>0.67647058823529416</v>
      </c>
      <c r="E39" s="193">
        <f t="shared" si="0"/>
        <v>129.57746478873241</v>
      </c>
      <c r="F39" s="191">
        <v>555</v>
      </c>
      <c r="G39" s="192">
        <f t="shared" si="4"/>
        <v>0.81617647058823528</v>
      </c>
      <c r="H39" s="193">
        <f t="shared" si="1"/>
        <v>137.03703703703704</v>
      </c>
      <c r="I39" s="191">
        <v>1610</v>
      </c>
      <c r="J39" s="192">
        <f t="shared" si="5"/>
        <v>2.3676470588235294</v>
      </c>
      <c r="K39" s="193">
        <f t="shared" si="2"/>
        <v>141.85022026431716</v>
      </c>
    </row>
    <row r="40" spans="1:11">
      <c r="A40" s="365"/>
      <c r="B40" s="299" t="s">
        <v>16</v>
      </c>
      <c r="C40" s="191">
        <v>460</v>
      </c>
      <c r="D40" s="192">
        <f t="shared" si="3"/>
        <v>0.67647058823529416</v>
      </c>
      <c r="E40" s="193">
        <f t="shared" si="0"/>
        <v>129.57746478873241</v>
      </c>
      <c r="F40" s="191">
        <v>555</v>
      </c>
      <c r="G40" s="192">
        <f t="shared" si="4"/>
        <v>0.81617647058823528</v>
      </c>
      <c r="H40" s="193">
        <f t="shared" si="1"/>
        <v>137.03703703703704</v>
      </c>
      <c r="I40" s="191">
        <v>1610</v>
      </c>
      <c r="J40" s="192">
        <f t="shared" si="5"/>
        <v>2.3676470588235294</v>
      </c>
      <c r="K40" s="193">
        <f t="shared" si="2"/>
        <v>141.85022026431716</v>
      </c>
    </row>
    <row r="41" spans="1:11">
      <c r="A41" s="365"/>
      <c r="B41" s="299" t="s">
        <v>17</v>
      </c>
      <c r="C41" s="191">
        <v>560</v>
      </c>
      <c r="D41" s="192">
        <f t="shared" si="3"/>
        <v>0.82352941176470584</v>
      </c>
      <c r="E41" s="193">
        <f t="shared" si="0"/>
        <v>157.74647887323943</v>
      </c>
      <c r="F41" s="191">
        <v>675</v>
      </c>
      <c r="G41" s="192">
        <f t="shared" si="4"/>
        <v>0.99264705882352944</v>
      </c>
      <c r="H41" s="193">
        <f t="shared" si="1"/>
        <v>166.66666666666669</v>
      </c>
      <c r="I41" s="191">
        <v>1960</v>
      </c>
      <c r="J41" s="192">
        <f t="shared" si="5"/>
        <v>2.8823529411764706</v>
      </c>
      <c r="K41" s="193">
        <f t="shared" si="2"/>
        <v>172.68722466960352</v>
      </c>
    </row>
    <row r="42" spans="1:11">
      <c r="A42" s="365"/>
      <c r="B42" s="299" t="s">
        <v>18</v>
      </c>
      <c r="C42" s="191">
        <v>560</v>
      </c>
      <c r="D42" s="192">
        <f t="shared" si="3"/>
        <v>0.82352941176470584</v>
      </c>
      <c r="E42" s="193">
        <f t="shared" si="0"/>
        <v>157.74647887323943</v>
      </c>
      <c r="F42" s="191">
        <v>675</v>
      </c>
      <c r="G42" s="192">
        <f t="shared" si="4"/>
        <v>0.99264705882352944</v>
      </c>
      <c r="H42" s="193">
        <f t="shared" si="1"/>
        <v>166.66666666666669</v>
      </c>
      <c r="I42" s="191">
        <v>1960</v>
      </c>
      <c r="J42" s="192">
        <f t="shared" si="5"/>
        <v>2.8823529411764706</v>
      </c>
      <c r="K42" s="193">
        <f t="shared" si="2"/>
        <v>172.68722466960352</v>
      </c>
    </row>
    <row r="43" spans="1:11">
      <c r="A43" s="365"/>
      <c r="B43" s="299" t="s">
        <v>19</v>
      </c>
      <c r="C43" s="191">
        <v>560</v>
      </c>
      <c r="D43" s="192">
        <f t="shared" si="3"/>
        <v>0.82352941176470584</v>
      </c>
      <c r="E43" s="193">
        <f t="shared" si="0"/>
        <v>157.74647887323943</v>
      </c>
      <c r="F43" s="191">
        <v>675</v>
      </c>
      <c r="G43" s="192">
        <f t="shared" si="4"/>
        <v>0.99264705882352944</v>
      </c>
      <c r="H43" s="193">
        <f t="shared" si="1"/>
        <v>166.66666666666669</v>
      </c>
      <c r="I43" s="191">
        <v>1960</v>
      </c>
      <c r="J43" s="192">
        <f t="shared" si="5"/>
        <v>2.8823529411764706</v>
      </c>
      <c r="K43" s="193">
        <f t="shared" si="2"/>
        <v>172.68722466960352</v>
      </c>
    </row>
    <row r="44" spans="1:11">
      <c r="A44" s="365"/>
      <c r="B44" s="299" t="s">
        <v>20</v>
      </c>
      <c r="C44" s="191">
        <v>560</v>
      </c>
      <c r="D44" s="192">
        <f t="shared" si="3"/>
        <v>0.82352941176470584</v>
      </c>
      <c r="E44" s="193">
        <f t="shared" si="0"/>
        <v>157.74647887323943</v>
      </c>
      <c r="F44" s="191">
        <v>675</v>
      </c>
      <c r="G44" s="192">
        <f t="shared" si="4"/>
        <v>0.99264705882352944</v>
      </c>
      <c r="H44" s="193">
        <f t="shared" si="1"/>
        <v>166.66666666666669</v>
      </c>
      <c r="I44" s="191">
        <v>1960</v>
      </c>
      <c r="J44" s="192">
        <f t="shared" si="5"/>
        <v>2.8823529411764706</v>
      </c>
      <c r="K44" s="193">
        <f t="shared" si="2"/>
        <v>172.68722466960352</v>
      </c>
    </row>
    <row r="45" spans="1:11">
      <c r="A45" s="365"/>
      <c r="B45" s="299" t="s">
        <v>146</v>
      </c>
      <c r="C45" s="191">
        <v>750</v>
      </c>
      <c r="D45" s="192">
        <f t="shared" si="3"/>
        <v>1.1029411764705883</v>
      </c>
      <c r="E45" s="193">
        <f t="shared" si="0"/>
        <v>211.26760563380282</v>
      </c>
      <c r="F45" s="191">
        <v>900</v>
      </c>
      <c r="G45" s="192">
        <f t="shared" si="4"/>
        <v>1.3235294117647058</v>
      </c>
      <c r="H45" s="193">
        <f t="shared" si="1"/>
        <v>222.22222222222223</v>
      </c>
      <c r="I45" s="191">
        <v>2625</v>
      </c>
      <c r="J45" s="192">
        <f t="shared" si="5"/>
        <v>3.8602941176470589</v>
      </c>
      <c r="K45" s="193">
        <f t="shared" si="2"/>
        <v>231.27753303964758</v>
      </c>
    </row>
    <row r="46" spans="1:11" ht="15" thickBot="1">
      <c r="A46" s="372"/>
      <c r="B46" s="300" t="s">
        <v>147</v>
      </c>
      <c r="C46" s="187">
        <v>750</v>
      </c>
      <c r="D46" s="188">
        <f t="shared" si="3"/>
        <v>1.1029411764705883</v>
      </c>
      <c r="E46" s="190">
        <f t="shared" si="0"/>
        <v>211.26760563380282</v>
      </c>
      <c r="F46" s="187">
        <v>900</v>
      </c>
      <c r="G46" s="188">
        <f t="shared" si="4"/>
        <v>1.3235294117647058</v>
      </c>
      <c r="H46" s="190">
        <f t="shared" si="1"/>
        <v>222.22222222222223</v>
      </c>
      <c r="I46" s="187">
        <v>2625</v>
      </c>
      <c r="J46" s="188">
        <f t="shared" si="5"/>
        <v>3.8602941176470589</v>
      </c>
      <c r="K46" s="190">
        <f t="shared" si="2"/>
        <v>231.27753303964758</v>
      </c>
    </row>
    <row r="47" spans="1:11">
      <c r="A47" s="364">
        <v>2018</v>
      </c>
      <c r="B47" s="296" t="s">
        <v>148</v>
      </c>
      <c r="C47" s="178">
        <v>750</v>
      </c>
      <c r="D47" s="179">
        <f t="shared" si="3"/>
        <v>1.1029411764705883</v>
      </c>
      <c r="E47" s="181">
        <f t="shared" si="0"/>
        <v>211.26760563380282</v>
      </c>
      <c r="F47" s="178">
        <v>900</v>
      </c>
      <c r="G47" s="179">
        <f t="shared" si="4"/>
        <v>1.3235294117647058</v>
      </c>
      <c r="H47" s="181">
        <f t="shared" si="1"/>
        <v>222.22222222222223</v>
      </c>
      <c r="I47" s="178">
        <v>2625</v>
      </c>
      <c r="J47" s="179">
        <f t="shared" si="5"/>
        <v>3.8602941176470589</v>
      </c>
      <c r="K47" s="181">
        <f t="shared" si="2"/>
        <v>231.27753303964758</v>
      </c>
    </row>
    <row r="48" spans="1:11">
      <c r="A48" s="365"/>
      <c r="B48" s="299" t="s">
        <v>12</v>
      </c>
      <c r="C48" s="191">
        <v>750</v>
      </c>
      <c r="D48" s="192">
        <f t="shared" si="3"/>
        <v>1.1029411764705883</v>
      </c>
      <c r="E48" s="193">
        <f t="shared" si="0"/>
        <v>211.26760563380282</v>
      </c>
      <c r="F48" s="191">
        <v>900</v>
      </c>
      <c r="G48" s="192">
        <f t="shared" si="4"/>
        <v>1.3235294117647058</v>
      </c>
      <c r="H48" s="193">
        <f t="shared" si="1"/>
        <v>222.22222222222223</v>
      </c>
      <c r="I48" s="191">
        <v>2625</v>
      </c>
      <c r="J48" s="192">
        <f t="shared" si="5"/>
        <v>3.8602941176470589</v>
      </c>
      <c r="K48" s="193">
        <f t="shared" si="2"/>
        <v>231.27753303964758</v>
      </c>
    </row>
    <row r="49" spans="1:11">
      <c r="A49" s="365"/>
      <c r="B49" s="299" t="s">
        <v>13</v>
      </c>
      <c r="C49" s="191">
        <v>750</v>
      </c>
      <c r="D49" s="192">
        <f t="shared" si="3"/>
        <v>1.1029411764705883</v>
      </c>
      <c r="E49" s="193">
        <f t="shared" si="0"/>
        <v>211.26760563380282</v>
      </c>
      <c r="F49" s="191">
        <v>900</v>
      </c>
      <c r="G49" s="192">
        <f t="shared" si="4"/>
        <v>1.3235294117647058</v>
      </c>
      <c r="H49" s="193">
        <f t="shared" si="1"/>
        <v>222.22222222222223</v>
      </c>
      <c r="I49" s="191">
        <v>2625</v>
      </c>
      <c r="J49" s="192">
        <f t="shared" si="5"/>
        <v>3.8602941176470589</v>
      </c>
      <c r="K49" s="193">
        <f t="shared" si="2"/>
        <v>231.27753303964758</v>
      </c>
    </row>
    <row r="50" spans="1:11">
      <c r="A50" s="365"/>
      <c r="B50" s="299" t="s">
        <v>14</v>
      </c>
      <c r="C50" s="191">
        <v>750</v>
      </c>
      <c r="D50" s="192">
        <f t="shared" si="3"/>
        <v>1.1029411764705883</v>
      </c>
      <c r="E50" s="193">
        <f t="shared" si="0"/>
        <v>211.26760563380282</v>
      </c>
      <c r="F50" s="191">
        <v>900</v>
      </c>
      <c r="G50" s="192">
        <f t="shared" si="4"/>
        <v>1.3235294117647058</v>
      </c>
      <c r="H50" s="193">
        <f t="shared" si="1"/>
        <v>222.22222222222223</v>
      </c>
      <c r="I50" s="191">
        <v>2625</v>
      </c>
      <c r="J50" s="192">
        <f t="shared" si="5"/>
        <v>3.8602941176470589</v>
      </c>
      <c r="K50" s="193">
        <f t="shared" si="2"/>
        <v>231.27753303964758</v>
      </c>
    </row>
    <row r="51" spans="1:11">
      <c r="A51" s="365"/>
      <c r="B51" s="299" t="s">
        <v>15</v>
      </c>
      <c r="C51" s="191">
        <v>750</v>
      </c>
      <c r="D51" s="192">
        <f t="shared" si="3"/>
        <v>1.1029411764705883</v>
      </c>
      <c r="E51" s="193">
        <f t="shared" si="0"/>
        <v>211.26760563380282</v>
      </c>
      <c r="F51" s="191">
        <v>900</v>
      </c>
      <c r="G51" s="192">
        <f t="shared" si="4"/>
        <v>1.3235294117647058</v>
      </c>
      <c r="H51" s="193">
        <f t="shared" si="1"/>
        <v>222.22222222222223</v>
      </c>
      <c r="I51" s="191">
        <v>2625</v>
      </c>
      <c r="J51" s="192">
        <f t="shared" si="5"/>
        <v>3.8602941176470589</v>
      </c>
      <c r="K51" s="193">
        <f t="shared" si="2"/>
        <v>231.27753303964758</v>
      </c>
    </row>
    <row r="52" spans="1:11">
      <c r="A52" s="365"/>
      <c r="B52" s="299" t="s">
        <v>16</v>
      </c>
      <c r="C52" s="191">
        <v>750</v>
      </c>
      <c r="D52" s="192">
        <f t="shared" si="3"/>
        <v>1.1029411764705883</v>
      </c>
      <c r="E52" s="193">
        <f t="shared" si="0"/>
        <v>211.26760563380282</v>
      </c>
      <c r="F52" s="191">
        <v>900</v>
      </c>
      <c r="G52" s="192">
        <f t="shared" si="4"/>
        <v>1.3235294117647058</v>
      </c>
      <c r="H52" s="193">
        <f t="shared" si="1"/>
        <v>222.22222222222223</v>
      </c>
      <c r="I52" s="191">
        <v>2625</v>
      </c>
      <c r="J52" s="192">
        <f t="shared" si="5"/>
        <v>3.8602941176470589</v>
      </c>
      <c r="K52" s="193">
        <f t="shared" si="2"/>
        <v>231.27753303964758</v>
      </c>
    </row>
    <row r="53" spans="1:11">
      <c r="A53" s="365"/>
      <c r="B53" s="299" t="s">
        <v>17</v>
      </c>
      <c r="C53" s="191">
        <v>750</v>
      </c>
      <c r="D53" s="192">
        <f t="shared" si="3"/>
        <v>1.1029411764705883</v>
      </c>
      <c r="E53" s="193">
        <f t="shared" si="0"/>
        <v>211.26760563380282</v>
      </c>
      <c r="F53" s="191">
        <v>900</v>
      </c>
      <c r="G53" s="192">
        <f t="shared" si="4"/>
        <v>1.3235294117647058</v>
      </c>
      <c r="H53" s="193">
        <f t="shared" si="1"/>
        <v>222.22222222222223</v>
      </c>
      <c r="I53" s="191">
        <v>2625</v>
      </c>
      <c r="J53" s="192">
        <f t="shared" si="5"/>
        <v>3.8602941176470589</v>
      </c>
      <c r="K53" s="193">
        <f t="shared" si="2"/>
        <v>231.27753303964758</v>
      </c>
    </row>
    <row r="54" spans="1:11">
      <c r="A54" s="365"/>
      <c r="B54" s="299" t="s">
        <v>18</v>
      </c>
      <c r="C54" s="191">
        <v>750</v>
      </c>
      <c r="D54" s="192">
        <f t="shared" si="3"/>
        <v>1.1029411764705883</v>
      </c>
      <c r="E54" s="193">
        <f t="shared" si="0"/>
        <v>211.26760563380282</v>
      </c>
      <c r="F54" s="191">
        <v>900</v>
      </c>
      <c r="G54" s="192">
        <f t="shared" si="4"/>
        <v>1.3235294117647058</v>
      </c>
      <c r="H54" s="193">
        <f t="shared" si="1"/>
        <v>222.22222222222223</v>
      </c>
      <c r="I54" s="191">
        <v>2625</v>
      </c>
      <c r="J54" s="192">
        <f t="shared" si="5"/>
        <v>3.8602941176470589</v>
      </c>
      <c r="K54" s="193">
        <f t="shared" si="2"/>
        <v>231.27753303964758</v>
      </c>
    </row>
    <row r="55" spans="1:11">
      <c r="A55" s="365"/>
      <c r="B55" s="299" t="s">
        <v>19</v>
      </c>
      <c r="C55" s="191">
        <v>750</v>
      </c>
      <c r="D55" s="192">
        <f t="shared" si="3"/>
        <v>1.1029411764705883</v>
      </c>
      <c r="E55" s="193">
        <f t="shared" si="0"/>
        <v>211.26760563380282</v>
      </c>
      <c r="F55" s="191">
        <v>900</v>
      </c>
      <c r="G55" s="192">
        <f t="shared" si="4"/>
        <v>1.3235294117647058</v>
      </c>
      <c r="H55" s="193">
        <f t="shared" si="1"/>
        <v>222.22222222222223</v>
      </c>
      <c r="I55" s="191">
        <v>2625</v>
      </c>
      <c r="J55" s="192">
        <f t="shared" si="5"/>
        <v>3.8602941176470589</v>
      </c>
      <c r="K55" s="193">
        <f t="shared" si="2"/>
        <v>231.27753303964758</v>
      </c>
    </row>
    <row r="56" spans="1:11">
      <c r="A56" s="365"/>
      <c r="B56" s="299" t="s">
        <v>20</v>
      </c>
      <c r="C56" s="191">
        <v>750</v>
      </c>
      <c r="D56" s="192">
        <f t="shared" si="3"/>
        <v>1.1029411764705883</v>
      </c>
      <c r="E56" s="193">
        <f t="shared" si="0"/>
        <v>211.26760563380282</v>
      </c>
      <c r="F56" s="191">
        <v>900</v>
      </c>
      <c r="G56" s="192">
        <f t="shared" si="4"/>
        <v>1.3235294117647058</v>
      </c>
      <c r="H56" s="193">
        <f t="shared" si="1"/>
        <v>222.22222222222223</v>
      </c>
      <c r="I56" s="191">
        <v>2625</v>
      </c>
      <c r="J56" s="192">
        <f t="shared" si="5"/>
        <v>3.8602941176470589</v>
      </c>
      <c r="K56" s="193">
        <f t="shared" si="2"/>
        <v>231.27753303964758</v>
      </c>
    </row>
    <row r="57" spans="1:11">
      <c r="A57" s="365"/>
      <c r="B57" s="299" t="s">
        <v>146</v>
      </c>
      <c r="C57" s="191">
        <v>750</v>
      </c>
      <c r="D57" s="192">
        <f t="shared" si="3"/>
        <v>1.1029411764705883</v>
      </c>
      <c r="E57" s="193">
        <f t="shared" si="0"/>
        <v>211.26760563380282</v>
      </c>
      <c r="F57" s="191">
        <v>900</v>
      </c>
      <c r="G57" s="192">
        <f t="shared" si="4"/>
        <v>1.3235294117647058</v>
      </c>
      <c r="H57" s="193">
        <f t="shared" si="1"/>
        <v>222.22222222222223</v>
      </c>
      <c r="I57" s="191">
        <v>2625</v>
      </c>
      <c r="J57" s="192">
        <f t="shared" si="5"/>
        <v>3.8602941176470589</v>
      </c>
      <c r="K57" s="193">
        <f t="shared" si="2"/>
        <v>231.27753303964758</v>
      </c>
    </row>
    <row r="58" spans="1:11" ht="16.8" thickBot="1">
      <c r="A58" s="372"/>
      <c r="B58" s="300" t="s">
        <v>239</v>
      </c>
      <c r="C58" s="323">
        <v>825</v>
      </c>
      <c r="D58" s="324">
        <f t="shared" si="3"/>
        <v>1.213235294117647</v>
      </c>
      <c r="E58" s="325">
        <f t="shared" si="0"/>
        <v>232.39436619718305</v>
      </c>
      <c r="F58" s="323">
        <v>990</v>
      </c>
      <c r="G58" s="324">
        <f t="shared" si="4"/>
        <v>1.4558823529411764</v>
      </c>
      <c r="H58" s="325">
        <f t="shared" si="1"/>
        <v>244.44444444444443</v>
      </c>
      <c r="I58" s="323">
        <v>2890</v>
      </c>
      <c r="J58" s="324">
        <f t="shared" si="5"/>
        <v>4.25</v>
      </c>
      <c r="K58" s="325">
        <f t="shared" si="2"/>
        <v>254.62555066079292</v>
      </c>
    </row>
    <row r="59" spans="1:11">
      <c r="A59" s="364">
        <v>2019</v>
      </c>
      <c r="B59" s="296" t="s">
        <v>148</v>
      </c>
      <c r="C59" s="178">
        <v>825</v>
      </c>
      <c r="D59" s="179">
        <f t="shared" si="3"/>
        <v>1.213235294117647</v>
      </c>
      <c r="E59" s="181">
        <f t="shared" si="0"/>
        <v>232.39436619718305</v>
      </c>
      <c r="F59" s="178">
        <v>990</v>
      </c>
      <c r="G59" s="179">
        <f t="shared" si="4"/>
        <v>1.4558823529411764</v>
      </c>
      <c r="H59" s="181">
        <f t="shared" si="1"/>
        <v>244.44444444444443</v>
      </c>
      <c r="I59" s="178">
        <v>2890</v>
      </c>
      <c r="J59" s="179">
        <f t="shared" si="5"/>
        <v>4.25</v>
      </c>
      <c r="K59" s="181">
        <f t="shared" si="2"/>
        <v>254.62555066079292</v>
      </c>
    </row>
    <row r="60" spans="1:11">
      <c r="A60" s="365"/>
      <c r="B60" s="299" t="s">
        <v>12</v>
      </c>
      <c r="C60" s="191">
        <v>825</v>
      </c>
      <c r="D60" s="192">
        <f t="shared" si="3"/>
        <v>1.213235294117647</v>
      </c>
      <c r="E60" s="193">
        <f t="shared" si="0"/>
        <v>232.39436619718305</v>
      </c>
      <c r="F60" s="191">
        <v>990</v>
      </c>
      <c r="G60" s="192">
        <f t="shared" si="4"/>
        <v>1.4558823529411764</v>
      </c>
      <c r="H60" s="193">
        <f t="shared" si="1"/>
        <v>244.44444444444443</v>
      </c>
      <c r="I60" s="191">
        <v>2890</v>
      </c>
      <c r="J60" s="192">
        <f t="shared" si="5"/>
        <v>4.25</v>
      </c>
      <c r="K60" s="193">
        <f t="shared" si="2"/>
        <v>254.62555066079292</v>
      </c>
    </row>
    <row r="61" spans="1:11">
      <c r="A61" s="365"/>
      <c r="B61" s="299" t="s">
        <v>13</v>
      </c>
      <c r="C61" s="191">
        <v>825</v>
      </c>
      <c r="D61" s="192">
        <f t="shared" si="3"/>
        <v>1.213235294117647</v>
      </c>
      <c r="E61" s="193">
        <f t="shared" si="0"/>
        <v>232.39436619718305</v>
      </c>
      <c r="F61" s="191">
        <v>990</v>
      </c>
      <c r="G61" s="192">
        <f t="shared" si="4"/>
        <v>1.4558823529411764</v>
      </c>
      <c r="H61" s="193">
        <f t="shared" si="1"/>
        <v>244.44444444444443</v>
      </c>
      <c r="I61" s="191">
        <v>2890</v>
      </c>
      <c r="J61" s="192">
        <f t="shared" si="5"/>
        <v>4.25</v>
      </c>
      <c r="K61" s="193">
        <f t="shared" si="2"/>
        <v>254.62555066079292</v>
      </c>
    </row>
    <row r="62" spans="1:11">
      <c r="A62" s="365"/>
      <c r="B62" s="299" t="s">
        <v>14</v>
      </c>
      <c r="C62" s="191">
        <v>825</v>
      </c>
      <c r="D62" s="192">
        <f t="shared" si="3"/>
        <v>1.213235294117647</v>
      </c>
      <c r="E62" s="193">
        <f t="shared" si="0"/>
        <v>232.39436619718305</v>
      </c>
      <c r="F62" s="191">
        <v>990</v>
      </c>
      <c r="G62" s="192">
        <f t="shared" si="4"/>
        <v>1.4558823529411764</v>
      </c>
      <c r="H62" s="193">
        <f t="shared" si="1"/>
        <v>244.44444444444443</v>
      </c>
      <c r="I62" s="191">
        <v>2890</v>
      </c>
      <c r="J62" s="192">
        <f t="shared" si="5"/>
        <v>4.25</v>
      </c>
      <c r="K62" s="193">
        <f t="shared" si="2"/>
        <v>254.62555066079292</v>
      </c>
    </row>
    <row r="63" spans="1:11">
      <c r="A63" s="365"/>
      <c r="B63" s="299" t="s">
        <v>15</v>
      </c>
      <c r="C63" s="191">
        <v>825</v>
      </c>
      <c r="D63" s="192">
        <f t="shared" si="3"/>
        <v>1.213235294117647</v>
      </c>
      <c r="E63" s="193">
        <f t="shared" si="0"/>
        <v>232.39436619718305</v>
      </c>
      <c r="F63" s="191">
        <v>990</v>
      </c>
      <c r="G63" s="192">
        <f t="shared" si="4"/>
        <v>1.4558823529411764</v>
      </c>
      <c r="H63" s="193">
        <f t="shared" si="1"/>
        <v>244.44444444444443</v>
      </c>
      <c r="I63" s="191">
        <v>2890</v>
      </c>
      <c r="J63" s="192">
        <f t="shared" si="5"/>
        <v>4.25</v>
      </c>
      <c r="K63" s="193">
        <f t="shared" si="2"/>
        <v>254.62555066079292</v>
      </c>
    </row>
    <row r="64" spans="1:11">
      <c r="A64" s="365"/>
      <c r="B64" s="299" t="s">
        <v>16</v>
      </c>
      <c r="C64" s="191">
        <v>825</v>
      </c>
      <c r="D64" s="192">
        <f t="shared" si="3"/>
        <v>1.213235294117647</v>
      </c>
      <c r="E64" s="193">
        <f t="shared" si="0"/>
        <v>232.39436619718305</v>
      </c>
      <c r="F64" s="191">
        <v>990</v>
      </c>
      <c r="G64" s="192">
        <f t="shared" si="4"/>
        <v>1.4558823529411764</v>
      </c>
      <c r="H64" s="193">
        <f t="shared" si="1"/>
        <v>244.44444444444443</v>
      </c>
      <c r="I64" s="191">
        <v>2890</v>
      </c>
      <c r="J64" s="192">
        <f t="shared" si="5"/>
        <v>4.25</v>
      </c>
      <c r="K64" s="193">
        <f t="shared" si="2"/>
        <v>254.62555066079292</v>
      </c>
    </row>
    <row r="65" spans="1:11">
      <c r="A65" s="365"/>
      <c r="B65" s="299" t="s">
        <v>17</v>
      </c>
      <c r="C65" s="191">
        <v>825</v>
      </c>
      <c r="D65" s="192">
        <f t="shared" si="3"/>
        <v>1.213235294117647</v>
      </c>
      <c r="E65" s="193">
        <f t="shared" si="0"/>
        <v>232.39436619718305</v>
      </c>
      <c r="F65" s="191">
        <v>990</v>
      </c>
      <c r="G65" s="192">
        <f t="shared" si="4"/>
        <v>1.4558823529411764</v>
      </c>
      <c r="H65" s="193">
        <f t="shared" si="1"/>
        <v>244.44444444444443</v>
      </c>
      <c r="I65" s="191">
        <v>2890</v>
      </c>
      <c r="J65" s="192">
        <f t="shared" si="5"/>
        <v>4.25</v>
      </c>
      <c r="K65" s="193">
        <f t="shared" si="2"/>
        <v>254.62555066079292</v>
      </c>
    </row>
    <row r="66" spans="1:11">
      <c r="A66" s="365"/>
      <c r="B66" s="299" t="s">
        <v>18</v>
      </c>
      <c r="C66" s="191">
        <v>825</v>
      </c>
      <c r="D66" s="192">
        <f t="shared" si="3"/>
        <v>1.213235294117647</v>
      </c>
      <c r="E66" s="193">
        <f t="shared" si="0"/>
        <v>232.39436619718305</v>
      </c>
      <c r="F66" s="191">
        <v>990</v>
      </c>
      <c r="G66" s="192">
        <f t="shared" si="4"/>
        <v>1.4558823529411764</v>
      </c>
      <c r="H66" s="193">
        <f t="shared" si="1"/>
        <v>244.44444444444443</v>
      </c>
      <c r="I66" s="191">
        <v>2890</v>
      </c>
      <c r="J66" s="192">
        <f t="shared" si="5"/>
        <v>4.25</v>
      </c>
      <c r="K66" s="193">
        <f t="shared" si="2"/>
        <v>254.62555066079292</v>
      </c>
    </row>
    <row r="67" spans="1:11">
      <c r="A67" s="365"/>
      <c r="B67" s="299" t="s">
        <v>19</v>
      </c>
      <c r="C67" s="191">
        <v>825</v>
      </c>
      <c r="D67" s="192">
        <f t="shared" si="3"/>
        <v>1.213235294117647</v>
      </c>
      <c r="E67" s="193">
        <f t="shared" si="0"/>
        <v>232.39436619718305</v>
      </c>
      <c r="F67" s="191">
        <v>990</v>
      </c>
      <c r="G67" s="192">
        <f t="shared" si="4"/>
        <v>1.4558823529411764</v>
      </c>
      <c r="H67" s="193">
        <f t="shared" si="1"/>
        <v>244.44444444444443</v>
      </c>
      <c r="I67" s="191">
        <v>2890</v>
      </c>
      <c r="J67" s="192">
        <f t="shared" si="5"/>
        <v>4.25</v>
      </c>
      <c r="K67" s="193">
        <f t="shared" si="2"/>
        <v>254.62555066079292</v>
      </c>
    </row>
    <row r="68" spans="1:11">
      <c r="A68" s="365"/>
      <c r="B68" s="299" t="s">
        <v>20</v>
      </c>
      <c r="C68" s="191">
        <v>825</v>
      </c>
      <c r="D68" s="192">
        <f t="shared" si="3"/>
        <v>1.213235294117647</v>
      </c>
      <c r="E68" s="193">
        <f t="shared" si="0"/>
        <v>232.39436619718305</v>
      </c>
      <c r="F68" s="191">
        <v>990</v>
      </c>
      <c r="G68" s="192">
        <f t="shared" si="4"/>
        <v>1.4558823529411764</v>
      </c>
      <c r="H68" s="193">
        <f t="shared" si="1"/>
        <v>244.44444444444443</v>
      </c>
      <c r="I68" s="191">
        <v>2890</v>
      </c>
      <c r="J68" s="192">
        <f t="shared" si="5"/>
        <v>4.25</v>
      </c>
      <c r="K68" s="193">
        <f t="shared" si="2"/>
        <v>254.62555066079292</v>
      </c>
    </row>
    <row r="69" spans="1:11">
      <c r="A69" s="365"/>
      <c r="B69" s="299" t="s">
        <v>146</v>
      </c>
      <c r="C69" s="191">
        <v>825</v>
      </c>
      <c r="D69" s="192">
        <f t="shared" si="3"/>
        <v>1.213235294117647</v>
      </c>
      <c r="E69" s="193">
        <f t="shared" si="0"/>
        <v>232.39436619718305</v>
      </c>
      <c r="F69" s="191">
        <v>990</v>
      </c>
      <c r="G69" s="192">
        <f t="shared" si="4"/>
        <v>1.4558823529411764</v>
      </c>
      <c r="H69" s="193">
        <f t="shared" si="1"/>
        <v>244.44444444444443</v>
      </c>
      <c r="I69" s="191">
        <v>2890</v>
      </c>
      <c r="J69" s="192">
        <f t="shared" si="5"/>
        <v>4.25</v>
      </c>
      <c r="K69" s="193">
        <f t="shared" si="2"/>
        <v>254.62555066079292</v>
      </c>
    </row>
    <row r="70" spans="1:11" ht="15" thickBot="1">
      <c r="A70" s="372"/>
      <c r="B70" s="300" t="s">
        <v>147</v>
      </c>
      <c r="C70" s="323">
        <v>825</v>
      </c>
      <c r="D70" s="324">
        <f t="shared" si="3"/>
        <v>1.213235294117647</v>
      </c>
      <c r="E70" s="325">
        <f t="shared" si="0"/>
        <v>232.39436619718305</v>
      </c>
      <c r="F70" s="323">
        <v>990</v>
      </c>
      <c r="G70" s="324">
        <f t="shared" si="4"/>
        <v>1.4558823529411764</v>
      </c>
      <c r="H70" s="325">
        <f t="shared" si="1"/>
        <v>244.44444444444443</v>
      </c>
      <c r="I70" s="323">
        <v>2890</v>
      </c>
      <c r="J70" s="324">
        <f t="shared" si="5"/>
        <v>4.25</v>
      </c>
      <c r="K70" s="325">
        <f t="shared" si="2"/>
        <v>254.62555066079292</v>
      </c>
    </row>
    <row r="71" spans="1:11">
      <c r="A71" s="364">
        <v>2020</v>
      </c>
      <c r="B71" s="296" t="s">
        <v>148</v>
      </c>
      <c r="C71" s="178">
        <v>825</v>
      </c>
      <c r="D71" s="179">
        <f t="shared" si="3"/>
        <v>1.213235294117647</v>
      </c>
      <c r="E71" s="181">
        <f t="shared" si="0"/>
        <v>232.39436619718305</v>
      </c>
      <c r="F71" s="178">
        <v>990</v>
      </c>
      <c r="G71" s="179">
        <f t="shared" si="4"/>
        <v>1.4558823529411764</v>
      </c>
      <c r="H71" s="181">
        <f t="shared" si="1"/>
        <v>244.44444444444443</v>
      </c>
      <c r="I71" s="178">
        <v>2890</v>
      </c>
      <c r="J71" s="179">
        <f t="shared" si="5"/>
        <v>4.25</v>
      </c>
      <c r="K71" s="181">
        <f t="shared" si="2"/>
        <v>254.62555066079292</v>
      </c>
    </row>
    <row r="72" spans="1:11">
      <c r="A72" s="365"/>
      <c r="B72" s="299" t="s">
        <v>12</v>
      </c>
      <c r="C72" s="8" t="s">
        <v>150</v>
      </c>
      <c r="D72" s="192" t="s">
        <v>150</v>
      </c>
      <c r="E72" s="193" t="s">
        <v>150</v>
      </c>
      <c r="F72" s="191" t="s">
        <v>150</v>
      </c>
      <c r="G72" s="192" t="s">
        <v>150</v>
      </c>
      <c r="H72" s="193" t="s">
        <v>150</v>
      </c>
      <c r="I72" s="191" t="s">
        <v>150</v>
      </c>
      <c r="J72" s="192" t="s">
        <v>150</v>
      </c>
      <c r="K72" s="193" t="s">
        <v>150</v>
      </c>
    </row>
    <row r="73" spans="1:11">
      <c r="A73" s="365"/>
      <c r="B73" s="299" t="s">
        <v>13</v>
      </c>
      <c r="C73" s="191" t="s">
        <v>150</v>
      </c>
      <c r="D73" s="192" t="s">
        <v>150</v>
      </c>
      <c r="E73" s="193" t="s">
        <v>150</v>
      </c>
      <c r="F73" s="191" t="s">
        <v>150</v>
      </c>
      <c r="G73" s="192" t="s">
        <v>150</v>
      </c>
      <c r="H73" s="193" t="s">
        <v>150</v>
      </c>
      <c r="I73" s="191" t="s">
        <v>150</v>
      </c>
      <c r="J73" s="192" t="s">
        <v>150</v>
      </c>
      <c r="K73" s="193" t="s">
        <v>150</v>
      </c>
    </row>
    <row r="74" spans="1:11">
      <c r="A74" s="365"/>
      <c r="B74" s="299" t="s">
        <v>14</v>
      </c>
      <c r="C74" s="191" t="s">
        <v>150</v>
      </c>
      <c r="D74" s="192" t="s">
        <v>150</v>
      </c>
      <c r="E74" s="193" t="s">
        <v>150</v>
      </c>
      <c r="F74" s="191" t="s">
        <v>150</v>
      </c>
      <c r="G74" s="192" t="s">
        <v>150</v>
      </c>
      <c r="H74" s="193" t="s">
        <v>150</v>
      </c>
      <c r="I74" s="191" t="s">
        <v>150</v>
      </c>
      <c r="J74" s="192" t="s">
        <v>150</v>
      </c>
      <c r="K74" s="193" t="s">
        <v>150</v>
      </c>
    </row>
    <row r="75" spans="1:11">
      <c r="A75" s="365"/>
      <c r="B75" s="299" t="s">
        <v>15</v>
      </c>
      <c r="C75" s="191" t="s">
        <v>150</v>
      </c>
      <c r="D75" s="192" t="s">
        <v>150</v>
      </c>
      <c r="E75" s="193" t="s">
        <v>150</v>
      </c>
      <c r="F75" s="191" t="s">
        <v>150</v>
      </c>
      <c r="G75" s="192" t="s">
        <v>150</v>
      </c>
      <c r="H75" s="193" t="s">
        <v>150</v>
      </c>
      <c r="I75" s="191" t="s">
        <v>150</v>
      </c>
      <c r="J75" s="192" t="s">
        <v>150</v>
      </c>
      <c r="K75" s="193" t="s">
        <v>150</v>
      </c>
    </row>
    <row r="76" spans="1:11">
      <c r="A76" s="365"/>
      <c r="B76" s="299" t="s">
        <v>16</v>
      </c>
      <c r="C76" s="191" t="s">
        <v>150</v>
      </c>
      <c r="D76" s="192" t="s">
        <v>150</v>
      </c>
      <c r="E76" s="193" t="s">
        <v>150</v>
      </c>
      <c r="F76" s="191" t="s">
        <v>150</v>
      </c>
      <c r="G76" s="192" t="s">
        <v>150</v>
      </c>
      <c r="H76" s="193" t="s">
        <v>150</v>
      </c>
      <c r="I76" s="191" t="s">
        <v>150</v>
      </c>
      <c r="J76" s="192" t="s">
        <v>150</v>
      </c>
      <c r="K76" s="193" t="s">
        <v>150</v>
      </c>
    </row>
    <row r="77" spans="1:11">
      <c r="A77" s="365"/>
      <c r="B77" s="299" t="s">
        <v>17</v>
      </c>
      <c r="C77" s="191" t="s">
        <v>150</v>
      </c>
      <c r="D77" s="192" t="s">
        <v>150</v>
      </c>
      <c r="E77" s="193" t="s">
        <v>150</v>
      </c>
      <c r="F77" s="191" t="s">
        <v>150</v>
      </c>
      <c r="G77" s="192" t="s">
        <v>150</v>
      </c>
      <c r="H77" s="193" t="s">
        <v>150</v>
      </c>
      <c r="I77" s="191" t="s">
        <v>150</v>
      </c>
      <c r="J77" s="192" t="s">
        <v>150</v>
      </c>
      <c r="K77" s="193" t="s">
        <v>150</v>
      </c>
    </row>
    <row r="78" spans="1:11">
      <c r="A78" s="365"/>
      <c r="B78" s="299" t="s">
        <v>18</v>
      </c>
      <c r="C78" s="191" t="s">
        <v>150</v>
      </c>
      <c r="D78" s="192" t="s">
        <v>150</v>
      </c>
      <c r="E78" s="193" t="s">
        <v>150</v>
      </c>
      <c r="F78" s="191" t="s">
        <v>150</v>
      </c>
      <c r="G78" s="192" t="s">
        <v>150</v>
      </c>
      <c r="H78" s="193" t="s">
        <v>150</v>
      </c>
      <c r="I78" s="191" t="s">
        <v>150</v>
      </c>
      <c r="J78" s="192" t="s">
        <v>150</v>
      </c>
      <c r="K78" s="193" t="s">
        <v>150</v>
      </c>
    </row>
    <row r="79" spans="1:11">
      <c r="A79" s="365"/>
      <c r="B79" s="299" t="s">
        <v>19</v>
      </c>
      <c r="C79" s="191" t="s">
        <v>150</v>
      </c>
      <c r="D79" s="192" t="s">
        <v>150</v>
      </c>
      <c r="E79" s="193" t="s">
        <v>150</v>
      </c>
      <c r="F79" s="191" t="s">
        <v>150</v>
      </c>
      <c r="G79" s="192" t="s">
        <v>150</v>
      </c>
      <c r="H79" s="193" t="s">
        <v>150</v>
      </c>
      <c r="I79" s="191" t="s">
        <v>150</v>
      </c>
      <c r="J79" s="192" t="s">
        <v>150</v>
      </c>
      <c r="K79" s="193" t="s">
        <v>150</v>
      </c>
    </row>
    <row r="80" spans="1:11">
      <c r="A80" s="365"/>
      <c r="B80" s="299" t="s">
        <v>20</v>
      </c>
      <c r="C80" s="191" t="s">
        <v>150</v>
      </c>
      <c r="D80" s="192" t="s">
        <v>150</v>
      </c>
      <c r="E80" s="193" t="s">
        <v>150</v>
      </c>
      <c r="F80" s="191" t="s">
        <v>150</v>
      </c>
      <c r="G80" s="192" t="s">
        <v>150</v>
      </c>
      <c r="H80" s="193" t="s">
        <v>150</v>
      </c>
      <c r="I80" s="191" t="s">
        <v>150</v>
      </c>
      <c r="J80" s="192" t="s">
        <v>150</v>
      </c>
      <c r="K80" s="193" t="s">
        <v>150</v>
      </c>
    </row>
    <row r="81" spans="1:11">
      <c r="A81" s="365"/>
      <c r="B81" s="299" t="s">
        <v>146</v>
      </c>
      <c r="C81" s="191" t="s">
        <v>150</v>
      </c>
      <c r="D81" s="192" t="s">
        <v>150</v>
      </c>
      <c r="E81" s="193" t="s">
        <v>150</v>
      </c>
      <c r="F81" s="191" t="s">
        <v>150</v>
      </c>
      <c r="G81" s="192" t="s">
        <v>150</v>
      </c>
      <c r="H81" s="193" t="s">
        <v>150</v>
      </c>
      <c r="I81" s="191" t="s">
        <v>150</v>
      </c>
      <c r="J81" s="192" t="s">
        <v>150</v>
      </c>
      <c r="K81" s="193" t="s">
        <v>150</v>
      </c>
    </row>
    <row r="82" spans="1:11" ht="15" thickBot="1">
      <c r="A82" s="372"/>
      <c r="B82" s="300" t="s">
        <v>147</v>
      </c>
      <c r="C82" s="323" t="s">
        <v>150</v>
      </c>
      <c r="D82" s="324" t="s">
        <v>150</v>
      </c>
      <c r="E82" s="325" t="s">
        <v>150</v>
      </c>
      <c r="F82" s="323" t="s">
        <v>150</v>
      </c>
      <c r="G82" s="324" t="s">
        <v>150</v>
      </c>
      <c r="H82" s="325" t="s">
        <v>150</v>
      </c>
      <c r="I82" s="323" t="s">
        <v>150</v>
      </c>
      <c r="J82" s="324" t="s">
        <v>150</v>
      </c>
      <c r="K82" s="325" t="s">
        <v>150</v>
      </c>
    </row>
    <row r="83" spans="1:11">
      <c r="A83" s="364">
        <v>2021</v>
      </c>
      <c r="B83" s="299" t="s">
        <v>148</v>
      </c>
      <c r="C83" s="191" t="s">
        <v>150</v>
      </c>
      <c r="D83" s="192" t="s">
        <v>150</v>
      </c>
      <c r="E83" s="193" t="s">
        <v>150</v>
      </c>
      <c r="F83" s="191" t="s">
        <v>150</v>
      </c>
      <c r="G83" s="192" t="s">
        <v>150</v>
      </c>
      <c r="H83" s="193" t="s">
        <v>150</v>
      </c>
      <c r="I83" s="191" t="s">
        <v>150</v>
      </c>
      <c r="J83" s="192" t="s">
        <v>150</v>
      </c>
      <c r="K83" s="193" t="s">
        <v>150</v>
      </c>
    </row>
    <row r="84" spans="1:11">
      <c r="A84" s="365"/>
      <c r="B84" s="299" t="s">
        <v>12</v>
      </c>
      <c r="C84" s="191" t="s">
        <v>150</v>
      </c>
      <c r="D84" s="192" t="s">
        <v>150</v>
      </c>
      <c r="E84" s="193" t="s">
        <v>150</v>
      </c>
      <c r="F84" s="191" t="s">
        <v>150</v>
      </c>
      <c r="G84" s="192" t="s">
        <v>150</v>
      </c>
      <c r="H84" s="193" t="s">
        <v>150</v>
      </c>
      <c r="I84" s="191" t="s">
        <v>150</v>
      </c>
      <c r="J84" s="192" t="s">
        <v>150</v>
      </c>
      <c r="K84" s="193" t="s">
        <v>150</v>
      </c>
    </row>
    <row r="85" spans="1:11">
      <c r="A85" s="365"/>
      <c r="B85" s="299" t="s">
        <v>13</v>
      </c>
      <c r="C85" s="191" t="s">
        <v>150</v>
      </c>
      <c r="D85" s="192" t="s">
        <v>150</v>
      </c>
      <c r="E85" s="193" t="s">
        <v>150</v>
      </c>
      <c r="F85" s="191" t="s">
        <v>150</v>
      </c>
      <c r="G85" s="192" t="s">
        <v>150</v>
      </c>
      <c r="H85" s="193" t="s">
        <v>150</v>
      </c>
      <c r="I85" s="191" t="s">
        <v>150</v>
      </c>
      <c r="J85" s="192" t="s">
        <v>150</v>
      </c>
      <c r="K85" s="193" t="s">
        <v>150</v>
      </c>
    </row>
    <row r="86" spans="1:11">
      <c r="A86" s="365"/>
      <c r="B86" s="299" t="s">
        <v>14</v>
      </c>
      <c r="C86" s="191" t="s">
        <v>150</v>
      </c>
      <c r="D86" s="192" t="s">
        <v>150</v>
      </c>
      <c r="E86" s="193" t="s">
        <v>150</v>
      </c>
      <c r="F86" s="191" t="s">
        <v>150</v>
      </c>
      <c r="G86" s="192" t="s">
        <v>150</v>
      </c>
      <c r="H86" s="193" t="s">
        <v>150</v>
      </c>
      <c r="I86" s="191" t="s">
        <v>150</v>
      </c>
      <c r="J86" s="192" t="s">
        <v>150</v>
      </c>
      <c r="K86" s="193" t="s">
        <v>150</v>
      </c>
    </row>
    <row r="87" spans="1:11">
      <c r="A87" s="365"/>
      <c r="B87" s="299" t="s">
        <v>15</v>
      </c>
      <c r="C87" s="191" t="s">
        <v>150</v>
      </c>
      <c r="D87" s="192" t="s">
        <v>150</v>
      </c>
      <c r="E87" s="193" t="s">
        <v>150</v>
      </c>
      <c r="F87" s="191" t="s">
        <v>150</v>
      </c>
      <c r="G87" s="192" t="s">
        <v>150</v>
      </c>
      <c r="H87" s="193" t="s">
        <v>150</v>
      </c>
      <c r="I87" s="191" t="s">
        <v>150</v>
      </c>
      <c r="J87" s="192" t="s">
        <v>150</v>
      </c>
      <c r="K87" s="193" t="s">
        <v>150</v>
      </c>
    </row>
    <row r="88" spans="1:11">
      <c r="A88" s="365"/>
      <c r="B88" s="299" t="s">
        <v>16</v>
      </c>
      <c r="C88" s="191">
        <v>825</v>
      </c>
      <c r="D88" s="192">
        <f t="shared" ref="D88:D91" si="6">+C88/B$92</f>
        <v>1.213235294117647</v>
      </c>
      <c r="E88" s="193">
        <f t="shared" ref="E88:E91" si="7">+D88/D$19*100</f>
        <v>232.39436619718305</v>
      </c>
      <c r="F88" s="191">
        <v>990</v>
      </c>
      <c r="G88" s="192">
        <f t="shared" ref="G88:G91" si="8">+F88/B$92</f>
        <v>1.4558823529411764</v>
      </c>
      <c r="H88" s="193">
        <f t="shared" ref="H88:H91" si="9">+G88/G$19*100</f>
        <v>244.44444444444443</v>
      </c>
      <c r="I88" s="191" t="s">
        <v>150</v>
      </c>
      <c r="J88" s="192" t="s">
        <v>150</v>
      </c>
      <c r="K88" s="193" t="s">
        <v>150</v>
      </c>
    </row>
    <row r="89" spans="1:11">
      <c r="A89" s="365"/>
      <c r="B89" s="299" t="s">
        <v>17</v>
      </c>
      <c r="C89" s="191">
        <v>825</v>
      </c>
      <c r="D89" s="192">
        <f t="shared" si="6"/>
        <v>1.213235294117647</v>
      </c>
      <c r="E89" s="193">
        <f t="shared" si="7"/>
        <v>232.39436619718305</v>
      </c>
      <c r="F89" s="191">
        <v>990</v>
      </c>
      <c r="G89" s="192">
        <f t="shared" si="8"/>
        <v>1.4558823529411764</v>
      </c>
      <c r="H89" s="193">
        <f t="shared" si="9"/>
        <v>244.44444444444443</v>
      </c>
      <c r="I89" s="191" t="s">
        <v>150</v>
      </c>
      <c r="J89" s="192" t="s">
        <v>150</v>
      </c>
      <c r="K89" s="193" t="s">
        <v>150</v>
      </c>
    </row>
    <row r="90" spans="1:11">
      <c r="A90" s="365"/>
      <c r="B90" s="299" t="s">
        <v>18</v>
      </c>
      <c r="C90" s="191">
        <v>825</v>
      </c>
      <c r="D90" s="192">
        <f t="shared" si="6"/>
        <v>1.213235294117647</v>
      </c>
      <c r="E90" s="193">
        <f t="shared" si="7"/>
        <v>232.39436619718305</v>
      </c>
      <c r="F90" s="191">
        <v>990</v>
      </c>
      <c r="G90" s="192">
        <f t="shared" si="8"/>
        <v>1.4558823529411764</v>
      </c>
      <c r="H90" s="193">
        <f t="shared" si="9"/>
        <v>244.44444444444443</v>
      </c>
      <c r="I90" s="191" t="s">
        <v>150</v>
      </c>
      <c r="J90" s="192" t="s">
        <v>150</v>
      </c>
      <c r="K90" s="193" t="s">
        <v>150</v>
      </c>
    </row>
    <row r="91" spans="1:11" ht="15" thickBot="1">
      <c r="A91" s="372"/>
      <c r="B91" s="300" t="s">
        <v>19</v>
      </c>
      <c r="C91" s="187">
        <v>825</v>
      </c>
      <c r="D91" s="188">
        <f t="shared" si="6"/>
        <v>1.213235294117647</v>
      </c>
      <c r="E91" s="190">
        <f t="shared" si="7"/>
        <v>232.39436619718305</v>
      </c>
      <c r="F91" s="187">
        <v>990</v>
      </c>
      <c r="G91" s="188">
        <f t="shared" si="8"/>
        <v>1.4558823529411764</v>
      </c>
      <c r="H91" s="190">
        <f t="shared" si="9"/>
        <v>244.44444444444443</v>
      </c>
      <c r="I91" s="187" t="s">
        <v>150</v>
      </c>
      <c r="J91" s="188" t="s">
        <v>150</v>
      </c>
      <c r="K91" s="190" t="s">
        <v>150</v>
      </c>
    </row>
    <row r="92" spans="1:11" ht="15" thickBot="1">
      <c r="A92" s="204" t="s">
        <v>36</v>
      </c>
      <c r="B92" s="194">
        <v>680</v>
      </c>
    </row>
    <row r="93" spans="1:11">
      <c r="B93" s="198"/>
    </row>
    <row r="94" spans="1:11" ht="16.2">
      <c r="A94" s="173" t="s">
        <v>171</v>
      </c>
      <c r="B94" s="198"/>
    </row>
    <row r="95" spans="1:11" ht="16.2">
      <c r="A95" s="173" t="s">
        <v>172</v>
      </c>
      <c r="B95" s="198"/>
    </row>
    <row r="96" spans="1:11" ht="16.2">
      <c r="A96" s="173" t="s">
        <v>230</v>
      </c>
      <c r="B96" s="198"/>
    </row>
    <row r="97" spans="1:5" ht="16.2">
      <c r="A97" s="173" t="s">
        <v>235</v>
      </c>
      <c r="B97" s="198"/>
    </row>
    <row r="98" spans="1:5" ht="16.2">
      <c r="A98" s="173" t="s">
        <v>240</v>
      </c>
    </row>
    <row r="100" spans="1:5">
      <c r="A100" s="195" t="s">
        <v>168</v>
      </c>
    </row>
    <row r="102" spans="1:5" ht="17.399999999999999">
      <c r="A102" s="452" t="s">
        <v>261</v>
      </c>
      <c r="C102" s="196"/>
    </row>
    <row r="103" spans="1:5">
      <c r="A103" s="453" t="s">
        <v>262</v>
      </c>
    </row>
    <row r="104" spans="1:5">
      <c r="A104" s="453" t="s">
        <v>263</v>
      </c>
    </row>
    <row r="108" spans="1:5">
      <c r="D108" s="197"/>
      <c r="E108" s="198"/>
    </row>
    <row r="109" spans="1:5">
      <c r="D109" s="199"/>
      <c r="E109" s="198"/>
    </row>
    <row r="110" spans="1:5">
      <c r="D110" s="197"/>
      <c r="E110" s="198"/>
    </row>
    <row r="111" spans="1:5">
      <c r="D111" s="197"/>
      <c r="E111" s="198"/>
    </row>
    <row r="112" spans="1:5">
      <c r="D112" s="197"/>
      <c r="E112" s="198"/>
    </row>
    <row r="113" spans="4:5">
      <c r="D113" s="197"/>
      <c r="E113" s="198"/>
    </row>
  </sheetData>
  <mergeCells count="15">
    <mergeCell ref="I12:K12"/>
    <mergeCell ref="C13:E13"/>
    <mergeCell ref="F13:H13"/>
    <mergeCell ref="I13:K13"/>
    <mergeCell ref="C12:E12"/>
    <mergeCell ref="A12:A14"/>
    <mergeCell ref="A59:A70"/>
    <mergeCell ref="B12:B14"/>
    <mergeCell ref="A23:A34"/>
    <mergeCell ref="F12:H12"/>
    <mergeCell ref="A71:A82"/>
    <mergeCell ref="A83:A91"/>
    <mergeCell ref="A47:A58"/>
    <mergeCell ref="A35:A46"/>
    <mergeCell ref="A15:A22"/>
  </mergeCells>
  <hyperlinks>
    <hyperlink ref="A100" location="Índice!A1" display="Volver al índice" xr:uid="{00000000-0004-0000-0400-000000000000}"/>
    <hyperlink ref="A103" r:id="rId1" xr:uid="{9627BD78-ECC1-4AF4-B889-C15349D64762}"/>
    <hyperlink ref="A104" r:id="rId2" xr:uid="{EFF66601-D918-4B64-B08E-AC87874F0AFA}"/>
  </hyperlinks>
  <pageMargins left="0.7" right="0.7" top="0.75" bottom="0.75" header="0.3" footer="0.3"/>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I121"/>
  <sheetViews>
    <sheetView showGridLines="0" zoomScale="80" zoomScaleNormal="80" workbookViewId="0"/>
  </sheetViews>
  <sheetFormatPr baseColWidth="10" defaultColWidth="22.6640625" defaultRowHeight="14.4"/>
  <cols>
    <col min="1" max="1" width="23.44140625" customWidth="1"/>
    <col min="3" max="9" width="21.88671875" customWidth="1"/>
  </cols>
  <sheetData>
    <row r="1" spans="1:9">
      <c r="A1" s="3" t="s">
        <v>0</v>
      </c>
      <c r="B1" s="2"/>
    </row>
    <row r="2" spans="1:9">
      <c r="A2" s="3" t="s">
        <v>1</v>
      </c>
      <c r="B2" s="2"/>
    </row>
    <row r="3" spans="1:9">
      <c r="A3" s="3" t="s">
        <v>2</v>
      </c>
      <c r="B3" s="2"/>
    </row>
    <row r="4" spans="1:9">
      <c r="A4" s="3" t="s">
        <v>3</v>
      </c>
      <c r="B4" s="2" t="s">
        <v>4</v>
      </c>
    </row>
    <row r="5" spans="1:9">
      <c r="A5" s="3" t="s">
        <v>6</v>
      </c>
      <c r="B5" s="2" t="s">
        <v>23</v>
      </c>
    </row>
    <row r="6" spans="1:9">
      <c r="A6" s="3" t="s">
        <v>5</v>
      </c>
      <c r="B6" s="2" t="s">
        <v>163</v>
      </c>
    </row>
    <row r="7" spans="1:9">
      <c r="A7" s="3" t="s">
        <v>7</v>
      </c>
      <c r="B7" s="2" t="s">
        <v>22</v>
      </c>
    </row>
    <row r="8" spans="1:9">
      <c r="A8" s="3" t="s">
        <v>8</v>
      </c>
      <c r="B8" s="174" t="str">
        <f>'BA-BAHIA BLANCA (O)'!B8</f>
        <v>septiembre 2021</v>
      </c>
    </row>
    <row r="9" spans="1:9">
      <c r="A9" s="3" t="s">
        <v>9</v>
      </c>
      <c r="B9" s="174" t="str">
        <f>'BA-BAHIA BLANCA (O)'!B9</f>
        <v>septiembre 2021</v>
      </c>
    </row>
    <row r="11" spans="1:9" ht="15" thickBot="1"/>
    <row r="12" spans="1:9">
      <c r="A12" s="398" t="s">
        <v>10</v>
      </c>
      <c r="B12" s="399" t="s">
        <v>11</v>
      </c>
      <c r="C12" s="395" t="s">
        <v>37</v>
      </c>
      <c r="D12" s="397"/>
      <c r="E12" s="395" t="s">
        <v>205</v>
      </c>
      <c r="F12" s="396"/>
      <c r="G12" s="396"/>
      <c r="H12" s="396"/>
      <c r="I12" s="397"/>
    </row>
    <row r="13" spans="1:9" ht="58.2" thickBot="1">
      <c r="A13" s="367"/>
      <c r="B13" s="400"/>
      <c r="C13" s="232" t="s">
        <v>38</v>
      </c>
      <c r="D13" s="233" t="s">
        <v>39</v>
      </c>
      <c r="E13" s="234" t="s">
        <v>195</v>
      </c>
      <c r="F13" s="235" t="s">
        <v>194</v>
      </c>
      <c r="G13" s="235" t="s">
        <v>193</v>
      </c>
      <c r="H13" s="236" t="s">
        <v>192</v>
      </c>
      <c r="I13" s="233" t="s">
        <v>191</v>
      </c>
    </row>
    <row r="14" spans="1:9">
      <c r="A14" s="401">
        <v>2013</v>
      </c>
      <c r="B14" s="50" t="s">
        <v>12</v>
      </c>
      <c r="C14" s="84">
        <f>'BA-BAHIA BLANCA (A)'!C15/'BA-BAHIA BLANCA (O)'!C15</f>
        <v>1.6005434782608696</v>
      </c>
      <c r="D14" s="14">
        <f>'BA-BAHIA BLANCA (A)'!C15/'BA-BAHIA BLANCA (O)'!F15</f>
        <v>1.4615384615384615</v>
      </c>
      <c r="E14" s="47" t="s">
        <v>150</v>
      </c>
      <c r="F14" s="13" t="s">
        <v>150</v>
      </c>
      <c r="G14" s="13" t="s">
        <v>150</v>
      </c>
      <c r="H14" s="13" t="s">
        <v>150</v>
      </c>
      <c r="I14" s="14" t="s">
        <v>150</v>
      </c>
    </row>
    <row r="15" spans="1:9">
      <c r="A15" s="402"/>
      <c r="B15" s="51" t="s">
        <v>13</v>
      </c>
      <c r="C15" s="92">
        <f>'BA-BAHIA BLANCA (A)'!C16/'BA-BAHIA BLANCA (O)'!C16</f>
        <v>2.1494565217391304</v>
      </c>
      <c r="D15" s="16">
        <f>'BA-BAHIA BLANCA (A)'!C16/'BA-BAHIA BLANCA (O)'!F16</f>
        <v>1.9627791563275434</v>
      </c>
      <c r="E15" s="48" t="s">
        <v>150</v>
      </c>
      <c r="F15" s="15" t="s">
        <v>150</v>
      </c>
      <c r="G15" s="15" t="s">
        <v>150</v>
      </c>
      <c r="H15" s="15" t="s">
        <v>150</v>
      </c>
      <c r="I15" s="16" t="s">
        <v>150</v>
      </c>
    </row>
    <row r="16" spans="1:9">
      <c r="A16" s="402"/>
      <c r="B16" s="51" t="s">
        <v>14</v>
      </c>
      <c r="C16" s="92">
        <f>'BA-BAHIA BLANCA (A)'!C17/'BA-BAHIA BLANCA (O)'!C17</f>
        <v>1.2146739130434783</v>
      </c>
      <c r="D16" s="16">
        <f>'BA-BAHIA BLANCA (A)'!C17/'BA-BAHIA BLANCA (O)'!F17</f>
        <v>1.1091811414392059</v>
      </c>
      <c r="E16" s="48" t="s">
        <v>150</v>
      </c>
      <c r="F16" s="15" t="s">
        <v>150</v>
      </c>
      <c r="G16" s="15" t="s">
        <v>150</v>
      </c>
      <c r="H16" s="15" t="s">
        <v>150</v>
      </c>
      <c r="I16" s="16" t="s">
        <v>150</v>
      </c>
    </row>
    <row r="17" spans="1:9">
      <c r="A17" s="402"/>
      <c r="B17" s="51" t="s">
        <v>15</v>
      </c>
      <c r="C17" s="92">
        <f>'BA-BAHIA BLANCA (A)'!C18/'BA-BAHIA BLANCA (O)'!C18</f>
        <v>1.7418478260869565</v>
      </c>
      <c r="D17" s="16">
        <f>'BA-BAHIA BLANCA (A)'!C18/'BA-BAHIA BLANCA (O)'!F18</f>
        <v>1.5905707196029777</v>
      </c>
      <c r="E17" s="48" t="s">
        <v>150</v>
      </c>
      <c r="F17" s="15" t="s">
        <v>150</v>
      </c>
      <c r="G17" s="15" t="s">
        <v>150</v>
      </c>
      <c r="H17" s="15" t="s">
        <v>150</v>
      </c>
      <c r="I17" s="16" t="s">
        <v>150</v>
      </c>
    </row>
    <row r="18" spans="1:9">
      <c r="A18" s="402"/>
      <c r="B18" s="51" t="s">
        <v>16</v>
      </c>
      <c r="C18" s="92">
        <f>'BA-BAHIA BLANCA (A)'!C19/'BA-BAHIA BLANCA (O)'!C19</f>
        <v>1.7826086956521738</v>
      </c>
      <c r="D18" s="16">
        <f>'BA-BAHIA BLANCA (A)'!C19/'BA-BAHIA BLANCA (O)'!F19</f>
        <v>1.6277915632754343</v>
      </c>
      <c r="E18" s="48" t="s">
        <v>150</v>
      </c>
      <c r="F18" s="15" t="s">
        <v>150</v>
      </c>
      <c r="G18" s="15" t="s">
        <v>150</v>
      </c>
      <c r="H18" s="15" t="s">
        <v>150</v>
      </c>
      <c r="I18" s="16" t="s">
        <v>150</v>
      </c>
    </row>
    <row r="19" spans="1:9">
      <c r="A19" s="402"/>
      <c r="B19" s="51" t="s">
        <v>17</v>
      </c>
      <c r="C19" s="92">
        <f>'BA-BAHIA BLANCA (A)'!C20/'BA-BAHIA BLANCA (O)'!C20</f>
        <v>1.7826086956521738</v>
      </c>
      <c r="D19" s="16">
        <f>'BA-BAHIA BLANCA (A)'!C20/'BA-BAHIA BLANCA (O)'!F20</f>
        <v>1.6277915632754343</v>
      </c>
      <c r="E19" s="48" t="s">
        <v>150</v>
      </c>
      <c r="F19" s="15" t="s">
        <v>150</v>
      </c>
      <c r="G19" s="15" t="s">
        <v>150</v>
      </c>
      <c r="H19" s="15" t="s">
        <v>150</v>
      </c>
      <c r="I19" s="16" t="s">
        <v>150</v>
      </c>
    </row>
    <row r="20" spans="1:9">
      <c r="A20" s="402"/>
      <c r="B20" s="51" t="s">
        <v>18</v>
      </c>
      <c r="C20" s="92">
        <f>'BA-BAHIA BLANCA (A)'!C21/'BA-BAHIA BLANCA (O)'!C21</f>
        <v>1.7826086956521738</v>
      </c>
      <c r="D20" s="16">
        <f>'BA-BAHIA BLANCA (A)'!C21/'BA-BAHIA BLANCA (O)'!F21</f>
        <v>1.6277915632754343</v>
      </c>
      <c r="E20" s="48" t="s">
        <v>150</v>
      </c>
      <c r="F20" s="15" t="s">
        <v>150</v>
      </c>
      <c r="G20" s="15" t="s">
        <v>150</v>
      </c>
      <c r="H20" s="15" t="s">
        <v>150</v>
      </c>
      <c r="I20" s="16" t="s">
        <v>150</v>
      </c>
    </row>
    <row r="21" spans="1:9">
      <c r="A21" s="402"/>
      <c r="B21" s="51" t="s">
        <v>19</v>
      </c>
      <c r="C21" s="92">
        <f>'BA-BAHIA BLANCA (A)'!C22/'BA-BAHIA BLANCA (O)'!C22</f>
        <v>2.4184782608695654</v>
      </c>
      <c r="D21" s="16">
        <f>'BA-BAHIA BLANCA (A)'!C22/'BA-BAHIA BLANCA (O)'!F22</f>
        <v>2.208436724565757</v>
      </c>
      <c r="E21" s="48" t="s">
        <v>150</v>
      </c>
      <c r="F21" s="15" t="s">
        <v>150</v>
      </c>
      <c r="G21" s="15" t="s">
        <v>150</v>
      </c>
      <c r="H21" s="15" t="s">
        <v>150</v>
      </c>
      <c r="I21" s="16" t="s">
        <v>150</v>
      </c>
    </row>
    <row r="22" spans="1:9">
      <c r="A22" s="402"/>
      <c r="B22" s="51" t="s">
        <v>20</v>
      </c>
      <c r="C22" s="92">
        <f>'BA-BAHIA BLANCA (A)'!C23/'BA-BAHIA BLANCA (O)'!C23</f>
        <v>2.4184782608695654</v>
      </c>
      <c r="D22" s="16">
        <f>'BA-BAHIA BLANCA (A)'!C23/'BA-BAHIA BLANCA (O)'!F23</f>
        <v>2.208436724565757</v>
      </c>
      <c r="E22" s="48" t="s">
        <v>150</v>
      </c>
      <c r="F22" s="15" t="s">
        <v>150</v>
      </c>
      <c r="G22" s="15" t="s">
        <v>150</v>
      </c>
      <c r="H22" s="15" t="s">
        <v>150</v>
      </c>
      <c r="I22" s="16" t="s">
        <v>150</v>
      </c>
    </row>
    <row r="23" spans="1:9">
      <c r="A23" s="402"/>
      <c r="B23" s="51" t="s">
        <v>146</v>
      </c>
      <c r="C23" s="92">
        <f>'BA-BAHIA BLANCA (A)'!C24/'BA-BAHIA BLANCA (O)'!C24</f>
        <v>2.4184782608695654</v>
      </c>
      <c r="D23" s="16">
        <f>'BA-BAHIA BLANCA (A)'!C24/'BA-BAHIA BLANCA (O)'!F24</f>
        <v>2.208436724565757</v>
      </c>
      <c r="E23" s="48" t="s">
        <v>150</v>
      </c>
      <c r="F23" s="15" t="s">
        <v>150</v>
      </c>
      <c r="G23" s="15" t="s">
        <v>150</v>
      </c>
      <c r="H23" s="15" t="s">
        <v>150</v>
      </c>
      <c r="I23" s="16" t="s">
        <v>150</v>
      </c>
    </row>
    <row r="24" spans="1:9" ht="15" thickBot="1">
      <c r="A24" s="403"/>
      <c r="B24" s="167" t="s">
        <v>147</v>
      </c>
      <c r="C24" s="85">
        <f>'BA-BAHIA BLANCA (A)'!C25/'BA-BAHIA BLANCA (O)'!C25</f>
        <v>2.4184782608695654</v>
      </c>
      <c r="D24" s="18">
        <f>'BA-BAHIA BLANCA (A)'!C25/'BA-BAHIA BLANCA (O)'!F25</f>
        <v>2.208436724565757</v>
      </c>
      <c r="E24" s="59" t="s">
        <v>150</v>
      </c>
      <c r="F24" s="17" t="s">
        <v>150</v>
      </c>
      <c r="G24" s="17" t="s">
        <v>150</v>
      </c>
      <c r="H24" s="17" t="s">
        <v>150</v>
      </c>
      <c r="I24" s="18" t="s">
        <v>150</v>
      </c>
    </row>
    <row r="25" spans="1:9" ht="15.75" customHeight="1">
      <c r="A25" s="393">
        <v>2014</v>
      </c>
      <c r="B25" s="79" t="s">
        <v>148</v>
      </c>
      <c r="C25" s="153">
        <f>'BA-BAHIA BLANCA (A)'!C26/'BA-BAHIA BLANCA (O)'!C26</f>
        <v>2.0176322418136019</v>
      </c>
      <c r="D25" s="154">
        <f>'BA-BAHIA BLANCA (A)'!C26/'BA-BAHIA BLANCA (O)'!F26</f>
        <v>1.8329519450800915</v>
      </c>
      <c r="E25" s="75" t="s">
        <v>150</v>
      </c>
      <c r="F25" s="76" t="s">
        <v>150</v>
      </c>
      <c r="G25" s="76" t="s">
        <v>150</v>
      </c>
      <c r="H25" s="76" t="s">
        <v>150</v>
      </c>
      <c r="I25" s="154" t="s">
        <v>150</v>
      </c>
    </row>
    <row r="26" spans="1:9">
      <c r="A26" s="393"/>
      <c r="B26" s="78" t="s">
        <v>12</v>
      </c>
      <c r="C26" s="92">
        <f>'BA-BAHIA BLANCA (A)'!C27/'BA-BAHIA BLANCA (O)'!C27</f>
        <v>2.2999240698557326</v>
      </c>
      <c r="D26" s="16">
        <f>'BA-BAHIA BLANCA (A)'!C27/'BA-BAHIA BLANCA (O)'!F27</f>
        <v>2.1078636047320805</v>
      </c>
      <c r="E26" s="48" t="s">
        <v>150</v>
      </c>
      <c r="F26" s="15" t="s">
        <v>150</v>
      </c>
      <c r="G26" s="15" t="s">
        <v>150</v>
      </c>
      <c r="H26" s="15" t="s">
        <v>150</v>
      </c>
      <c r="I26" s="16" t="s">
        <v>150</v>
      </c>
    </row>
    <row r="27" spans="1:9">
      <c r="A27" s="393"/>
      <c r="B27" s="78" t="s">
        <v>13</v>
      </c>
      <c r="C27" s="92">
        <f>'BA-BAHIA BLANCA (A)'!C28/'BA-BAHIA BLANCA (O)'!C28</f>
        <v>1.7661351556567959</v>
      </c>
      <c r="D27" s="16">
        <f>'BA-BAHIA BLANCA (A)'!C28/'BA-BAHIA BLANCA (O)'!F28</f>
        <v>1.6186499652052888</v>
      </c>
      <c r="E27" s="48" t="s">
        <v>150</v>
      </c>
      <c r="F27" s="15" t="s">
        <v>150</v>
      </c>
      <c r="G27" s="15" t="s">
        <v>150</v>
      </c>
      <c r="H27" s="15" t="s">
        <v>150</v>
      </c>
      <c r="I27" s="16" t="s">
        <v>150</v>
      </c>
    </row>
    <row r="28" spans="1:9">
      <c r="A28" s="393"/>
      <c r="B28" s="94" t="s">
        <v>14</v>
      </c>
      <c r="C28" s="92">
        <f>'BA-BAHIA BLANCA (A)'!C29/'BA-BAHIA BLANCA (O)'!C29</f>
        <v>2.2009111617312076</v>
      </c>
      <c r="D28" s="16">
        <f>'BA-BAHIA BLANCA (A)'!C29/'BA-BAHIA BLANCA (O)'!F29</f>
        <v>2.0171189979123176</v>
      </c>
      <c r="E28" s="48" t="s">
        <v>150</v>
      </c>
      <c r="F28" s="15" t="s">
        <v>150</v>
      </c>
      <c r="G28" s="15" t="s">
        <v>150</v>
      </c>
      <c r="H28" s="15" t="s">
        <v>150</v>
      </c>
      <c r="I28" s="16" t="s">
        <v>150</v>
      </c>
    </row>
    <row r="29" spans="1:9">
      <c r="A29" s="393"/>
      <c r="B29" s="94" t="s">
        <v>15</v>
      </c>
      <c r="C29" s="92">
        <f>'BA-BAHIA BLANCA (A)'!C30/'BA-BAHIA BLANCA (O)'!C30</f>
        <v>1.9521640091116172</v>
      </c>
      <c r="D29" s="16">
        <f>'BA-BAHIA BLANCA (A)'!C30/'BA-BAHIA BLANCA (O)'!F30</f>
        <v>1.789144050104384</v>
      </c>
      <c r="E29" s="48" t="s">
        <v>150</v>
      </c>
      <c r="F29" s="15" t="s">
        <v>150</v>
      </c>
      <c r="G29" s="15" t="s">
        <v>150</v>
      </c>
      <c r="H29" s="15" t="s">
        <v>150</v>
      </c>
      <c r="I29" s="16" t="s">
        <v>150</v>
      </c>
    </row>
    <row r="30" spans="1:9">
      <c r="A30" s="393"/>
      <c r="B30" s="94" t="s">
        <v>16</v>
      </c>
      <c r="C30" s="92">
        <f>'BA-BAHIA BLANCA (A)'!C31/'BA-BAHIA BLANCA (O)'!C31</f>
        <v>2.2103264996203493</v>
      </c>
      <c r="D30" s="16">
        <f>'BA-BAHIA BLANCA (A)'!C31/'BA-BAHIA BLANCA (O)'!F31</f>
        <v>2.0257480862908839</v>
      </c>
      <c r="E30" s="48" t="s">
        <v>150</v>
      </c>
      <c r="F30" s="15" t="s">
        <v>150</v>
      </c>
      <c r="G30" s="15" t="s">
        <v>150</v>
      </c>
      <c r="H30" s="15" t="s">
        <v>150</v>
      </c>
      <c r="I30" s="16" t="s">
        <v>150</v>
      </c>
    </row>
    <row r="31" spans="1:9">
      <c r="A31" s="393"/>
      <c r="B31" s="94" t="s">
        <v>17</v>
      </c>
      <c r="C31" s="92">
        <f>'BA-BAHIA BLANCA (A)'!C32/'BA-BAHIA BLANCA (O)'!C32</f>
        <v>3.416856492027335</v>
      </c>
      <c r="D31" s="16">
        <f>'BA-BAHIA BLANCA (A)'!C32/'BA-BAHIA BLANCA (O)'!F32</f>
        <v>3.1315240083507305</v>
      </c>
      <c r="E31" s="48" t="s">
        <v>150</v>
      </c>
      <c r="F31" s="15" t="s">
        <v>150</v>
      </c>
      <c r="G31" s="15" t="s">
        <v>150</v>
      </c>
      <c r="H31" s="15" t="s">
        <v>150</v>
      </c>
      <c r="I31" s="16" t="s">
        <v>150</v>
      </c>
    </row>
    <row r="32" spans="1:9">
      <c r="A32" s="393"/>
      <c r="B32" s="94" t="s">
        <v>18</v>
      </c>
      <c r="C32" s="92">
        <f>'BA-BAHIA BLANCA (A)'!C33/'BA-BAHIA BLANCA (O)'!C33</f>
        <v>3.4192872117400421</v>
      </c>
      <c r="D32" s="16">
        <f>'BA-BAHIA BLANCA (A)'!C33/'BA-BAHIA BLANCA (O)'!F33</f>
        <v>2.9981617647058822</v>
      </c>
      <c r="E32" s="48" t="s">
        <v>150</v>
      </c>
      <c r="F32" s="15" t="s">
        <v>150</v>
      </c>
      <c r="G32" s="15" t="s">
        <v>150</v>
      </c>
      <c r="H32" s="15" t="s">
        <v>150</v>
      </c>
      <c r="I32" s="16" t="s">
        <v>150</v>
      </c>
    </row>
    <row r="33" spans="1:9">
      <c r="A33" s="393"/>
      <c r="B33" s="94" t="s">
        <v>19</v>
      </c>
      <c r="C33" s="92">
        <f>'BA-BAHIA BLANCA (A)'!C34/'BA-BAHIA BLANCA (O)'!C34</f>
        <v>2.7903563941299789</v>
      </c>
      <c r="D33" s="16">
        <f>'BA-BAHIA BLANCA (A)'!C34/'BA-BAHIA BLANCA (O)'!F34</f>
        <v>2.4466911764705883</v>
      </c>
      <c r="E33" s="48" t="s">
        <v>150</v>
      </c>
      <c r="F33" s="15" t="s">
        <v>150</v>
      </c>
      <c r="G33" s="15" t="s">
        <v>150</v>
      </c>
      <c r="H33" s="15" t="s">
        <v>150</v>
      </c>
      <c r="I33" s="16" t="s">
        <v>150</v>
      </c>
    </row>
    <row r="34" spans="1:9">
      <c r="A34" s="393"/>
      <c r="B34" s="94" t="s">
        <v>20</v>
      </c>
      <c r="C34" s="92">
        <f>'BA-BAHIA BLANCA (A)'!C35/'BA-BAHIA BLANCA (O)'!C35</f>
        <v>2.8385744234800838</v>
      </c>
      <c r="D34" s="16">
        <f>'BA-BAHIA BLANCA (A)'!C35/'BA-BAHIA BLANCA (O)'!F35</f>
        <v>2.4889705882352939</v>
      </c>
      <c r="E34" s="48" t="s">
        <v>150</v>
      </c>
      <c r="F34" s="15" t="s">
        <v>150</v>
      </c>
      <c r="G34" s="15" t="s">
        <v>150</v>
      </c>
      <c r="H34" s="15" t="s">
        <v>150</v>
      </c>
      <c r="I34" s="16" t="s">
        <v>150</v>
      </c>
    </row>
    <row r="35" spans="1:9">
      <c r="A35" s="393"/>
      <c r="B35" s="94" t="s">
        <v>146</v>
      </c>
      <c r="C35" s="92">
        <f>'BA-BAHIA BLANCA (A)'!C36/'BA-BAHIA BLANCA (O)'!C36</f>
        <v>3.257861635220126</v>
      </c>
      <c r="D35" s="16">
        <f>'BA-BAHIA BLANCA (A)'!C36/'BA-BAHIA BLANCA (O)'!F36</f>
        <v>2.8566176470588234</v>
      </c>
      <c r="E35" s="48" t="s">
        <v>150</v>
      </c>
      <c r="F35" s="15" t="s">
        <v>150</v>
      </c>
      <c r="G35" s="15" t="s">
        <v>150</v>
      </c>
      <c r="H35" s="15" t="s">
        <v>150</v>
      </c>
      <c r="I35" s="16" t="s">
        <v>150</v>
      </c>
    </row>
    <row r="36" spans="1:9" ht="15" thickBot="1">
      <c r="A36" s="394"/>
      <c r="B36" s="116" t="s">
        <v>147</v>
      </c>
      <c r="C36" s="85">
        <f>'BA-BAHIA BLANCA (A)'!C37/'BA-BAHIA BLANCA (O)'!C37</f>
        <v>2.5406360424028267</v>
      </c>
      <c r="D36" s="18">
        <f>'BA-BAHIA BLANCA (A)'!C37/'BA-BAHIA BLANCA (O)'!F37</f>
        <v>2.2260061919504643</v>
      </c>
      <c r="E36" s="59" t="s">
        <v>150</v>
      </c>
      <c r="F36" s="17" t="s">
        <v>150</v>
      </c>
      <c r="G36" s="17" t="s">
        <v>150</v>
      </c>
      <c r="H36" s="17" t="s">
        <v>150</v>
      </c>
      <c r="I36" s="18" t="s">
        <v>150</v>
      </c>
    </row>
    <row r="37" spans="1:9">
      <c r="A37" s="393">
        <v>2015</v>
      </c>
      <c r="B37" s="79" t="s">
        <v>148</v>
      </c>
      <c r="C37" s="153">
        <f>'BA-BAHIA BLANCA (A)'!C38/'BA-BAHIA BLANCA (O)'!C38</f>
        <v>1.5901060070671378</v>
      </c>
      <c r="D37" s="154">
        <f>'BA-BAHIA BLANCA (A)'!C38/'BA-BAHIA BLANCA (O)'!F38</f>
        <v>1.3931888544891642</v>
      </c>
      <c r="E37" s="75" t="s">
        <v>150</v>
      </c>
      <c r="F37" s="76" t="s">
        <v>150</v>
      </c>
      <c r="G37" s="76" t="s">
        <v>150</v>
      </c>
      <c r="H37" s="76" t="s">
        <v>150</v>
      </c>
      <c r="I37" s="154" t="s">
        <v>150</v>
      </c>
    </row>
    <row r="38" spans="1:9">
      <c r="A38" s="393"/>
      <c r="B38" s="94" t="s">
        <v>12</v>
      </c>
      <c r="C38" s="92">
        <f>'BA-BAHIA BLANCA (A)'!C39/'BA-BAHIA BLANCA (O)'!C39</f>
        <v>1.5795053003533568</v>
      </c>
      <c r="D38" s="16">
        <f>'BA-BAHIA BLANCA (A)'!C39/'BA-BAHIA BLANCA (O)'!F39</f>
        <v>1.3839009287925697</v>
      </c>
      <c r="E38" s="48" t="s">
        <v>150</v>
      </c>
      <c r="F38" s="15" t="s">
        <v>150</v>
      </c>
      <c r="G38" s="15" t="s">
        <v>150</v>
      </c>
      <c r="H38" s="15" t="s">
        <v>150</v>
      </c>
      <c r="I38" s="16" t="s">
        <v>150</v>
      </c>
    </row>
    <row r="39" spans="1:9">
      <c r="A39" s="393"/>
      <c r="B39" s="78" t="s">
        <v>13</v>
      </c>
      <c r="C39" s="92">
        <f>'BA-BAHIA BLANCA (A)'!C40/'BA-BAHIA BLANCA (O)'!C40</f>
        <v>1.6643109540636043</v>
      </c>
      <c r="D39" s="16">
        <f>'BA-BAHIA BLANCA (A)'!C40/'BA-BAHIA BLANCA (O)'!F40</f>
        <v>1.458204334365325</v>
      </c>
      <c r="E39" s="48" t="s">
        <v>150</v>
      </c>
      <c r="F39" s="15" t="s">
        <v>150</v>
      </c>
      <c r="G39" s="15" t="s">
        <v>150</v>
      </c>
      <c r="H39" s="15" t="s">
        <v>150</v>
      </c>
      <c r="I39" s="16" t="s">
        <v>150</v>
      </c>
    </row>
    <row r="40" spans="1:9">
      <c r="A40" s="393"/>
      <c r="B40" s="51" t="s">
        <v>14</v>
      </c>
      <c r="C40" s="92">
        <f>'BA-BAHIA BLANCA (A)'!C41/'BA-BAHIA BLANCA (O)'!C41</f>
        <v>2.1130742049469964</v>
      </c>
      <c r="D40" s="16">
        <f>'BA-BAHIA BLANCA (A)'!C41/'BA-BAHIA BLANCA (O)'!F41</f>
        <v>1.8513931888544892</v>
      </c>
      <c r="E40" s="48" t="s">
        <v>150</v>
      </c>
      <c r="F40" s="15" t="s">
        <v>150</v>
      </c>
      <c r="G40" s="15" t="s">
        <v>150</v>
      </c>
      <c r="H40" s="15" t="s">
        <v>150</v>
      </c>
      <c r="I40" s="16" t="s">
        <v>150</v>
      </c>
    </row>
    <row r="41" spans="1:9">
      <c r="A41" s="393"/>
      <c r="B41" s="51" t="s">
        <v>15</v>
      </c>
      <c r="C41" s="92">
        <f>'BA-BAHIA BLANCA (A)'!C42/'BA-BAHIA BLANCA (O)'!C42</f>
        <v>1.5459363957597174</v>
      </c>
      <c r="D41" s="16">
        <f>'BA-BAHIA BLANCA (A)'!C42/'BA-BAHIA BLANCA (O)'!F42</f>
        <v>1.3544891640866874</v>
      </c>
      <c r="E41" s="48">
        <f>+'BA-BAHIA BLANCA (A)'!C42/'BA-BAHIA BLANCA -FB- (FFCC)'!C15</f>
        <v>7.6086956521739131</v>
      </c>
      <c r="F41" s="76">
        <f>+'BA-BAHIA BLANCA (A)'!C15/'BA-BAHIA BLANCA -FB- (FFCC)'!F15</f>
        <v>4.0620689655172413</v>
      </c>
      <c r="G41" s="15" t="s">
        <v>150</v>
      </c>
      <c r="H41" s="15" t="s">
        <v>150</v>
      </c>
      <c r="I41" s="16" t="s">
        <v>150</v>
      </c>
    </row>
    <row r="42" spans="1:9">
      <c r="A42" s="393"/>
      <c r="B42" s="51" t="s">
        <v>16</v>
      </c>
      <c r="C42" s="92">
        <f>'BA-BAHIA BLANCA (A)'!C43/'BA-BAHIA BLANCA (O)'!C43</f>
        <v>1.8851590106007068</v>
      </c>
      <c r="D42" s="16">
        <f>'BA-BAHIA BLANCA (A)'!C43/'BA-BAHIA BLANCA (O)'!F43</f>
        <v>1.651702786377709</v>
      </c>
      <c r="E42" s="48">
        <f>+'BA-BAHIA BLANCA (A)'!C43/'BA-BAHIA BLANCA -FB- (FFCC)'!C16</f>
        <v>9.2782608695652176</v>
      </c>
      <c r="F42" s="76">
        <f>+'BA-BAHIA BLANCA (A)'!C16/'BA-BAHIA BLANCA -FB- (FFCC)'!F16</f>
        <v>5.455172413793103</v>
      </c>
      <c r="G42" s="15" t="s">
        <v>150</v>
      </c>
      <c r="H42" s="15" t="s">
        <v>150</v>
      </c>
      <c r="I42" s="16" t="s">
        <v>150</v>
      </c>
    </row>
    <row r="43" spans="1:9">
      <c r="A43" s="393"/>
      <c r="B43" s="51" t="s">
        <v>17</v>
      </c>
      <c r="C43" s="92">
        <f>'BA-BAHIA BLANCA (A)'!C44/'BA-BAHIA BLANCA (O)'!C44</f>
        <v>3.027072758037225</v>
      </c>
      <c r="D43" s="16">
        <f>'BA-BAHIA BLANCA (A)'!C44/'BA-BAHIA BLANCA (O)'!F44</f>
        <v>2.6582466567607725</v>
      </c>
      <c r="E43" s="48">
        <f>+'BA-BAHIA BLANCA (A)'!C44/'BA-BAHIA BLANCA -FB- (FFCC)'!C17</f>
        <v>15.556521739130435</v>
      </c>
      <c r="F43" s="76">
        <f>+'BA-BAHIA BLANCA (A)'!C17/'BA-BAHIA BLANCA -FB- (FFCC)'!F17</f>
        <v>3.0827586206896553</v>
      </c>
      <c r="G43" s="15" t="s">
        <v>150</v>
      </c>
      <c r="H43" s="15" t="s">
        <v>150</v>
      </c>
      <c r="I43" s="16" t="s">
        <v>150</v>
      </c>
    </row>
    <row r="44" spans="1:9">
      <c r="A44" s="393"/>
      <c r="B44" s="51" t="s">
        <v>18</v>
      </c>
      <c r="C44" s="92">
        <f>'BA-BAHIA BLANCA (A)'!C45/'BA-BAHIA BLANCA (O)'!C45</f>
        <v>1.8307952622673436</v>
      </c>
      <c r="D44" s="16">
        <f>'BA-BAHIA BLANCA (A)'!C45/'BA-BAHIA BLANCA (O)'!F45</f>
        <v>1.6077265973254087</v>
      </c>
      <c r="E44" s="48">
        <f>+'BA-BAHIA BLANCA (A)'!C45/'BA-BAHIA BLANCA -FB- (FFCC)'!C18</f>
        <v>9.4086956521739129</v>
      </c>
      <c r="F44" s="76">
        <f>+'BA-BAHIA BLANCA (A)'!C18/'BA-BAHIA BLANCA -FB- (FFCC)'!F18</f>
        <v>4.4206896551724135</v>
      </c>
      <c r="G44" s="15" t="s">
        <v>150</v>
      </c>
      <c r="H44" s="15" t="s">
        <v>150</v>
      </c>
      <c r="I44" s="16" t="s">
        <v>150</v>
      </c>
    </row>
    <row r="45" spans="1:9">
      <c r="A45" s="393"/>
      <c r="B45" s="51" t="s">
        <v>19</v>
      </c>
      <c r="C45" s="92">
        <f>'BA-BAHIA BLANCA (A)'!C46/'BA-BAHIA BLANCA (O)'!C46</f>
        <v>1.8130699088145896</v>
      </c>
      <c r="D45" s="16">
        <f>'BA-BAHIA BLANCA (A)'!C46/'BA-BAHIA BLANCA (O)'!F46</f>
        <v>1.5906666666666667</v>
      </c>
      <c r="E45" s="48">
        <f>+'BA-BAHIA BLANCA (A)'!C46/'BA-BAHIA BLANCA -FB- (FFCC)'!C19</f>
        <v>10.373913043478261</v>
      </c>
      <c r="F45" s="76">
        <f>+'BA-BAHIA BLANCA (A)'!C19/'BA-BAHIA BLANCA -FB- (FFCC)'!F19</f>
        <v>4.5241379310344829</v>
      </c>
      <c r="G45" s="76">
        <f>+'BA-BAHIA BLANCA (A)'!C46/'BA-BAHIA BLANCA -SOFSE- (FFCC)'!C19</f>
        <v>3.3605633802816901</v>
      </c>
      <c r="H45" s="76">
        <f>+'BA-BAHIA BLANCA (A)'!C46/'BA-BAHIA BLANCA -SOFSE- (FFCC)'!F19</f>
        <v>2.9456790123456789</v>
      </c>
      <c r="I45" s="154">
        <f>+'BA-BAHIA BLANCA (A)'!C46/'BA-BAHIA BLANCA -SOFSE- (FFCC)'!I19</f>
        <v>1.0511013215859031</v>
      </c>
    </row>
    <row r="46" spans="1:9">
      <c r="A46" s="393"/>
      <c r="B46" s="51" t="s">
        <v>20</v>
      </c>
      <c r="C46" s="92">
        <f>'BA-BAHIA BLANCA (A)'!C47/'BA-BAHIA BLANCA (O)'!C47</f>
        <v>2.5045592705167175</v>
      </c>
      <c r="D46" s="16">
        <f>'BA-BAHIA BLANCA (A)'!C47/'BA-BAHIA BLANCA (O)'!F47</f>
        <v>2.1973333333333334</v>
      </c>
      <c r="E46" s="48">
        <f>+'BA-BAHIA BLANCA (A)'!C47/'BA-BAHIA BLANCA -FB- (FFCC)'!C20</f>
        <v>14.330434782608696</v>
      </c>
      <c r="F46" s="76">
        <f>+'BA-BAHIA BLANCA (A)'!C20/'BA-BAHIA BLANCA -FB- (FFCC)'!F20</f>
        <v>4.5241379310344829</v>
      </c>
      <c r="G46" s="76">
        <f>+'BA-BAHIA BLANCA (A)'!C47/'BA-BAHIA BLANCA -SOFSE- (FFCC)'!C20</f>
        <v>4.6422535211267606</v>
      </c>
      <c r="H46" s="76">
        <f>+'BA-BAHIA BLANCA (A)'!C47/'BA-BAHIA BLANCA -SOFSE- (FFCC)'!F20</f>
        <v>4.0691358024691358</v>
      </c>
      <c r="I46" s="154">
        <f>+'BA-BAHIA BLANCA (A)'!C47/'BA-BAHIA BLANCA -SOFSE- (FFCC)'!I20</f>
        <v>1.4519823788546256</v>
      </c>
    </row>
    <row r="47" spans="1:9">
      <c r="A47" s="393"/>
      <c r="B47" s="51" t="s">
        <v>146</v>
      </c>
      <c r="C47" s="92">
        <f>'BA-BAHIA BLANCA (A)'!C48/'BA-BAHIA BLANCA (O)'!C48</f>
        <v>2.0501519756838906</v>
      </c>
      <c r="D47" s="16">
        <f>'BA-BAHIA BLANCA (A)'!C48/'BA-BAHIA BLANCA (O)'!F48</f>
        <v>1.7986666666666666</v>
      </c>
      <c r="E47" s="48">
        <f>+'BA-BAHIA BLANCA (A)'!C48/'BA-BAHIA BLANCA -FB- (FFCC)'!C21</f>
        <v>11.730434782608695</v>
      </c>
      <c r="F47" s="76">
        <f>+'BA-BAHIA BLANCA (A)'!C21/'BA-BAHIA BLANCA -FB- (FFCC)'!F21</f>
        <v>4.5241379310344829</v>
      </c>
      <c r="G47" s="76">
        <f>+'BA-BAHIA BLANCA (A)'!C48/'BA-BAHIA BLANCA -SOFSE- (FFCC)'!C21</f>
        <v>3.8</v>
      </c>
      <c r="H47" s="76">
        <f>+'BA-BAHIA BLANCA (A)'!C48/'BA-BAHIA BLANCA -SOFSE- (FFCC)'!F21</f>
        <v>3.3308641975308642</v>
      </c>
      <c r="I47" s="154">
        <f>+'BA-BAHIA BLANCA (A)'!C48/'BA-BAHIA BLANCA -SOFSE- (FFCC)'!I21</f>
        <v>1.188546255506608</v>
      </c>
    </row>
    <row r="48" spans="1:9" ht="15" thickBot="1">
      <c r="A48" s="393"/>
      <c r="B48" s="145" t="s">
        <v>147</v>
      </c>
      <c r="C48" s="85">
        <f>'BA-BAHIA BLANCA (A)'!C49/'BA-BAHIA BLANCA (O)'!C49</f>
        <v>1.9452887537993921</v>
      </c>
      <c r="D48" s="18">
        <f>'BA-BAHIA BLANCA (A)'!C49/'BA-BAHIA BLANCA (O)'!F49</f>
        <v>1.7066666666666668</v>
      </c>
      <c r="E48" s="59">
        <f>+'BA-BAHIA BLANCA (A)'!C49/'BA-BAHIA BLANCA -FB- (FFCC)'!C22</f>
        <v>11.130434782608695</v>
      </c>
      <c r="F48" s="165">
        <f>+'BA-BAHIA BLANCA (A)'!C22/'BA-BAHIA BLANCA -FB- (FFCC)'!F22</f>
        <v>6.1379310344827589</v>
      </c>
      <c r="G48" s="165">
        <f>+'BA-BAHIA BLANCA (A)'!C49/'BA-BAHIA BLANCA -SOFSE- (FFCC)'!C22</f>
        <v>3.6056338028169015</v>
      </c>
      <c r="H48" s="165">
        <f>+'BA-BAHIA BLANCA (A)'!C49/'BA-BAHIA BLANCA -SOFSE- (FFCC)'!F22</f>
        <v>3.1604938271604937</v>
      </c>
      <c r="I48" s="146">
        <f>+'BA-BAHIA BLANCA (A)'!C49/'BA-BAHIA BLANCA -SOFSE- (FFCC)'!I22</f>
        <v>1.1277533039647578</v>
      </c>
    </row>
    <row r="49" spans="1:9">
      <c r="A49" s="386">
        <v>2016</v>
      </c>
      <c r="B49" s="115" t="s">
        <v>148</v>
      </c>
      <c r="C49" s="84">
        <f>'BA-BAHIA BLANCA (A)'!C50/'BA-BAHIA BLANCA (O)'!C50</f>
        <v>1.77734375</v>
      </c>
      <c r="D49" s="14">
        <f>'BA-BAHIA BLANCA (A)'!C50/'BA-BAHIA BLANCA (O)'!F50</f>
        <v>1.56</v>
      </c>
      <c r="E49" s="47">
        <f>+'BA-BAHIA BLANCA (A)'!C50/'BA-BAHIA BLANCA -FB- (FFCC)'!C23</f>
        <v>9.1</v>
      </c>
      <c r="F49" s="13">
        <f>+'BA-BAHIA BLANCA (A)'!C23/'BA-BAHIA BLANCA -FB- (FFCC)'!F23</f>
        <v>3.56</v>
      </c>
      <c r="G49" s="13">
        <f>+'BA-BAHIA BLANCA (A)'!C50/'BA-BAHIA BLANCA -SOFSE- (FFCC)'!C23</f>
        <v>3.8450704225352115</v>
      </c>
      <c r="H49" s="13">
        <f>+'BA-BAHIA BLANCA (A)'!C50/'BA-BAHIA BLANCA -SOFSE- (FFCC)'!F23</f>
        <v>3.3703703703703702</v>
      </c>
      <c r="I49" s="14">
        <f>+'BA-BAHIA BLANCA (A)'!C50/'BA-BAHIA BLANCA -SOFSE- (FFCC)'!I23</f>
        <v>1.2026431718061674</v>
      </c>
    </row>
    <row r="50" spans="1:9">
      <c r="A50" s="387"/>
      <c r="B50" s="79" t="s">
        <v>12</v>
      </c>
      <c r="C50" s="92">
        <f>'BA-BAHIA BLANCA (A)'!C51/'BA-BAHIA BLANCA (O)'!C51</f>
        <v>2.1432291666666665</v>
      </c>
      <c r="D50" s="16">
        <f>'BA-BAHIA BLANCA (A)'!C51/'BA-BAHIA BLANCA (O)'!F51</f>
        <v>1.8811428571428572</v>
      </c>
      <c r="E50" s="48">
        <f>+'BA-BAHIA BLANCA (A)'!C51/'BA-BAHIA BLANCA -FB- (FFCC)'!C24</f>
        <v>10.973333333333333</v>
      </c>
      <c r="F50" s="76">
        <f>+'BA-BAHIA BLANCA (A)'!C24/'BA-BAHIA BLANCA -FB- (FFCC)'!F24</f>
        <v>3.56</v>
      </c>
      <c r="G50" s="76">
        <f>+'BA-BAHIA BLANCA (A)'!C51/'BA-BAHIA BLANCA -SOFSE- (FFCC)'!C24</f>
        <v>4.6366197183098592</v>
      </c>
      <c r="H50" s="76">
        <f>+'BA-BAHIA BLANCA (A)'!C51/'BA-BAHIA BLANCA -SOFSE- (FFCC)'!F24</f>
        <v>4.0641975308641971</v>
      </c>
      <c r="I50" s="154">
        <f>+'BA-BAHIA BLANCA (A)'!C51/'BA-BAHIA BLANCA -SOFSE- (FFCC)'!I24</f>
        <v>1.4502202643171807</v>
      </c>
    </row>
    <row r="51" spans="1:9">
      <c r="A51" s="387"/>
      <c r="B51" s="79" t="s">
        <v>13</v>
      </c>
      <c r="C51" s="92">
        <f>'BA-BAHIA BLANCA (A)'!C52/'BA-BAHIA BLANCA (O)'!C52</f>
        <v>2.1432291666666665</v>
      </c>
      <c r="D51" s="16">
        <f>'BA-BAHIA BLANCA (A)'!C52/'BA-BAHIA BLANCA (O)'!F52</f>
        <v>1.8811428571428572</v>
      </c>
      <c r="E51" s="48">
        <f>+'BA-BAHIA BLANCA (A)'!C52/'BA-BAHIA BLANCA -FB- (FFCC)'!C25</f>
        <v>10.973333333333333</v>
      </c>
      <c r="F51" s="76">
        <f>+'BA-BAHIA BLANCA (A)'!C25/'BA-BAHIA BLANCA -FB- (FFCC)'!F25</f>
        <v>3.56</v>
      </c>
      <c r="G51" s="76">
        <f>+'BA-BAHIA BLANCA (A)'!C52/'BA-BAHIA BLANCA -SOFSE- (FFCC)'!C25</f>
        <v>4.6366197183098592</v>
      </c>
      <c r="H51" s="76">
        <f>+'BA-BAHIA BLANCA (A)'!C52/'BA-BAHIA BLANCA -SOFSE- (FFCC)'!F25</f>
        <v>4.0641975308641971</v>
      </c>
      <c r="I51" s="154">
        <f>+'BA-BAHIA BLANCA (A)'!C52/'BA-BAHIA BLANCA -SOFSE- (FFCC)'!I25</f>
        <v>1.4502202643171807</v>
      </c>
    </row>
    <row r="52" spans="1:9">
      <c r="A52" s="387"/>
      <c r="B52" s="79" t="s">
        <v>14</v>
      </c>
      <c r="C52" s="92">
        <f>'BA-BAHIA BLANCA (A)'!C53/'BA-BAHIA BLANCA (O)'!C53</f>
        <v>2.5546875</v>
      </c>
      <c r="D52" s="16">
        <f>'BA-BAHIA BLANCA (A)'!C53/'BA-BAHIA BLANCA (O)'!F53</f>
        <v>2.2422857142857144</v>
      </c>
      <c r="E52" s="48">
        <f>+'BA-BAHIA BLANCA (A)'!C53/'BA-BAHIA BLANCA -FB- (FFCC)'!C26</f>
        <v>13.08</v>
      </c>
      <c r="F52" s="76">
        <f>+'BA-BAHIA BLANCA (A)'!C26/'BA-BAHIA BLANCA -FB- (FFCC)'!F26</f>
        <v>3.2040000000000002</v>
      </c>
      <c r="G52" s="76">
        <f>+'BA-BAHIA BLANCA (A)'!C53/'BA-BAHIA BLANCA -SOFSE- (FFCC)'!C26</f>
        <v>4.2652173913043478</v>
      </c>
      <c r="H52" s="76">
        <f>+'BA-BAHIA BLANCA (A)'!C53/'BA-BAHIA BLANCA -SOFSE- (FFCC)'!F26</f>
        <v>3.535135135135135</v>
      </c>
      <c r="I52" s="154">
        <f>+'BA-BAHIA BLANCA (A)'!C53/'BA-BAHIA BLANCA -SOFSE- (FFCC)'!I26</f>
        <v>1.2186335403726709</v>
      </c>
    </row>
    <row r="53" spans="1:9">
      <c r="A53" s="387"/>
      <c r="B53" s="79" t="s">
        <v>15</v>
      </c>
      <c r="C53" s="92">
        <f>'BA-BAHIA BLANCA (A)'!C54/'BA-BAHIA BLANCA (O)'!C54</f>
        <v>2.2669270833333335</v>
      </c>
      <c r="D53" s="16">
        <f>'BA-BAHIA BLANCA (A)'!C54/'BA-BAHIA BLANCA (O)'!F54</f>
        <v>1.9897142857142858</v>
      </c>
      <c r="E53" s="48">
        <f>+'BA-BAHIA BLANCA (A)'!C54/'BA-BAHIA BLANCA -FB- (FFCC)'!C27</f>
        <v>11.606666666666667</v>
      </c>
      <c r="F53" s="76">
        <f>+'BA-BAHIA BLANCA (A)'!C27/'BA-BAHIA BLANCA -FB- (FFCC)'!F27</f>
        <v>4.0386666666666668</v>
      </c>
      <c r="G53" s="76">
        <f>+'BA-BAHIA BLANCA (A)'!C54/'BA-BAHIA BLANCA -SOFSE- (FFCC)'!C27</f>
        <v>3.784782608695652</v>
      </c>
      <c r="H53" s="76">
        <f>+'BA-BAHIA BLANCA (A)'!C54/'BA-BAHIA BLANCA -SOFSE- (FFCC)'!F27</f>
        <v>3.1369369369369369</v>
      </c>
      <c r="I53" s="154">
        <f>+'BA-BAHIA BLANCA (A)'!C54/'BA-BAHIA BLANCA -SOFSE- (FFCC)'!I27</f>
        <v>1.0813664596273291</v>
      </c>
    </row>
    <row r="54" spans="1:9">
      <c r="A54" s="387"/>
      <c r="B54" s="78" t="s">
        <v>16</v>
      </c>
      <c r="C54" s="92">
        <f>'BA-BAHIA BLANCA (A)'!C55/'BA-BAHIA BLANCA (O)'!C55</f>
        <v>2.3948567708333335</v>
      </c>
      <c r="D54" s="16">
        <f>'BA-BAHIA BLANCA (A)'!C55/'BA-BAHIA BLANCA (O)'!F55</f>
        <v>2.1019999999999999</v>
      </c>
      <c r="E54" s="48">
        <f>+'BA-BAHIA BLANCA (A)'!C55/'BA-BAHIA BLANCA -FB- (FFCC)'!C28</f>
        <v>12.261666666666667</v>
      </c>
      <c r="F54" s="76">
        <f>+'BA-BAHIA BLANCA (A)'!C28/'BA-BAHIA BLANCA -FB- (FFCC)'!F28</f>
        <v>3.1013333333333333</v>
      </c>
      <c r="G54" s="76">
        <f>+'BA-BAHIA BLANCA (A)'!C55/'BA-BAHIA BLANCA -SOFSE- (FFCC)'!C28</f>
        <v>3.9983695652173914</v>
      </c>
      <c r="H54" s="76">
        <f>+'BA-BAHIA BLANCA (A)'!C55/'BA-BAHIA BLANCA -SOFSE- (FFCC)'!F28</f>
        <v>3.313963963963964</v>
      </c>
      <c r="I54" s="154">
        <f>+'BA-BAHIA BLANCA (A)'!C55/'BA-BAHIA BLANCA -SOFSE- (FFCC)'!I28</f>
        <v>1.142391304347826</v>
      </c>
    </row>
    <row r="55" spans="1:9">
      <c r="A55" s="387"/>
      <c r="B55" s="78" t="s">
        <v>17</v>
      </c>
      <c r="C55" s="92">
        <f>'BA-BAHIA BLANCA (A)'!C56/'BA-BAHIA BLANCA (O)'!C56</f>
        <v>2.8033854166666665</v>
      </c>
      <c r="D55" s="16">
        <f>'BA-BAHIA BLANCA (A)'!C56/'BA-BAHIA BLANCA (O)'!F56</f>
        <v>2.4605714285714284</v>
      </c>
      <c r="E55" s="48" t="s">
        <v>150</v>
      </c>
      <c r="F55" s="15" t="s">
        <v>150</v>
      </c>
      <c r="G55" s="76">
        <f>+'BA-BAHIA BLANCA (A)'!C56/'BA-BAHIA BLANCA -SOFSE- (FFCC)'!C29</f>
        <v>4.6804347826086961</v>
      </c>
      <c r="H55" s="76">
        <f>+'BA-BAHIA BLANCA (A)'!C56/'BA-BAHIA BLANCA -SOFSE- (FFCC)'!F29</f>
        <v>3.8792792792792792</v>
      </c>
      <c r="I55" s="154">
        <f>+'BA-BAHIA BLANCA (A)'!C56/'BA-BAHIA BLANCA -SOFSE- (FFCC)'!I29</f>
        <v>1.3372670807453415</v>
      </c>
    </row>
    <row r="56" spans="1:9">
      <c r="A56" s="387"/>
      <c r="B56" s="78" t="s">
        <v>18</v>
      </c>
      <c r="C56" s="92">
        <f>'BA-BAHIA BLANCA (A)'!C57/'BA-BAHIA BLANCA (O)'!C57</f>
        <v>2.8450520833333335</v>
      </c>
      <c r="D56" s="16">
        <f>'BA-BAHIA BLANCA (A)'!C57/'BA-BAHIA BLANCA (O)'!F57</f>
        <v>2.4971428571428573</v>
      </c>
      <c r="E56" s="48" t="s">
        <v>150</v>
      </c>
      <c r="F56" s="15" t="s">
        <v>150</v>
      </c>
      <c r="G56" s="76">
        <f>+'BA-BAHIA BLANCA (A)'!C57/'BA-BAHIA BLANCA -SOFSE- (FFCC)'!C30</f>
        <v>4.75</v>
      </c>
      <c r="H56" s="76">
        <f>+'BA-BAHIA BLANCA (A)'!C57/'BA-BAHIA BLANCA -SOFSE- (FFCC)'!F30</f>
        <v>3.9369369369369371</v>
      </c>
      <c r="I56" s="154">
        <f>+'BA-BAHIA BLANCA (A)'!C57/'BA-BAHIA BLANCA -SOFSE- (FFCC)'!I30</f>
        <v>1.3571428571428572</v>
      </c>
    </row>
    <row r="57" spans="1:9">
      <c r="A57" s="387"/>
      <c r="B57" s="78" t="s">
        <v>19</v>
      </c>
      <c r="C57" s="92">
        <f>'BA-BAHIA BLANCA (A)'!C58/'BA-BAHIA BLANCA (O)'!C58</f>
        <v>2.9073170731707316</v>
      </c>
      <c r="D57" s="16">
        <f>'BA-BAHIA BLANCA (A)'!C58/'BA-BAHIA BLANCA (O)'!F58</f>
        <v>2.5634408602150538</v>
      </c>
      <c r="E57" s="48" t="s">
        <v>150</v>
      </c>
      <c r="F57" s="15" t="s">
        <v>150</v>
      </c>
      <c r="G57" s="76">
        <f>+'BA-BAHIA BLANCA (A)'!C58/'BA-BAHIA BLANCA -SOFSE- (FFCC)'!C31</f>
        <v>5.1826086956521742</v>
      </c>
      <c r="H57" s="76">
        <f>+'BA-BAHIA BLANCA (A)'!C58/'BA-BAHIA BLANCA -SOFSE- (FFCC)'!F31</f>
        <v>4.2954954954954951</v>
      </c>
      <c r="I57" s="154">
        <f>+'BA-BAHIA BLANCA (A)'!C58/'BA-BAHIA BLANCA -SOFSE- (FFCC)'!I31</f>
        <v>1.4807453416149068</v>
      </c>
    </row>
    <row r="58" spans="1:9">
      <c r="A58" s="387"/>
      <c r="B58" s="78" t="s">
        <v>20</v>
      </c>
      <c r="C58" s="92">
        <f>'BA-BAHIA BLANCA (A)'!C59/'BA-BAHIA BLANCA (O)'!C59</f>
        <v>2.8582766439909295</v>
      </c>
      <c r="D58" s="16">
        <f>'BA-BAHIA BLANCA (A)'!C59/'BA-BAHIA BLANCA (O)'!F59</f>
        <v>2.508457711442786</v>
      </c>
      <c r="E58" s="48" t="s">
        <v>150</v>
      </c>
      <c r="F58" s="15" t="s">
        <v>150</v>
      </c>
      <c r="G58" s="76">
        <f>+'BA-BAHIA BLANCA (A)'!C59/'BA-BAHIA BLANCA -SOFSE- (FFCC)'!C32</f>
        <v>5.4804347826086959</v>
      </c>
      <c r="H58" s="76">
        <f>+'BA-BAHIA BLANCA (A)'!C59/'BA-BAHIA BLANCA -SOFSE- (FFCC)'!F32</f>
        <v>4.5423423423423426</v>
      </c>
      <c r="I58" s="154">
        <f>+'BA-BAHIA BLANCA (A)'!C59/'BA-BAHIA BLANCA -SOFSE- (FFCC)'!I32</f>
        <v>1.5658385093167702</v>
      </c>
    </row>
    <row r="59" spans="1:9">
      <c r="A59" s="387"/>
      <c r="B59" s="78" t="s">
        <v>146</v>
      </c>
      <c r="C59" s="92">
        <f>'BA-BAHIA BLANCA (A)'!C60/'BA-BAHIA BLANCA (O)'!C60</f>
        <v>3.4557823129251699</v>
      </c>
      <c r="D59" s="16">
        <f>'BA-BAHIA BLANCA (A)'!C60/'BA-BAHIA BLANCA (O)'!F60</f>
        <v>3.0328358208955222</v>
      </c>
      <c r="E59" s="48" t="s">
        <v>150</v>
      </c>
      <c r="F59" s="15" t="s">
        <v>150</v>
      </c>
      <c r="G59" s="76">
        <f>+'BA-BAHIA BLANCA (A)'!C60/'BA-BAHIA BLANCA -SOFSE- (FFCC)'!C33</f>
        <v>6.6260869565217391</v>
      </c>
      <c r="H59" s="76">
        <f>+'BA-BAHIA BLANCA (A)'!C60/'BA-BAHIA BLANCA -SOFSE- (FFCC)'!F33</f>
        <v>5.4918918918918918</v>
      </c>
      <c r="I59" s="154">
        <f>+'BA-BAHIA BLANCA (A)'!C60/'BA-BAHIA BLANCA -SOFSE- (FFCC)'!I33</f>
        <v>1.8931677018633541</v>
      </c>
    </row>
    <row r="60" spans="1:9" ht="15" thickBot="1">
      <c r="A60" s="387"/>
      <c r="B60" s="94" t="s">
        <v>147</v>
      </c>
      <c r="C60" s="150">
        <f>'BA-BAHIA BLANCA (A)'!C61/'BA-BAHIA BLANCA (O)'!C61</f>
        <v>3.0716450216450215</v>
      </c>
      <c r="D60" s="45">
        <f>'BA-BAHIA BLANCA (A)'!C61/'BA-BAHIA BLANCA (O)'!F61</f>
        <v>2.6953466286799617</v>
      </c>
      <c r="E60" s="49" t="s">
        <v>150</v>
      </c>
      <c r="F60" s="32" t="s">
        <v>150</v>
      </c>
      <c r="G60" s="280">
        <f>+'BA-BAHIA BLANCA (A)'!C61/'BA-BAHIA BLANCA -SOFSE- (FFCC)'!C34</f>
        <v>6.17</v>
      </c>
      <c r="H60" s="280">
        <f>+'BA-BAHIA BLANCA (A)'!C61/'BA-BAHIA BLANCA -SOFSE- (FFCC)'!F34</f>
        <v>5.1138738738738736</v>
      </c>
      <c r="I60" s="281">
        <f>+'BA-BAHIA BLANCA (A)'!C61/'BA-BAHIA BLANCA -SOFSE- (FFCC)'!I34</f>
        <v>1.7628571428571427</v>
      </c>
    </row>
    <row r="61" spans="1:9">
      <c r="A61" s="364">
        <v>2017</v>
      </c>
      <c r="B61" s="115" t="s">
        <v>148</v>
      </c>
      <c r="C61" s="84">
        <f>'BA-BAHIA BLANCA (A)'!C62/'BA-BAHIA BLANCA (O)'!C62</f>
        <v>2.6677489177489178</v>
      </c>
      <c r="D61" s="14">
        <f>'BA-BAHIA BLANCA (A)'!C62/'BA-BAHIA BLANCA (O)'!F62</f>
        <v>2.3409306742640075</v>
      </c>
      <c r="E61" s="47" t="s">
        <v>150</v>
      </c>
      <c r="F61" s="13" t="s">
        <v>150</v>
      </c>
      <c r="G61" s="13">
        <f>+'BA-BAHIA BLANCA (A)'!C62/'BA-BAHIA BLANCA -SOFSE- (FFCC)'!C35</f>
        <v>5.3586956521739131</v>
      </c>
      <c r="H61" s="13">
        <f>+'BA-BAHIA BLANCA (A)'!C62/'BA-BAHIA BLANCA -SOFSE- (FFCC)'!F35</f>
        <v>4.4414414414414418</v>
      </c>
      <c r="I61" s="14">
        <f>+'BA-BAHIA BLANCA (A)'!C62/'BA-BAHIA BLANCA -SOFSE- (FFCC)'!I35</f>
        <v>1.531055900621118</v>
      </c>
    </row>
    <row r="62" spans="1:9">
      <c r="A62" s="365"/>
      <c r="B62" s="79" t="s">
        <v>12</v>
      </c>
      <c r="C62" s="153">
        <f>'BA-BAHIA BLANCA (A)'!C63/'BA-BAHIA BLANCA (O)'!C63</f>
        <v>3.2613636363636362</v>
      </c>
      <c r="D62" s="154">
        <f>'BA-BAHIA BLANCA (A)'!C63/'BA-BAHIA BLANCA (O)'!F63</f>
        <v>2.8618233618233617</v>
      </c>
      <c r="E62" s="75" t="s">
        <v>150</v>
      </c>
      <c r="F62" s="76" t="s">
        <v>150</v>
      </c>
      <c r="G62" s="76">
        <f>+'BA-BAHIA BLANCA (A)'!C63/'BA-BAHIA BLANCA -SOFSE- (FFCC)'!C36</f>
        <v>6.5510869565217389</v>
      </c>
      <c r="H62" s="76">
        <f>+'BA-BAHIA BLANCA (A)'!C63/'BA-BAHIA BLANCA -SOFSE- (FFCC)'!F36</f>
        <v>5.42972972972973</v>
      </c>
      <c r="I62" s="154">
        <f>+'BA-BAHIA BLANCA (A)'!C63/'BA-BAHIA BLANCA -SOFSE- (FFCC)'!I36</f>
        <v>1.8717391304347826</v>
      </c>
    </row>
    <row r="63" spans="1:9">
      <c r="A63" s="365"/>
      <c r="B63" s="79" t="s">
        <v>13</v>
      </c>
      <c r="C63" s="153">
        <f>'BA-BAHIA BLANCA (A)'!C64/'BA-BAHIA BLANCA (O)'!C64</f>
        <v>2.8225108225108224</v>
      </c>
      <c r="D63" s="154">
        <f>'BA-BAHIA BLANCA (A)'!C64/'BA-BAHIA BLANCA (O)'!F64</f>
        <v>2.4767331433998101</v>
      </c>
      <c r="E63" s="75" t="s">
        <v>150</v>
      </c>
      <c r="F63" s="76" t="s">
        <v>150</v>
      </c>
      <c r="G63" s="76">
        <f>+'BA-BAHIA BLANCA (A)'!C64/'BA-BAHIA BLANCA -SOFSE- (FFCC)'!C37</f>
        <v>5.6695652173913045</v>
      </c>
      <c r="H63" s="76">
        <f>+'BA-BAHIA BLANCA (A)'!C64/'BA-BAHIA BLANCA -SOFSE- (FFCC)'!F37</f>
        <v>4.6990990990990991</v>
      </c>
      <c r="I63" s="154">
        <f>+'BA-BAHIA BLANCA (A)'!C64/'BA-BAHIA BLANCA -SOFSE- (FFCC)'!I37</f>
        <v>1.6198757763975156</v>
      </c>
    </row>
    <row r="64" spans="1:9">
      <c r="A64" s="365"/>
      <c r="B64" s="79" t="s">
        <v>14</v>
      </c>
      <c r="C64" s="153">
        <f>'BA-BAHIA BLANCA (A)'!C65/'BA-BAHIA BLANCA (O)'!C65</f>
        <v>3.225108225108225</v>
      </c>
      <c r="D64" s="154">
        <f>'BA-BAHIA BLANCA (A)'!C65/'BA-BAHIA BLANCA (O)'!F65</f>
        <v>2.8300094966761633</v>
      </c>
      <c r="E64" s="75" t="s">
        <v>150</v>
      </c>
      <c r="F64" s="76" t="s">
        <v>150</v>
      </c>
      <c r="G64" s="76">
        <f>+'BA-BAHIA BLANCA (A)'!C65/'BA-BAHIA BLANCA -SOFSE- (FFCC)'!C38</f>
        <v>6.4782608695652177</v>
      </c>
      <c r="H64" s="76">
        <f>+'BA-BAHIA BLANCA (A)'!C65/'BA-BAHIA BLANCA -SOFSE- (FFCC)'!F38</f>
        <v>5.3693693693693696</v>
      </c>
      <c r="I64" s="154">
        <f>+'BA-BAHIA BLANCA (A)'!C65/'BA-BAHIA BLANCA -SOFSE- (FFCC)'!I38</f>
        <v>1.8509316770186335</v>
      </c>
    </row>
    <row r="65" spans="1:9">
      <c r="A65" s="365"/>
      <c r="B65" s="79" t="s">
        <v>15</v>
      </c>
      <c r="C65" s="153">
        <f>'BA-BAHIA BLANCA (A)'!C66/'BA-BAHIA BLANCA (O)'!C66</f>
        <v>2.8225108225108224</v>
      </c>
      <c r="D65" s="154">
        <f>'BA-BAHIA BLANCA (A)'!C66/'BA-BAHIA BLANCA (O)'!F66</f>
        <v>2.4767331433998101</v>
      </c>
      <c r="E65" s="75" t="s">
        <v>150</v>
      </c>
      <c r="F65" s="76" t="s">
        <v>150</v>
      </c>
      <c r="G65" s="76">
        <f>+'BA-BAHIA BLANCA (A)'!C66/'BA-BAHIA BLANCA -SOFSE- (FFCC)'!C39</f>
        <v>5.6695652173913045</v>
      </c>
      <c r="H65" s="76">
        <f>+'BA-BAHIA BLANCA (A)'!C66/'BA-BAHIA BLANCA -SOFSE- (FFCC)'!F39</f>
        <v>4.6990990990990991</v>
      </c>
      <c r="I65" s="154">
        <f>+'BA-BAHIA BLANCA (A)'!C66/'BA-BAHIA BLANCA -SOFSE- (FFCC)'!I39</f>
        <v>1.6198757763975156</v>
      </c>
    </row>
    <row r="66" spans="1:9">
      <c r="A66" s="365"/>
      <c r="B66" s="79" t="s">
        <v>16</v>
      </c>
      <c r="C66" s="153">
        <f>'BA-BAHIA BLANCA (A)'!C67/'BA-BAHIA BLANCA (O)'!C67</f>
        <v>2.9080086580086579</v>
      </c>
      <c r="D66" s="154">
        <f>'BA-BAHIA BLANCA (A)'!C67/'BA-BAHIA BLANCA (O)'!F67</f>
        <v>2.5517568850902186</v>
      </c>
      <c r="E66" s="75" t="s">
        <v>150</v>
      </c>
      <c r="F66" s="76" t="s">
        <v>150</v>
      </c>
      <c r="G66" s="76">
        <f>+'BA-BAHIA BLANCA (A)'!C67/'BA-BAHIA BLANCA -SOFSE- (FFCC)'!C40</f>
        <v>5.8413043478260871</v>
      </c>
      <c r="H66" s="76">
        <f>+'BA-BAHIA BLANCA (A)'!C67/'BA-BAHIA BLANCA -SOFSE- (FFCC)'!F40</f>
        <v>4.8414414414414413</v>
      </c>
      <c r="I66" s="154">
        <f>+'BA-BAHIA BLANCA (A)'!C67/'BA-BAHIA BLANCA -SOFSE- (FFCC)'!I40</f>
        <v>1.668944099378882</v>
      </c>
    </row>
    <row r="67" spans="1:9">
      <c r="A67" s="365"/>
      <c r="B67" s="79" t="s">
        <v>17</v>
      </c>
      <c r="C67" s="153">
        <f>'BA-BAHIA BLANCA (A)'!C68/'BA-BAHIA BLANCA (O)'!C68</f>
        <v>4.1298701298701301</v>
      </c>
      <c r="D67" s="154">
        <f>'BA-BAHIA BLANCA (A)'!C68/'BA-BAHIA BLANCA (O)'!F68</f>
        <v>3.6239316239316239</v>
      </c>
      <c r="E67" s="75" t="s">
        <v>150</v>
      </c>
      <c r="F67" s="76" t="s">
        <v>150</v>
      </c>
      <c r="G67" s="76">
        <f>+'BA-BAHIA BLANCA (A)'!C68/'BA-BAHIA BLANCA -SOFSE- (FFCC)'!C41</f>
        <v>6.8142857142857141</v>
      </c>
      <c r="H67" s="76">
        <f>+'BA-BAHIA BLANCA (A)'!C68/'BA-BAHIA BLANCA -SOFSE- (FFCC)'!F41</f>
        <v>5.6533333333333333</v>
      </c>
      <c r="I67" s="154">
        <f>+'BA-BAHIA BLANCA (A)'!C68/'BA-BAHIA BLANCA -SOFSE- (FFCC)'!I41</f>
        <v>1.9469387755102041</v>
      </c>
    </row>
    <row r="68" spans="1:9">
      <c r="A68" s="365"/>
      <c r="B68" s="78" t="s">
        <v>18</v>
      </c>
      <c r="C68" s="75">
        <f>'BA-BAHIA BLANCA (A)'!C69/'BA-BAHIA BLANCA (O)'!C69</f>
        <v>3.6461038961038961</v>
      </c>
      <c r="D68" s="154">
        <f>'BA-BAHIA BLANCA (A)'!C69/'BA-BAHIA BLANCA (O)'!F69</f>
        <v>3.1994301994301995</v>
      </c>
      <c r="E68" s="75" t="s">
        <v>150</v>
      </c>
      <c r="F68" s="76" t="s">
        <v>150</v>
      </c>
      <c r="G68" s="76">
        <f>+'BA-BAHIA BLANCA (A)'!C69/'BA-BAHIA BLANCA -SOFSE- (FFCC)'!C42</f>
        <v>6.0160714285714283</v>
      </c>
      <c r="H68" s="76">
        <f>+'BA-BAHIA BLANCA (A)'!C69/'BA-BAHIA BLANCA -SOFSE- (FFCC)'!F42</f>
        <v>4.9911111111111115</v>
      </c>
      <c r="I68" s="154">
        <f>+'BA-BAHIA BLANCA (A)'!C69/'BA-BAHIA BLANCA -SOFSE- (FFCC)'!I42</f>
        <v>1.7188775510204082</v>
      </c>
    </row>
    <row r="69" spans="1:9">
      <c r="A69" s="365"/>
      <c r="B69" s="78" t="s">
        <v>19</v>
      </c>
      <c r="C69" s="75">
        <f>'BA-BAHIA BLANCA (A)'!C70/'BA-BAHIA BLANCA (O)'!C70</f>
        <v>2.8387445887445888</v>
      </c>
      <c r="D69" s="154">
        <f>'BA-BAHIA BLANCA (A)'!C70/'BA-BAHIA BLANCA (O)'!F70</f>
        <v>2.4909781576448244</v>
      </c>
      <c r="E69" s="75" t="s">
        <v>150</v>
      </c>
      <c r="F69" s="76" t="s">
        <v>150</v>
      </c>
      <c r="G69" s="76">
        <f>+'BA-BAHIA BLANCA (A)'!C70/'BA-BAHIA BLANCA -SOFSE- (FFCC)'!C43</f>
        <v>4.683928571428571</v>
      </c>
      <c r="H69" s="76">
        <f>+'BA-BAHIA BLANCA (A)'!C70/'BA-BAHIA BLANCA -SOFSE- (FFCC)'!F43</f>
        <v>3.885925925925926</v>
      </c>
      <c r="I69" s="154">
        <f>+'BA-BAHIA BLANCA (A)'!C70/'BA-BAHIA BLANCA -SOFSE- (FFCC)'!I43</f>
        <v>1.338265306122449</v>
      </c>
    </row>
    <row r="70" spans="1:9">
      <c r="A70" s="365"/>
      <c r="B70" s="78" t="s">
        <v>20</v>
      </c>
      <c r="C70" s="75">
        <f>'BA-BAHIA BLANCA (A)'!C71/'BA-BAHIA BLANCA (O)'!C71</f>
        <v>3.4409613375130617</v>
      </c>
      <c r="D70" s="154">
        <f>'BA-BAHIA BLANCA (A)'!C71/'BA-BAHIA BLANCA (O)'!F71</f>
        <v>3.0238751147842056</v>
      </c>
      <c r="E70" s="75" t="s">
        <v>150</v>
      </c>
      <c r="F70" s="76" t="s">
        <v>150</v>
      </c>
      <c r="G70" s="76">
        <f>+'BA-BAHIA BLANCA (A)'!C71/'BA-BAHIA BLANCA -SOFSE- (FFCC)'!C44</f>
        <v>5.8803571428571431</v>
      </c>
      <c r="H70" s="76">
        <f>+'BA-BAHIA BLANCA (A)'!C71/'BA-BAHIA BLANCA -SOFSE- (FFCC)'!F44</f>
        <v>4.8785185185185185</v>
      </c>
      <c r="I70" s="154">
        <f>+'BA-BAHIA BLANCA (A)'!C71/'BA-BAHIA BLANCA -SOFSE- (FFCC)'!I44</f>
        <v>1.6801020408163265</v>
      </c>
    </row>
    <row r="71" spans="1:9">
      <c r="A71" s="365"/>
      <c r="B71" s="78" t="s">
        <v>146</v>
      </c>
      <c r="C71" s="75">
        <f>'BA-BAHIA BLANCA (A)'!C72/'BA-BAHIA BLANCA (O)'!C72</f>
        <v>2.4514106583072102</v>
      </c>
      <c r="D71" s="154">
        <f>'BA-BAHIA BLANCA (A)'!C72/'BA-BAHIA BLANCA (O)'!F72</f>
        <v>2.0417754569190603</v>
      </c>
      <c r="E71" s="75" t="s">
        <v>150</v>
      </c>
      <c r="F71" s="76" t="s">
        <v>150</v>
      </c>
      <c r="G71" s="76">
        <f>+'BA-BAHIA BLANCA (A)'!C72/'BA-BAHIA BLANCA -SOFSE- (FFCC)'!C45</f>
        <v>3.1280000000000001</v>
      </c>
      <c r="H71" s="76">
        <f>+'BA-BAHIA BLANCA (A)'!C72/'BA-BAHIA BLANCA -SOFSE- (FFCC)'!F45</f>
        <v>2.6066666666666665</v>
      </c>
      <c r="I71" s="154">
        <f>+'BA-BAHIA BLANCA (A)'!C72/'BA-BAHIA BLANCA -SOFSE- (FFCC)'!I45</f>
        <v>0.89371428571428568</v>
      </c>
    </row>
    <row r="72" spans="1:9" ht="15" thickBot="1">
      <c r="A72" s="365"/>
      <c r="B72" s="116" t="s">
        <v>147</v>
      </c>
      <c r="C72" s="283">
        <f>'BA-BAHIA BLANCA (A)'!C73/'BA-BAHIA BLANCA (O)'!C73</f>
        <v>3.9059523809523808</v>
      </c>
      <c r="D72" s="146">
        <f>'BA-BAHIA BLANCA (A)'!C73/'BA-BAHIA BLANCA (O)'!F73</f>
        <v>3.4266318537859006</v>
      </c>
      <c r="E72" s="283" t="s">
        <v>150</v>
      </c>
      <c r="F72" s="165" t="s">
        <v>150</v>
      </c>
      <c r="G72" s="165">
        <f>+'BA-BAHIA BLANCA (A)'!C73/'BA-BAHIA BLANCA -SOFSE- (FFCC)'!C46</f>
        <v>5.2496</v>
      </c>
      <c r="H72" s="165">
        <f>+'BA-BAHIA BLANCA (A)'!C73/'BA-BAHIA BLANCA -SOFSE- (FFCC)'!F46</f>
        <v>4.3746666666666663</v>
      </c>
      <c r="I72" s="146">
        <f>+'BA-BAHIA BLANCA (A)'!C73/'BA-BAHIA BLANCA -SOFSE- (FFCC)'!I46</f>
        <v>1.4998857142857143</v>
      </c>
    </row>
    <row r="73" spans="1:9">
      <c r="A73" s="364">
        <v>2018</v>
      </c>
      <c r="B73" s="115" t="s">
        <v>148</v>
      </c>
      <c r="C73" s="47">
        <f>'BA-BAHIA BLANCA (A)'!C74/'BA-BAHIA BLANCA (O)'!C74</f>
        <v>2.0490079365079366</v>
      </c>
      <c r="D73" s="14">
        <f>'BA-BAHIA BLANCA (A)'!C74/'BA-BAHIA BLANCA (O)'!F74</f>
        <v>1.7975630983463882</v>
      </c>
      <c r="E73" s="47" t="s">
        <v>150</v>
      </c>
      <c r="F73" s="13" t="s">
        <v>150</v>
      </c>
      <c r="G73" s="13">
        <f>+'BA-BAHIA BLANCA (A)'!C74/'BA-BAHIA BLANCA -SOFSE- (FFCC)'!C47</f>
        <v>2.7538666666666667</v>
      </c>
      <c r="H73" s="13">
        <f>+'BA-BAHIA BLANCA (A)'!C74/'BA-BAHIA BLANCA -SOFSE- (FFCC)'!F47</f>
        <v>2.294888888888889</v>
      </c>
      <c r="I73" s="14">
        <f>+'BA-BAHIA BLANCA (A)'!C74/'BA-BAHIA BLANCA -SOFSE- (FFCC)'!I47</f>
        <v>0.78681904761904764</v>
      </c>
    </row>
    <row r="74" spans="1:9">
      <c r="A74" s="365"/>
      <c r="B74" s="78" t="s">
        <v>12</v>
      </c>
      <c r="C74" s="75">
        <f>'BA-BAHIA BLANCA (A)'!C75/'BA-BAHIA BLANCA (O)'!C75</f>
        <v>2.625</v>
      </c>
      <c r="D74" s="154">
        <f>'BA-BAHIA BLANCA (A)'!C75/'BA-BAHIA BLANCA (O)'!F75</f>
        <v>2.3028720626631856</v>
      </c>
      <c r="E74" s="75" t="s">
        <v>150</v>
      </c>
      <c r="F74" s="76" t="s">
        <v>150</v>
      </c>
      <c r="G74" s="76">
        <f>+'BA-BAHIA BLANCA (A)'!C75/'BA-BAHIA BLANCA -SOFSE- (FFCC)'!C48</f>
        <v>3.528</v>
      </c>
      <c r="H74" s="76">
        <f>+'BA-BAHIA BLANCA (A)'!C75/'BA-BAHIA BLANCA -SOFSE- (FFCC)'!F48</f>
        <v>2.94</v>
      </c>
      <c r="I74" s="154">
        <f>+'BA-BAHIA BLANCA (A)'!C75/'BA-BAHIA BLANCA -SOFSE- (FFCC)'!I48</f>
        <v>1.008</v>
      </c>
    </row>
    <row r="75" spans="1:9">
      <c r="A75" s="365"/>
      <c r="B75" s="78" t="s">
        <v>13</v>
      </c>
      <c r="C75" s="75">
        <f>'BA-BAHIA BLANCA (A)'!C76/'BA-BAHIA BLANCA (O)'!C76</f>
        <v>2.5880952380952382</v>
      </c>
      <c r="D75" s="154">
        <f>'BA-BAHIA BLANCA (A)'!C76/'BA-BAHIA BLANCA (O)'!F76</f>
        <v>2.2704960835509138</v>
      </c>
      <c r="E75" s="75" t="s">
        <v>150</v>
      </c>
      <c r="F75" s="76" t="s">
        <v>150</v>
      </c>
      <c r="G75" s="76">
        <f>+'BA-BAHIA BLANCA (A)'!C76/'BA-BAHIA BLANCA -SOFSE- (FFCC)'!C49</f>
        <v>3.4784000000000002</v>
      </c>
      <c r="H75" s="76">
        <f>+'BA-BAHIA BLANCA (A)'!C76/'BA-BAHIA BLANCA -SOFSE- (FFCC)'!F49</f>
        <v>2.8986666666666667</v>
      </c>
      <c r="I75" s="154">
        <f>+'BA-BAHIA BLANCA (A)'!C76/'BA-BAHIA BLANCA -SOFSE- (FFCC)'!I49</f>
        <v>0.99382857142857151</v>
      </c>
    </row>
    <row r="76" spans="1:9">
      <c r="A76" s="365"/>
      <c r="B76" s="78" t="s">
        <v>14</v>
      </c>
      <c r="C76" s="75">
        <f>'BA-BAHIA BLANCA (A)'!C77/'BA-BAHIA BLANCA (O)'!C77</f>
        <v>3.2693693693693695</v>
      </c>
      <c r="D76" s="154">
        <f>'BA-BAHIA BLANCA (A)'!C77/'BA-BAHIA BLANCA (O)'!F77</f>
        <v>2.8687747035573121</v>
      </c>
      <c r="E76" s="75" t="s">
        <v>150</v>
      </c>
      <c r="F76" s="76" t="s">
        <v>150</v>
      </c>
      <c r="G76" s="76">
        <f>+'BA-BAHIA BLANCA (A)'!C77/'BA-BAHIA BLANCA -SOFSE- (FFCC)'!C50</f>
        <v>4.8386666666666667</v>
      </c>
      <c r="H76" s="76">
        <f>+'BA-BAHIA BLANCA (A)'!C77/'BA-BAHIA BLANCA -SOFSE- (FFCC)'!F50</f>
        <v>4.0322222222222219</v>
      </c>
      <c r="I76" s="154">
        <f>+'BA-BAHIA BLANCA (A)'!C77/'BA-BAHIA BLANCA -SOFSE- (FFCC)'!I50</f>
        <v>1.3824761904761904</v>
      </c>
    </row>
    <row r="77" spans="1:9">
      <c r="A77" s="365"/>
      <c r="B77" s="78" t="s">
        <v>15</v>
      </c>
      <c r="C77" s="75">
        <f>'BA-BAHIA BLANCA (A)'!C78/'BA-BAHIA BLANCA (O)'!C78</f>
        <v>2.2378378378378376</v>
      </c>
      <c r="D77" s="154">
        <f>'BA-BAHIA BLANCA (A)'!C78/'BA-BAHIA BLANCA (O)'!F78</f>
        <v>1.9636363636363636</v>
      </c>
      <c r="E77" s="75" t="s">
        <v>150</v>
      </c>
      <c r="F77" s="76" t="s">
        <v>150</v>
      </c>
      <c r="G77" s="76">
        <f>+'BA-BAHIA BLANCA (A)'!C78/'BA-BAHIA BLANCA -SOFSE- (FFCC)'!C51</f>
        <v>3.3119999999999998</v>
      </c>
      <c r="H77" s="76">
        <f>+'BA-BAHIA BLANCA (A)'!C78/'BA-BAHIA BLANCA -SOFSE- (FFCC)'!F51</f>
        <v>2.76</v>
      </c>
      <c r="I77" s="154">
        <f>+'BA-BAHIA BLANCA (A)'!C78/'BA-BAHIA BLANCA -SOFSE- (FFCC)'!I51</f>
        <v>0.94628571428571429</v>
      </c>
    </row>
    <row r="78" spans="1:9">
      <c r="A78" s="365"/>
      <c r="B78" s="78" t="s">
        <v>16</v>
      </c>
      <c r="C78" s="75">
        <f>'BA-BAHIA BLANCA (A)'!C79/'BA-BAHIA BLANCA (O)'!C79</f>
        <v>2.8340540540540542</v>
      </c>
      <c r="D78" s="154">
        <f>'BA-BAHIA BLANCA (A)'!C79/'BA-BAHIA BLANCA (O)'!F79</f>
        <v>2.4867984189723322</v>
      </c>
      <c r="E78" s="75" t="s">
        <v>150</v>
      </c>
      <c r="F78" s="76" t="s">
        <v>150</v>
      </c>
      <c r="G78" s="76">
        <f>+'BA-BAHIA BLANCA (A)'!C79/'BA-BAHIA BLANCA -SOFSE- (FFCC)'!C52</f>
        <v>4.1943999999999999</v>
      </c>
      <c r="H78" s="76">
        <f>+'BA-BAHIA BLANCA (A)'!C79/'BA-BAHIA BLANCA -SOFSE- (FFCC)'!F52</f>
        <v>3.4953333333333334</v>
      </c>
      <c r="I78" s="154">
        <f>+'BA-BAHIA BLANCA (A)'!C79/'BA-BAHIA BLANCA -SOFSE- (FFCC)'!I52</f>
        <v>1.1984000000000001</v>
      </c>
    </row>
    <row r="79" spans="1:9">
      <c r="A79" s="365"/>
      <c r="B79" s="78" t="s">
        <v>17</v>
      </c>
      <c r="C79" s="75">
        <f>'BA-BAHIA BLANCA (A)'!C80/'BA-BAHIA BLANCA (O)'!C80</f>
        <v>3.2846846846846849</v>
      </c>
      <c r="D79" s="154">
        <f>'BA-BAHIA BLANCA (A)'!C80/'BA-BAHIA BLANCA (O)'!F80</f>
        <v>2.8822134387351777</v>
      </c>
      <c r="E79" s="75" t="s">
        <v>150</v>
      </c>
      <c r="F79" s="76" t="s">
        <v>150</v>
      </c>
      <c r="G79" s="76">
        <f>+'BA-BAHIA BLANCA (A)'!C80/'BA-BAHIA BLANCA -SOFSE- (FFCC)'!C53</f>
        <v>4.8613333333333335</v>
      </c>
      <c r="H79" s="76">
        <f>+'BA-BAHIA BLANCA (A)'!C80/'BA-BAHIA BLANCA -SOFSE- (FFCC)'!F53</f>
        <v>4.0511111111111111</v>
      </c>
      <c r="I79" s="154">
        <f>+'BA-BAHIA BLANCA (A)'!C80/'BA-BAHIA BLANCA -SOFSE- (FFCC)'!I53</f>
        <v>1.3889523809523809</v>
      </c>
    </row>
    <row r="80" spans="1:9">
      <c r="A80" s="365"/>
      <c r="B80" s="78" t="s">
        <v>18</v>
      </c>
      <c r="C80" s="75">
        <f>'BA-BAHIA BLANCA (A)'!C81/'BA-BAHIA BLANCA (O)'!C81</f>
        <v>2.8882882882882881</v>
      </c>
      <c r="D80" s="154">
        <f>'BA-BAHIA BLANCA (A)'!C81/'BA-BAHIA BLANCA (O)'!F81</f>
        <v>2.5343873517786562</v>
      </c>
      <c r="E80" s="75" t="s">
        <v>150</v>
      </c>
      <c r="F80" s="76" t="s">
        <v>150</v>
      </c>
      <c r="G80" s="76">
        <f>+'BA-BAHIA BLANCA (A)'!C81/'BA-BAHIA BLANCA -SOFSE- (FFCC)'!C54</f>
        <v>4.2746666666666666</v>
      </c>
      <c r="H80" s="76">
        <f>+'BA-BAHIA BLANCA (A)'!C81/'BA-BAHIA BLANCA -SOFSE- (FFCC)'!F54</f>
        <v>3.5622222222222222</v>
      </c>
      <c r="I80" s="154">
        <f>+'BA-BAHIA BLANCA (A)'!C81/'BA-BAHIA BLANCA -SOFSE- (FFCC)'!I54</f>
        <v>1.2213333333333334</v>
      </c>
    </row>
    <row r="81" spans="1:9">
      <c r="A81" s="365"/>
      <c r="B81" s="78" t="s">
        <v>19</v>
      </c>
      <c r="C81" s="75">
        <f>'BA-BAHIA BLANCA (A)'!C82/'BA-BAHIA BLANCA (O)'!C82</f>
        <v>4.7360360360360358</v>
      </c>
      <c r="D81" s="154">
        <f>'BA-BAHIA BLANCA (A)'!C82/'BA-BAHIA BLANCA (O)'!F82</f>
        <v>4.1557312252964431</v>
      </c>
      <c r="E81" s="75" t="s">
        <v>150</v>
      </c>
      <c r="F81" s="76" t="s">
        <v>150</v>
      </c>
      <c r="G81" s="76">
        <f>+'BA-BAHIA BLANCA (A)'!C82/'BA-BAHIA BLANCA -SOFSE- (FFCC)'!C55</f>
        <v>7.0093333333333332</v>
      </c>
      <c r="H81" s="76">
        <f>+'BA-BAHIA BLANCA (A)'!C82/'BA-BAHIA BLANCA -SOFSE- (FFCC)'!F55</f>
        <v>5.8411111111111111</v>
      </c>
      <c r="I81" s="154">
        <f>+'BA-BAHIA BLANCA (A)'!C82/'BA-BAHIA BLANCA -SOFSE- (FFCC)'!I55</f>
        <v>2.0026666666666668</v>
      </c>
    </row>
    <row r="82" spans="1:9">
      <c r="A82" s="365"/>
      <c r="B82" s="78" t="s">
        <v>20</v>
      </c>
      <c r="C82" s="75">
        <f>'BA-BAHIA BLANCA (A)'!C83/'BA-BAHIA BLANCA (O)'!C83</f>
        <v>3.7641589180050716</v>
      </c>
      <c r="D82" s="154">
        <f>'BA-BAHIA BLANCA (A)'!C83/'BA-BAHIA BLANCA (O)'!F83</f>
        <v>3.1031358885017424</v>
      </c>
      <c r="E82" s="75" t="s">
        <v>150</v>
      </c>
      <c r="F82" s="76" t="s">
        <v>150</v>
      </c>
      <c r="G82" s="76">
        <f>+'BA-BAHIA BLANCA (A)'!C83/'BA-BAHIA BLANCA -SOFSE- (FFCC)'!C56</f>
        <v>5.9373333333333331</v>
      </c>
      <c r="H82" s="76">
        <f>+'BA-BAHIA BLANCA (A)'!C83/'BA-BAHIA BLANCA -SOFSE- (FFCC)'!F56</f>
        <v>4.9477777777777776</v>
      </c>
      <c r="I82" s="154">
        <f>+'BA-BAHIA BLANCA (A)'!C83/'BA-BAHIA BLANCA -SOFSE- (FFCC)'!I56</f>
        <v>1.6963809523809523</v>
      </c>
    </row>
    <row r="83" spans="1:9">
      <c r="A83" s="365"/>
      <c r="B83" s="78" t="s">
        <v>146</v>
      </c>
      <c r="C83" s="75">
        <f>'BA-BAHIA BLANCA (A)'!C84/'BA-BAHIA BLANCA (O)'!C84</f>
        <v>4.2063745019920322</v>
      </c>
      <c r="D83" s="154">
        <f>'BA-BAHIA BLANCA (A)'!C84/'BA-BAHIA BLANCA (O)'!F84</f>
        <v>3.678745644599303</v>
      </c>
      <c r="E83" s="75" t="s">
        <v>150</v>
      </c>
      <c r="F83" s="76" t="s">
        <v>150</v>
      </c>
      <c r="G83" s="76">
        <f>+'BA-BAHIA BLANCA (A)'!C84/'BA-BAHIA BLANCA -SOFSE- (FFCC)'!C57</f>
        <v>7.0386666666666668</v>
      </c>
      <c r="H83" s="76">
        <f>+'BA-BAHIA BLANCA (A)'!C84/'BA-BAHIA BLANCA -SOFSE- (FFCC)'!F57</f>
        <v>5.8655555555555559</v>
      </c>
      <c r="I83" s="154">
        <f>+'BA-BAHIA BLANCA (A)'!C84/'BA-BAHIA BLANCA -SOFSE- (FFCC)'!I57</f>
        <v>2.011047619047619</v>
      </c>
    </row>
    <row r="84" spans="1:9" ht="15" thickBot="1">
      <c r="A84" s="365"/>
      <c r="B84" s="116" t="s">
        <v>147</v>
      </c>
      <c r="C84" s="283">
        <f>'BA-BAHIA BLANCA (A)'!C85/'BA-BAHIA BLANCA (O)'!C85</f>
        <v>6.6996015936254976</v>
      </c>
      <c r="D84" s="146">
        <f>'BA-BAHIA BLANCA (A)'!C85/'BA-BAHIA BLANCA (O)'!F85</f>
        <v>5.8592334494773519</v>
      </c>
      <c r="E84" s="283" t="s">
        <v>150</v>
      </c>
      <c r="F84" s="165" t="s">
        <v>150</v>
      </c>
      <c r="G84" s="165">
        <f>+'BA-BAHIA BLANCA (A)'!C85/'BA-BAHIA BLANCA -SOFSE- (FFCC)'!C58</f>
        <v>10.191515151515151</v>
      </c>
      <c r="H84" s="165">
        <f>+'BA-BAHIA BLANCA (A)'!C85/'BA-BAHIA BLANCA -SOFSE- (FFCC)'!F58</f>
        <v>8.4929292929292934</v>
      </c>
      <c r="I84" s="146">
        <f>+'BA-BAHIA BLANCA (A)'!C85/'BA-BAHIA BLANCA -SOFSE- (FFCC)'!I58</f>
        <v>2.9093425605536334</v>
      </c>
    </row>
    <row r="85" spans="1:9">
      <c r="A85" s="364">
        <v>2019</v>
      </c>
      <c r="B85" s="115" t="s">
        <v>148</v>
      </c>
      <c r="C85" s="47">
        <f>'BA-BAHIA BLANCA (A)'!C86/'BA-BAHIA BLANCA (O)'!C86</f>
        <v>3.2673267326732671</v>
      </c>
      <c r="D85" s="14">
        <f>'BA-BAHIA BLANCA (A)'!C86/'BA-BAHIA BLANCA (O)'!F86</f>
        <v>2.8448275862068964</v>
      </c>
      <c r="E85" s="47" t="s">
        <v>150</v>
      </c>
      <c r="F85" s="13" t="s">
        <v>150</v>
      </c>
      <c r="G85" s="13">
        <f>+'BA-BAHIA BLANCA (A)'!C86/'BA-BAHIA BLANCA -SOFSE- (FFCC)'!C59</f>
        <v>6</v>
      </c>
      <c r="H85" s="13">
        <f>+'BA-BAHIA BLANCA (A)'!C86/'BA-BAHIA BLANCA -SOFSE- (FFCC)'!F59</f>
        <v>5</v>
      </c>
      <c r="I85" s="14">
        <f>+'BA-BAHIA BLANCA (A)'!C86/'BA-BAHIA BLANCA -SOFSE- (FFCC)'!I59</f>
        <v>1.71280276816609</v>
      </c>
    </row>
    <row r="86" spans="1:9">
      <c r="A86" s="365"/>
      <c r="B86" s="78" t="s">
        <v>12</v>
      </c>
      <c r="C86" s="75">
        <f>'BA-BAHIA BLANCA (A)'!C87/'BA-BAHIA BLANCA (O)'!C87</f>
        <v>5.9089108910891088</v>
      </c>
      <c r="D86" s="154">
        <f>'BA-BAHIA BLANCA (A)'!C87/'BA-BAHIA BLANCA (O)'!F87</f>
        <v>5.1448275862068966</v>
      </c>
      <c r="E86" s="75" t="s">
        <v>150</v>
      </c>
      <c r="F86" s="76" t="s">
        <v>150</v>
      </c>
      <c r="G86" s="76">
        <f>+'BA-BAHIA BLANCA (A)'!C87/'BA-BAHIA BLANCA -SOFSE- (FFCC)'!C60</f>
        <v>10.850909090909092</v>
      </c>
      <c r="H86" s="76">
        <f>+'BA-BAHIA BLANCA (A)'!C87/'BA-BAHIA BLANCA -SOFSE- (FFCC)'!F60</f>
        <v>9.0424242424242429</v>
      </c>
      <c r="I86" s="154">
        <f>+'BA-BAHIA BLANCA (A)'!C87/'BA-BAHIA BLANCA -SOFSE- (FFCC)'!I60</f>
        <v>3.0975778546712802</v>
      </c>
    </row>
    <row r="87" spans="1:9">
      <c r="A87" s="365"/>
      <c r="B87" s="78" t="s">
        <v>13</v>
      </c>
      <c r="C87" s="75">
        <f>'BA-BAHIA BLANCA (A)'!C88/'BA-BAHIA BLANCA (O)'!C88</f>
        <v>3.5221122112211223</v>
      </c>
      <c r="D87" s="154">
        <f>'BA-BAHIA BLANCA (A)'!C88/'BA-BAHIA BLANCA (O)'!F88</f>
        <v>3.0666666666666669</v>
      </c>
      <c r="E87" s="75" t="s">
        <v>150</v>
      </c>
      <c r="F87" s="76" t="s">
        <v>150</v>
      </c>
      <c r="G87" s="76">
        <f>+'BA-BAHIA BLANCA (A)'!C88/'BA-BAHIA BLANCA -SOFSE- (FFCC)'!C61</f>
        <v>6.4678787878787878</v>
      </c>
      <c r="H87" s="76">
        <f>+'BA-BAHIA BLANCA (A)'!C88/'BA-BAHIA BLANCA -SOFSE- (FFCC)'!F61</f>
        <v>5.38989898989899</v>
      </c>
      <c r="I87" s="154">
        <f>+'BA-BAHIA BLANCA (A)'!C88/'BA-BAHIA BLANCA -SOFSE- (FFCC)'!I61</f>
        <v>1.8463667820069205</v>
      </c>
    </row>
    <row r="88" spans="1:9">
      <c r="A88" s="365"/>
      <c r="B88" s="78" t="s">
        <v>14</v>
      </c>
      <c r="C88" s="75">
        <f>'BA-BAHIA BLANCA (A)'!C89/'BA-BAHIA BLANCA (O)'!C89</f>
        <v>3.9729372937293728</v>
      </c>
      <c r="D88" s="154">
        <f>'BA-BAHIA BLANCA (A)'!C89/'BA-BAHIA BLANCA (O)'!F89</f>
        <v>3.4591954022988505</v>
      </c>
      <c r="E88" s="75" t="s">
        <v>150</v>
      </c>
      <c r="F88" s="76" t="s">
        <v>150</v>
      </c>
      <c r="G88" s="76">
        <f>+'BA-BAHIA BLANCA (A)'!C89/'BA-BAHIA BLANCA -SOFSE- (FFCC)'!C62</f>
        <v>7.2957575757575759</v>
      </c>
      <c r="H88" s="76">
        <f>+'BA-BAHIA BLANCA (A)'!C89/'BA-BAHIA BLANCA -SOFSE- (FFCC)'!F62</f>
        <v>6.0797979797979798</v>
      </c>
      <c r="I88" s="154">
        <f>+'BA-BAHIA BLANCA (A)'!C89/'BA-BAHIA BLANCA -SOFSE- (FFCC)'!I62</f>
        <v>2.0826989619377163</v>
      </c>
    </row>
    <row r="89" spans="1:9">
      <c r="A89" s="365"/>
      <c r="B89" s="78" t="s">
        <v>15</v>
      </c>
      <c r="C89" s="75">
        <f>'BA-BAHIA BLANCA (A)'!C90/'BA-BAHIA BLANCA (O)'!C90</f>
        <v>3.4942942942942943</v>
      </c>
      <c r="D89" s="154">
        <f>'BA-BAHIA BLANCA (A)'!C90/'BA-BAHIA BLANCA (O)'!F90</f>
        <v>3.0381201044386423</v>
      </c>
      <c r="E89" s="75" t="s">
        <v>150</v>
      </c>
      <c r="F89" s="76" t="s">
        <v>150</v>
      </c>
      <c r="G89" s="76">
        <f>+'BA-BAHIA BLANCA (A)'!C90/'BA-BAHIA BLANCA -SOFSE- (FFCC)'!C63</f>
        <v>7.0521212121212118</v>
      </c>
      <c r="H89" s="76">
        <f>+'BA-BAHIA BLANCA (A)'!C90/'BA-BAHIA BLANCA -SOFSE- (FFCC)'!F63</f>
        <v>5.8767676767676766</v>
      </c>
      <c r="I89" s="154">
        <f>+'BA-BAHIA BLANCA (A)'!C90/'BA-BAHIA BLANCA -SOFSE- (FFCC)'!I63</f>
        <v>2.0131487889273356</v>
      </c>
    </row>
    <row r="90" spans="1:9">
      <c r="A90" s="365"/>
      <c r="B90" s="78" t="s">
        <v>16</v>
      </c>
      <c r="C90" s="75">
        <f>'BA-BAHIA BLANCA (A)'!C91/'BA-BAHIA BLANCA (O)'!C91</f>
        <v>3.0966966966966969</v>
      </c>
      <c r="D90" s="154">
        <f>'BA-BAHIA BLANCA (A)'!C91/'BA-BAHIA BLANCA (O)'!F91</f>
        <v>2.6924281984334204</v>
      </c>
      <c r="E90" s="75" t="s">
        <v>150</v>
      </c>
      <c r="F90" s="76" t="s">
        <v>150</v>
      </c>
      <c r="G90" s="76">
        <f>+'BA-BAHIA BLANCA (A)'!C91/'BA-BAHIA BLANCA -SOFSE- (FFCC)'!C64</f>
        <v>6.24969696969697</v>
      </c>
      <c r="H90" s="76">
        <f>+'BA-BAHIA BLANCA (A)'!C91/'BA-BAHIA BLANCA -SOFSE- (FFCC)'!F64</f>
        <v>5.2080808080808083</v>
      </c>
      <c r="I90" s="154">
        <f>+'BA-BAHIA BLANCA (A)'!C91/'BA-BAHIA BLANCA -SOFSE- (FFCC)'!I64</f>
        <v>1.784083044982699</v>
      </c>
    </row>
    <row r="91" spans="1:9">
      <c r="A91" s="365"/>
      <c r="B91" s="78" t="s">
        <v>17</v>
      </c>
      <c r="C91" s="75">
        <f>'BA-BAHIA BLANCA (A)'!C92/'BA-BAHIA BLANCA (O)'!C92</f>
        <v>3.4456456456456457</v>
      </c>
      <c r="D91" s="154">
        <f>'BA-BAHIA BLANCA (A)'!C92/'BA-BAHIA BLANCA (O)'!F92</f>
        <v>2.9958224543080938</v>
      </c>
      <c r="E91" s="75" t="s">
        <v>150</v>
      </c>
      <c r="F91" s="76" t="s">
        <v>150</v>
      </c>
      <c r="G91" s="76">
        <f>+'BA-BAHIA BLANCA (A)'!C92/'BA-BAHIA BLANCA -SOFSE- (FFCC)'!C65</f>
        <v>6.9539393939393941</v>
      </c>
      <c r="H91" s="76">
        <f>+'BA-BAHIA BLANCA (A)'!C92/'BA-BAHIA BLANCA -SOFSE- (FFCC)'!F65</f>
        <v>5.7949494949494946</v>
      </c>
      <c r="I91" s="154">
        <f>+'BA-BAHIA BLANCA (A)'!C92/'BA-BAHIA BLANCA -SOFSE- (FFCC)'!I65</f>
        <v>1.9851211072664361</v>
      </c>
    </row>
    <row r="92" spans="1:9">
      <c r="A92" s="365"/>
      <c r="B92" s="78" t="s">
        <v>18</v>
      </c>
      <c r="C92" s="75">
        <f>'BA-BAHIA BLANCA (A)'!C93/'BA-BAHIA BLANCA (O)'!C93</f>
        <v>3.4533811475409837</v>
      </c>
      <c r="D92" s="154">
        <f>'BA-BAHIA BLANCA (A)'!C93/'BA-BAHIA BLANCA (O)'!F93</f>
        <v>3.064090909090909</v>
      </c>
      <c r="E92" s="75" t="s">
        <v>150</v>
      </c>
      <c r="F92" s="76" t="s">
        <v>150</v>
      </c>
      <c r="G92" s="76">
        <f>+'BA-BAHIA BLANCA (A)'!C93/'BA-BAHIA BLANCA -SOFSE- (FFCC)'!C66</f>
        <v>8.1709090909090918</v>
      </c>
      <c r="H92" s="76">
        <f>+'BA-BAHIA BLANCA (A)'!C93/'BA-BAHIA BLANCA -SOFSE- (FFCC)'!F66</f>
        <v>6.8090909090909095</v>
      </c>
      <c r="I92" s="154">
        <f>+'BA-BAHIA BLANCA (A)'!C93/'BA-BAHIA BLANCA -SOFSE- (FFCC)'!I66</f>
        <v>2.3325259515570935</v>
      </c>
    </row>
    <row r="93" spans="1:9">
      <c r="A93" s="365"/>
      <c r="B93" s="78" t="s">
        <v>19</v>
      </c>
      <c r="C93" s="75">
        <f>'BA-BAHIA BLANCA (A)'!C94/'BA-BAHIA BLANCA (O)'!C94</f>
        <v>5.3033942558746734</v>
      </c>
      <c r="D93" s="154">
        <f>'BA-BAHIA BLANCA (A)'!C94/'BA-BAHIA BLANCA (O)'!F94</f>
        <v>4.6163636363636362</v>
      </c>
      <c r="E93" s="75" t="s">
        <v>150</v>
      </c>
      <c r="F93" s="76" t="s">
        <v>150</v>
      </c>
      <c r="G93" s="76">
        <f>+'BA-BAHIA BLANCA (A)'!C94/'BA-BAHIA BLANCA -SOFSE- (FFCC)'!C67</f>
        <v>12.310303030303031</v>
      </c>
      <c r="H93" s="76">
        <f>+'BA-BAHIA BLANCA (A)'!C94/'BA-BAHIA BLANCA -SOFSE- (FFCC)'!F67</f>
        <v>10.258585858585858</v>
      </c>
      <c r="I93" s="154">
        <f>+'BA-BAHIA BLANCA (A)'!C94/'BA-BAHIA BLANCA -SOFSE- (FFCC)'!I67</f>
        <v>3.5141868512110728</v>
      </c>
    </row>
    <row r="94" spans="1:9">
      <c r="A94" s="365"/>
      <c r="B94" s="78" t="s">
        <v>20</v>
      </c>
      <c r="C94" s="75">
        <f>'BA-BAHIA BLANCA (A)'!C95/'BA-BAHIA BLANCA (O)'!C95</f>
        <v>5.3033942558746734</v>
      </c>
      <c r="D94" s="154">
        <f>'BA-BAHIA BLANCA (A)'!C95/'BA-BAHIA BLANCA (O)'!F95</f>
        <v>4.6163636363636362</v>
      </c>
      <c r="E94" s="75" t="s">
        <v>150</v>
      </c>
      <c r="F94" s="76" t="s">
        <v>150</v>
      </c>
      <c r="G94" s="76">
        <f>+'BA-BAHIA BLANCA (A)'!C95/'BA-BAHIA BLANCA -SOFSE- (FFCC)'!C68</f>
        <v>12.310303030303031</v>
      </c>
      <c r="H94" s="76">
        <f>+'BA-BAHIA BLANCA (A)'!C95/'BA-BAHIA BLANCA -SOFSE- (FFCC)'!F68</f>
        <v>10.258585858585858</v>
      </c>
      <c r="I94" s="154">
        <f>+'BA-BAHIA BLANCA (A)'!C95/'BA-BAHIA BLANCA -SOFSE- (FFCC)'!I68</f>
        <v>3.5141868512110728</v>
      </c>
    </row>
    <row r="95" spans="1:9">
      <c r="A95" s="365"/>
      <c r="B95" s="78" t="s">
        <v>146</v>
      </c>
      <c r="C95" s="75">
        <f>'BA-BAHIA BLANCA (A)'!C96/'BA-BAHIA BLANCA (O)'!C96</f>
        <v>4.2664218686250512</v>
      </c>
      <c r="D95" s="154">
        <f>'BA-BAHIA BLANCA (A)'!C96/'BA-BAHIA BLANCA (O)'!F96</f>
        <v>3.6145869339785688</v>
      </c>
      <c r="E95" s="75" t="s">
        <v>150</v>
      </c>
      <c r="F95" s="76" t="s">
        <v>150</v>
      </c>
      <c r="G95" s="76">
        <f>+'BA-BAHIA BLANCA (A)'!C96/'BA-BAHIA BLANCA -SOFSE- (FFCC)'!C69</f>
        <v>12.675151515151516</v>
      </c>
      <c r="H95" s="76">
        <f>+'BA-BAHIA BLANCA (A)'!C96/'BA-BAHIA BLANCA -SOFSE- (FFCC)'!F69</f>
        <v>10.562626262626262</v>
      </c>
      <c r="I95" s="154">
        <f>+'BA-BAHIA BLANCA (A)'!C96/'BA-BAHIA BLANCA -SOFSE- (FFCC)'!I69</f>
        <v>3.6183391003460206</v>
      </c>
    </row>
    <row r="96" spans="1:9" ht="15" thickBot="1">
      <c r="A96" s="372"/>
      <c r="B96" s="116" t="s">
        <v>147</v>
      </c>
      <c r="C96" s="283">
        <f>'BA-BAHIA BLANCA (A)'!C97/'BA-BAHIA BLANCA (O)'!C97</f>
        <v>4.6956856702619412</v>
      </c>
      <c r="D96" s="146">
        <f>'BA-BAHIA BLANCA (A)'!C97/'BA-BAHIA BLANCA (O)'!F97</f>
        <v>4.1252115059221657</v>
      </c>
      <c r="E96" s="283" t="s">
        <v>150</v>
      </c>
      <c r="F96" s="165" t="s">
        <v>150</v>
      </c>
      <c r="G96" s="165">
        <f>+'BA-BAHIA BLANCA (A)'!C97/'BA-BAHIA BLANCA -SOFSE- (FFCC)'!C70</f>
        <v>14.775757575757575</v>
      </c>
      <c r="H96" s="165">
        <f>+'BA-BAHIA BLANCA (A)'!C97/'BA-BAHIA BLANCA -SOFSE- (FFCC)'!F70</f>
        <v>12.313131313131313</v>
      </c>
      <c r="I96" s="146">
        <f>+'BA-BAHIA BLANCA (A)'!C97/'BA-BAHIA BLANCA -SOFSE- (FFCC)'!I70</f>
        <v>4.2179930795847751</v>
      </c>
    </row>
    <row r="97" spans="1:9">
      <c r="A97" s="364">
        <v>2020</v>
      </c>
      <c r="B97" s="115" t="s">
        <v>148</v>
      </c>
      <c r="C97" s="47">
        <f>'BA-BAHIA BLANCA (A)'!C98/'BA-BAHIA BLANCA (O)'!C98</f>
        <v>2.9931034482758623</v>
      </c>
      <c r="D97" s="14">
        <f>'BA-BAHIA BLANCA (A)'!C98/'BA-BAHIA BLANCA (O)'!F98</f>
        <v>2.6034793041391722</v>
      </c>
      <c r="E97" s="47" t="s">
        <v>150</v>
      </c>
      <c r="F97" s="13" t="s">
        <v>150</v>
      </c>
      <c r="G97" s="13">
        <f>+'BA-BAHIA BLANCA (A)'!C98/'BA-BAHIA BLANCA -SOFSE- (FFCC)'!C71</f>
        <v>10.521212121212121</v>
      </c>
      <c r="H97" s="13">
        <f>+'BA-BAHIA BLANCA (A)'!C98/'BA-BAHIA BLANCA -SOFSE- (FFCC)'!F71</f>
        <v>8.7676767676767682</v>
      </c>
      <c r="I97" s="14">
        <f>+'BA-BAHIA BLANCA (A)'!C98/'BA-BAHIA BLANCA -SOFSE- (FFCC)'!I71</f>
        <v>3.0034602076124566</v>
      </c>
    </row>
    <row r="98" spans="1:9">
      <c r="A98" s="365"/>
      <c r="B98" s="78" t="s">
        <v>12</v>
      </c>
      <c r="C98" s="8" t="s">
        <v>150</v>
      </c>
      <c r="D98" s="154" t="s">
        <v>150</v>
      </c>
      <c r="E98" s="75" t="s">
        <v>150</v>
      </c>
      <c r="F98" s="76" t="s">
        <v>150</v>
      </c>
      <c r="G98" s="76" t="s">
        <v>150</v>
      </c>
      <c r="H98" s="76" t="s">
        <v>150</v>
      </c>
      <c r="I98" s="154" t="s">
        <v>150</v>
      </c>
    </row>
    <row r="99" spans="1:9">
      <c r="A99" s="365"/>
      <c r="B99" s="78" t="s">
        <v>13</v>
      </c>
      <c r="C99" s="75" t="s">
        <v>150</v>
      </c>
      <c r="D99" s="154" t="s">
        <v>150</v>
      </c>
      <c r="E99" s="75" t="s">
        <v>150</v>
      </c>
      <c r="F99" s="76" t="s">
        <v>150</v>
      </c>
      <c r="G99" s="76" t="s">
        <v>150</v>
      </c>
      <c r="H99" s="76" t="s">
        <v>150</v>
      </c>
      <c r="I99" s="154" t="s">
        <v>150</v>
      </c>
    </row>
    <row r="100" spans="1:9">
      <c r="A100" s="365"/>
      <c r="B100" s="78" t="s">
        <v>14</v>
      </c>
      <c r="C100" s="75" t="s">
        <v>150</v>
      </c>
      <c r="D100" s="154" t="s">
        <v>150</v>
      </c>
      <c r="E100" s="75" t="s">
        <v>150</v>
      </c>
      <c r="F100" s="76" t="s">
        <v>150</v>
      </c>
      <c r="G100" s="76" t="s">
        <v>150</v>
      </c>
      <c r="H100" s="76" t="s">
        <v>150</v>
      </c>
      <c r="I100" s="154" t="s">
        <v>150</v>
      </c>
    </row>
    <row r="101" spans="1:9">
      <c r="A101" s="365"/>
      <c r="B101" s="78" t="s">
        <v>15</v>
      </c>
      <c r="C101" s="75" t="s">
        <v>150</v>
      </c>
      <c r="D101" s="154" t="s">
        <v>150</v>
      </c>
      <c r="E101" s="75" t="s">
        <v>150</v>
      </c>
      <c r="F101" s="76" t="s">
        <v>150</v>
      </c>
      <c r="G101" s="76" t="s">
        <v>150</v>
      </c>
      <c r="H101" s="76" t="s">
        <v>150</v>
      </c>
      <c r="I101" s="154" t="s">
        <v>150</v>
      </c>
    </row>
    <row r="102" spans="1:9">
      <c r="A102" s="365"/>
      <c r="B102" s="78" t="s">
        <v>16</v>
      </c>
      <c r="C102" s="75" t="s">
        <v>150</v>
      </c>
      <c r="D102" s="154" t="s">
        <v>150</v>
      </c>
      <c r="E102" s="75" t="s">
        <v>150</v>
      </c>
      <c r="F102" s="76" t="s">
        <v>150</v>
      </c>
      <c r="G102" s="76" t="s">
        <v>150</v>
      </c>
      <c r="H102" s="76" t="s">
        <v>150</v>
      </c>
      <c r="I102" s="154" t="s">
        <v>150</v>
      </c>
    </row>
    <row r="103" spans="1:9">
      <c r="A103" s="365"/>
      <c r="B103" s="78" t="s">
        <v>17</v>
      </c>
      <c r="C103" s="75" t="s">
        <v>150</v>
      </c>
      <c r="D103" s="154" t="s">
        <v>150</v>
      </c>
      <c r="E103" s="75" t="s">
        <v>150</v>
      </c>
      <c r="F103" s="76" t="s">
        <v>150</v>
      </c>
      <c r="G103" s="76" t="s">
        <v>150</v>
      </c>
      <c r="H103" s="76" t="s">
        <v>150</v>
      </c>
      <c r="I103" s="154" t="s">
        <v>150</v>
      </c>
    </row>
    <row r="104" spans="1:9">
      <c r="A104" s="365"/>
      <c r="B104" s="78" t="s">
        <v>18</v>
      </c>
      <c r="C104" s="75" t="s">
        <v>150</v>
      </c>
      <c r="D104" s="154" t="s">
        <v>150</v>
      </c>
      <c r="E104" s="75" t="s">
        <v>150</v>
      </c>
      <c r="F104" s="76" t="s">
        <v>150</v>
      </c>
      <c r="G104" s="76" t="s">
        <v>150</v>
      </c>
      <c r="H104" s="76" t="s">
        <v>150</v>
      </c>
      <c r="I104" s="154" t="s">
        <v>150</v>
      </c>
    </row>
    <row r="105" spans="1:9">
      <c r="A105" s="365"/>
      <c r="B105" s="78" t="s">
        <v>19</v>
      </c>
      <c r="C105" s="75" t="s">
        <v>150</v>
      </c>
      <c r="D105" s="154" t="s">
        <v>150</v>
      </c>
      <c r="E105" s="75" t="s">
        <v>150</v>
      </c>
      <c r="F105" s="76" t="s">
        <v>150</v>
      </c>
      <c r="G105" s="76" t="s">
        <v>150</v>
      </c>
      <c r="H105" s="76" t="s">
        <v>150</v>
      </c>
      <c r="I105" s="154" t="s">
        <v>150</v>
      </c>
    </row>
    <row r="106" spans="1:9">
      <c r="A106" s="365"/>
      <c r="B106" s="78" t="s">
        <v>20</v>
      </c>
      <c r="C106" s="75" t="s">
        <v>150</v>
      </c>
      <c r="D106" s="154" t="s">
        <v>150</v>
      </c>
      <c r="E106" s="75" t="s">
        <v>150</v>
      </c>
      <c r="F106" s="76" t="s">
        <v>150</v>
      </c>
      <c r="G106" s="76" t="s">
        <v>150</v>
      </c>
      <c r="H106" s="76" t="s">
        <v>150</v>
      </c>
      <c r="I106" s="154" t="s">
        <v>150</v>
      </c>
    </row>
    <row r="107" spans="1:9">
      <c r="A107" s="365"/>
      <c r="B107" s="78" t="s">
        <v>146</v>
      </c>
      <c r="C107" s="75" t="s">
        <v>150</v>
      </c>
      <c r="D107" s="154" t="s">
        <v>150</v>
      </c>
      <c r="E107" s="75" t="s">
        <v>150</v>
      </c>
      <c r="F107" s="76" t="s">
        <v>150</v>
      </c>
      <c r="G107" s="76" t="s">
        <v>150</v>
      </c>
      <c r="H107" s="76" t="s">
        <v>150</v>
      </c>
      <c r="I107" s="154" t="s">
        <v>150</v>
      </c>
    </row>
    <row r="108" spans="1:9" ht="15" thickBot="1">
      <c r="A108" s="365"/>
      <c r="B108" s="116" t="s">
        <v>147</v>
      </c>
      <c r="C108" s="283" t="s">
        <v>150</v>
      </c>
      <c r="D108" s="146" t="s">
        <v>150</v>
      </c>
      <c r="E108" s="283" t="s">
        <v>150</v>
      </c>
      <c r="F108" s="165" t="s">
        <v>150</v>
      </c>
      <c r="G108" s="165" t="s">
        <v>150</v>
      </c>
      <c r="H108" s="165" t="s">
        <v>150</v>
      </c>
      <c r="I108" s="146" t="s">
        <v>150</v>
      </c>
    </row>
    <row r="109" spans="1:9">
      <c r="A109" s="364">
        <v>2021</v>
      </c>
      <c r="B109" s="79" t="s">
        <v>148</v>
      </c>
      <c r="C109" s="75" t="s">
        <v>150</v>
      </c>
      <c r="D109" s="154" t="s">
        <v>150</v>
      </c>
      <c r="E109" s="75" t="s">
        <v>150</v>
      </c>
      <c r="F109" s="76" t="s">
        <v>150</v>
      </c>
      <c r="G109" s="76" t="s">
        <v>150</v>
      </c>
      <c r="H109" s="76" t="s">
        <v>150</v>
      </c>
      <c r="I109" s="154" t="s">
        <v>150</v>
      </c>
    </row>
    <row r="110" spans="1:9">
      <c r="A110" s="365"/>
      <c r="B110" s="78" t="s">
        <v>12</v>
      </c>
      <c r="C110" s="75" t="s">
        <v>150</v>
      </c>
      <c r="D110" s="154" t="s">
        <v>150</v>
      </c>
      <c r="E110" s="75" t="s">
        <v>150</v>
      </c>
      <c r="F110" s="76" t="s">
        <v>150</v>
      </c>
      <c r="G110" s="76" t="s">
        <v>150</v>
      </c>
      <c r="H110" s="76" t="s">
        <v>150</v>
      </c>
      <c r="I110" s="154" t="s">
        <v>150</v>
      </c>
    </row>
    <row r="111" spans="1:9">
      <c r="A111" s="365"/>
      <c r="B111" s="78" t="s">
        <v>13</v>
      </c>
      <c r="C111" s="75" t="s">
        <v>150</v>
      </c>
      <c r="D111" s="154" t="s">
        <v>150</v>
      </c>
      <c r="E111" s="75" t="s">
        <v>150</v>
      </c>
      <c r="F111" s="76" t="s">
        <v>150</v>
      </c>
      <c r="G111" s="76" t="s">
        <v>150</v>
      </c>
      <c r="H111" s="76" t="s">
        <v>150</v>
      </c>
      <c r="I111" s="154" t="s">
        <v>150</v>
      </c>
    </row>
    <row r="112" spans="1:9">
      <c r="A112" s="365"/>
      <c r="B112" s="78" t="s">
        <v>14</v>
      </c>
      <c r="C112" s="75" t="s">
        <v>150</v>
      </c>
      <c r="D112" s="154" t="s">
        <v>150</v>
      </c>
      <c r="E112" s="75" t="s">
        <v>150</v>
      </c>
      <c r="F112" s="76" t="s">
        <v>150</v>
      </c>
      <c r="G112" s="76" t="s">
        <v>150</v>
      </c>
      <c r="H112" s="76" t="s">
        <v>150</v>
      </c>
      <c r="I112" s="154" t="s">
        <v>150</v>
      </c>
    </row>
    <row r="113" spans="1:9">
      <c r="A113" s="365"/>
      <c r="B113" s="78" t="s">
        <v>15</v>
      </c>
      <c r="C113" s="75" t="s">
        <v>150</v>
      </c>
      <c r="D113" s="154" t="s">
        <v>150</v>
      </c>
      <c r="E113" s="75" t="s">
        <v>150</v>
      </c>
      <c r="F113" s="76" t="s">
        <v>150</v>
      </c>
      <c r="G113" s="76" t="s">
        <v>150</v>
      </c>
      <c r="H113" s="76" t="s">
        <v>150</v>
      </c>
      <c r="I113" s="154" t="s">
        <v>150</v>
      </c>
    </row>
    <row r="114" spans="1:9">
      <c r="A114" s="365"/>
      <c r="B114" s="78" t="s">
        <v>16</v>
      </c>
      <c r="C114" s="75" t="s">
        <v>150</v>
      </c>
      <c r="D114" s="154" t="s">
        <v>150</v>
      </c>
      <c r="E114" s="75" t="s">
        <v>150</v>
      </c>
      <c r="F114" s="76" t="s">
        <v>150</v>
      </c>
      <c r="G114" s="76" t="s">
        <v>150</v>
      </c>
      <c r="H114" s="76" t="s">
        <v>150</v>
      </c>
      <c r="I114" s="154" t="s">
        <v>150</v>
      </c>
    </row>
    <row r="115" spans="1:9">
      <c r="A115" s="365"/>
      <c r="B115" s="78" t="s">
        <v>17</v>
      </c>
      <c r="C115" s="75" t="s">
        <v>150</v>
      </c>
      <c r="D115" s="154" t="s">
        <v>150</v>
      </c>
      <c r="E115" s="75" t="s">
        <v>150</v>
      </c>
      <c r="F115" s="76" t="s">
        <v>150</v>
      </c>
      <c r="G115" s="76" t="s">
        <v>150</v>
      </c>
      <c r="H115" s="76" t="s">
        <v>150</v>
      </c>
      <c r="I115" s="154" t="s">
        <v>150</v>
      </c>
    </row>
    <row r="116" spans="1:9">
      <c r="A116" s="365"/>
      <c r="B116" s="78" t="s">
        <v>18</v>
      </c>
      <c r="C116" s="75" t="s">
        <v>150</v>
      </c>
      <c r="D116" s="154" t="s">
        <v>150</v>
      </c>
      <c r="E116" s="75" t="s">
        <v>150</v>
      </c>
      <c r="F116" s="76" t="s">
        <v>150</v>
      </c>
      <c r="G116" s="76" t="s">
        <v>150</v>
      </c>
      <c r="H116" s="76" t="s">
        <v>150</v>
      </c>
      <c r="I116" s="154" t="s">
        <v>150</v>
      </c>
    </row>
    <row r="117" spans="1:9" ht="15" thickBot="1">
      <c r="A117" s="372"/>
      <c r="B117" s="291" t="s">
        <v>19</v>
      </c>
      <c r="C117" s="282" t="s">
        <v>150</v>
      </c>
      <c r="D117" s="146" t="s">
        <v>150</v>
      </c>
      <c r="E117" s="283" t="s">
        <v>150</v>
      </c>
      <c r="F117" s="165" t="s">
        <v>150</v>
      </c>
      <c r="G117" s="165" t="s">
        <v>150</v>
      </c>
      <c r="H117" s="165" t="s">
        <v>150</v>
      </c>
      <c r="I117" s="146" t="s">
        <v>150</v>
      </c>
    </row>
    <row r="118" spans="1:9">
      <c r="A118" s="290"/>
    </row>
    <row r="119" spans="1:9">
      <c r="A119" s="4" t="s">
        <v>21</v>
      </c>
    </row>
    <row r="120" spans="1:9">
      <c r="A120" s="6"/>
    </row>
    <row r="121" spans="1:9">
      <c r="A121" s="6"/>
    </row>
  </sheetData>
  <mergeCells count="13">
    <mergeCell ref="A25:A36"/>
    <mergeCell ref="A37:A48"/>
    <mergeCell ref="A73:A84"/>
    <mergeCell ref="E12:I12"/>
    <mergeCell ref="C12:D12"/>
    <mergeCell ref="A12:A13"/>
    <mergeCell ref="B12:B13"/>
    <mergeCell ref="A14:A24"/>
    <mergeCell ref="A85:A96"/>
    <mergeCell ref="A97:A108"/>
    <mergeCell ref="A109:A117"/>
    <mergeCell ref="A61:A72"/>
    <mergeCell ref="A49:A60"/>
  </mergeCells>
  <hyperlinks>
    <hyperlink ref="A119" location="ÍNDICE!A1" display="Volver al Índice" xr:uid="{00000000-0004-0000-0500-000000000000}"/>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I128"/>
  <sheetViews>
    <sheetView showGridLines="0" zoomScale="80" zoomScaleNormal="80" workbookViewId="0"/>
  </sheetViews>
  <sheetFormatPr baseColWidth="10" defaultColWidth="22.6640625" defaultRowHeight="14.4"/>
  <cols>
    <col min="1" max="1" width="27.6640625" customWidth="1"/>
    <col min="3" max="5" width="30.6640625" customWidth="1"/>
  </cols>
  <sheetData>
    <row r="1" spans="1:5">
      <c r="A1" s="3" t="s">
        <v>0</v>
      </c>
      <c r="B1" s="2"/>
      <c r="C1" s="2"/>
    </row>
    <row r="2" spans="1:5">
      <c r="A2" s="3" t="s">
        <v>1</v>
      </c>
      <c r="B2" s="2"/>
      <c r="C2" s="2"/>
    </row>
    <row r="3" spans="1:5">
      <c r="A3" s="3" t="s">
        <v>2</v>
      </c>
      <c r="B3" s="2"/>
      <c r="C3" s="2"/>
    </row>
    <row r="4" spans="1:5">
      <c r="A4" s="3" t="s">
        <v>3</v>
      </c>
      <c r="B4" s="2" t="s">
        <v>4</v>
      </c>
      <c r="C4" s="2"/>
    </row>
    <row r="5" spans="1:5">
      <c r="A5" s="3" t="s">
        <v>6</v>
      </c>
      <c r="B5" s="2" t="s">
        <v>54</v>
      </c>
      <c r="C5" s="2"/>
    </row>
    <row r="6" spans="1:5">
      <c r="A6" s="3" t="s">
        <v>5</v>
      </c>
      <c r="B6" s="2" t="s">
        <v>76</v>
      </c>
      <c r="C6" s="2"/>
    </row>
    <row r="7" spans="1:5">
      <c r="A7" s="3" t="s">
        <v>7</v>
      </c>
      <c r="B7" s="2" t="s">
        <v>67</v>
      </c>
      <c r="C7" s="2"/>
    </row>
    <row r="8" spans="1:5">
      <c r="A8" s="3" t="s">
        <v>8</v>
      </c>
      <c r="B8" s="314" t="str">
        <f>+'[2]BA-BAHIA BLANCA'!B8</f>
        <v>septiembre 2021</v>
      </c>
      <c r="C8" s="2"/>
    </row>
    <row r="9" spans="1:5">
      <c r="A9" s="3" t="s">
        <v>9</v>
      </c>
      <c r="B9" s="315" t="str">
        <f>+'[2]BA-BAHIA BLANCA'!B9</f>
        <v>septiembre 2021</v>
      </c>
      <c r="C9" s="2"/>
    </row>
    <row r="10" spans="1:5">
      <c r="A10" s="2"/>
      <c r="B10" s="2"/>
      <c r="C10" s="2"/>
    </row>
    <row r="11" spans="1:5" ht="15" thickBot="1">
      <c r="A11" s="2"/>
      <c r="B11" s="2"/>
      <c r="C11" s="2"/>
    </row>
    <row r="12" spans="1:5" ht="15" thickBot="1">
      <c r="A12" s="366" t="s">
        <v>10</v>
      </c>
      <c r="B12" s="369" t="s">
        <v>11</v>
      </c>
      <c r="C12" s="355" t="s">
        <v>77</v>
      </c>
      <c r="D12" s="356"/>
      <c r="E12" s="357"/>
    </row>
    <row r="13" spans="1:5">
      <c r="A13" s="367"/>
      <c r="B13" s="370"/>
      <c r="C13" s="358" t="s">
        <v>69</v>
      </c>
      <c r="D13" s="359"/>
      <c r="E13" s="360"/>
    </row>
    <row r="14" spans="1:5" ht="15" thickBot="1">
      <c r="A14" s="368"/>
      <c r="B14" s="371"/>
      <c r="C14" s="10" t="s">
        <v>70</v>
      </c>
      <c r="D14" s="11" t="s">
        <v>71</v>
      </c>
      <c r="E14" s="12" t="s">
        <v>72</v>
      </c>
    </row>
    <row r="15" spans="1:5" ht="15" customHeight="1">
      <c r="A15" s="361">
        <v>2013</v>
      </c>
      <c r="B15" s="25" t="s">
        <v>12</v>
      </c>
      <c r="C15" s="61">
        <v>1456</v>
      </c>
      <c r="D15" s="13">
        <f t="shared" ref="D15:D78" si="0">+C15/$B$119</f>
        <v>0.93035143769968054</v>
      </c>
      <c r="E15" s="27">
        <f>+C15/$C$23*100</f>
        <v>93.393200769724189</v>
      </c>
    </row>
    <row r="16" spans="1:5" ht="15" customHeight="1">
      <c r="A16" s="362"/>
      <c r="B16" s="28" t="s">
        <v>13</v>
      </c>
      <c r="C16" s="62">
        <v>1663</v>
      </c>
      <c r="D16" s="15">
        <f t="shared" si="0"/>
        <v>1.0626198083067093</v>
      </c>
      <c r="E16" s="30">
        <f t="shared" ref="E16:E79" si="1">+C16/$C$23*100</f>
        <v>106.67094291212315</v>
      </c>
    </row>
    <row r="17" spans="1:7" ht="15" customHeight="1">
      <c r="A17" s="362"/>
      <c r="B17" s="28" t="s">
        <v>14</v>
      </c>
      <c r="C17" s="62">
        <v>1180</v>
      </c>
      <c r="D17" s="15">
        <f t="shared" si="0"/>
        <v>0.7539936102236422</v>
      </c>
      <c r="E17" s="30">
        <f t="shared" si="1"/>
        <v>75.689544579858875</v>
      </c>
    </row>
    <row r="18" spans="1:7" ht="15" customHeight="1">
      <c r="A18" s="362"/>
      <c r="B18" s="28" t="s">
        <v>15</v>
      </c>
      <c r="C18" s="62">
        <v>1610</v>
      </c>
      <c r="D18" s="15">
        <f t="shared" si="0"/>
        <v>1.0287539936102237</v>
      </c>
      <c r="E18" s="30">
        <f t="shared" si="1"/>
        <v>103.27132777421424</v>
      </c>
    </row>
    <row r="19" spans="1:7" ht="15" customHeight="1">
      <c r="A19" s="362"/>
      <c r="B19" s="28" t="s">
        <v>16</v>
      </c>
      <c r="C19" s="62">
        <v>1937</v>
      </c>
      <c r="D19" s="15">
        <f t="shared" si="0"/>
        <v>1.2376996805111822</v>
      </c>
      <c r="E19" s="30">
        <f t="shared" si="1"/>
        <v>124.24631173829377</v>
      </c>
    </row>
    <row r="20" spans="1:7" ht="15" customHeight="1">
      <c r="A20" s="362"/>
      <c r="B20" s="28" t="s">
        <v>17</v>
      </c>
      <c r="C20" s="62">
        <v>1579</v>
      </c>
      <c r="D20" s="15">
        <f t="shared" si="0"/>
        <v>1.0089456869009585</v>
      </c>
      <c r="E20" s="30">
        <f t="shared" si="1"/>
        <v>101.28287363694677</v>
      </c>
    </row>
    <row r="21" spans="1:7" ht="15" customHeight="1">
      <c r="A21" s="362"/>
      <c r="B21" s="28" t="s">
        <v>18</v>
      </c>
      <c r="C21" s="62">
        <v>1579</v>
      </c>
      <c r="D21" s="15">
        <f t="shared" si="0"/>
        <v>1.0089456869009585</v>
      </c>
      <c r="E21" s="30">
        <f t="shared" si="1"/>
        <v>101.28287363694677</v>
      </c>
    </row>
    <row r="22" spans="1:7" ht="15" customHeight="1">
      <c r="A22" s="362"/>
      <c r="B22" s="28" t="s">
        <v>19</v>
      </c>
      <c r="C22" s="62">
        <v>1559</v>
      </c>
      <c r="D22" s="15">
        <f t="shared" si="0"/>
        <v>0.99616613418530353</v>
      </c>
      <c r="E22" s="30">
        <f t="shared" si="1"/>
        <v>100</v>
      </c>
      <c r="G22" s="105"/>
    </row>
    <row r="23" spans="1:7" ht="15" customHeight="1">
      <c r="A23" s="362"/>
      <c r="B23" s="28" t="s">
        <v>20</v>
      </c>
      <c r="C23" s="62">
        <v>1559</v>
      </c>
      <c r="D23" s="15">
        <f t="shared" si="0"/>
        <v>0.99616613418530353</v>
      </c>
      <c r="E23" s="30">
        <f t="shared" si="1"/>
        <v>100</v>
      </c>
      <c r="G23" s="105"/>
    </row>
    <row r="24" spans="1:7" ht="15" customHeight="1">
      <c r="A24" s="362"/>
      <c r="B24" s="28" t="s">
        <v>146</v>
      </c>
      <c r="C24" s="62">
        <v>1559</v>
      </c>
      <c r="D24" s="15">
        <f t="shared" si="0"/>
        <v>0.99616613418530353</v>
      </c>
      <c r="E24" s="30">
        <f t="shared" si="1"/>
        <v>100</v>
      </c>
      <c r="G24" s="107"/>
    </row>
    <row r="25" spans="1:7" ht="15" customHeight="1" thickBot="1">
      <c r="A25" s="363"/>
      <c r="B25" s="31" t="s">
        <v>147</v>
      </c>
      <c r="C25" s="96">
        <v>1559</v>
      </c>
      <c r="D25" s="17">
        <f t="shared" si="0"/>
        <v>0.99616613418530353</v>
      </c>
      <c r="E25" s="42">
        <f t="shared" si="1"/>
        <v>100</v>
      </c>
      <c r="G25" s="107"/>
    </row>
    <row r="26" spans="1:7" ht="15" customHeight="1">
      <c r="A26" s="361">
        <v>2014</v>
      </c>
      <c r="B26" s="108" t="s">
        <v>148</v>
      </c>
      <c r="C26" s="35">
        <v>1726</v>
      </c>
      <c r="D26" s="13">
        <f t="shared" si="0"/>
        <v>1.1028753993610223</v>
      </c>
      <c r="E26" s="27">
        <f t="shared" si="1"/>
        <v>110.71199486850544</v>
      </c>
    </row>
    <row r="27" spans="1:7" ht="15" customHeight="1">
      <c r="A27" s="362"/>
      <c r="B27" s="109" t="s">
        <v>12</v>
      </c>
      <c r="C27" s="89">
        <v>2431</v>
      </c>
      <c r="D27" s="15">
        <f t="shared" si="0"/>
        <v>1.5533546325878593</v>
      </c>
      <c r="E27" s="30">
        <f t="shared" si="1"/>
        <v>155.93329057087877</v>
      </c>
    </row>
    <row r="28" spans="1:7" ht="15" customHeight="1">
      <c r="A28" s="362"/>
      <c r="B28" s="109" t="s">
        <v>13</v>
      </c>
      <c r="C28" s="89">
        <v>1721.6666666666667</v>
      </c>
      <c r="D28" s="15">
        <f t="shared" si="0"/>
        <v>1.1001064962726306</v>
      </c>
      <c r="E28" s="30">
        <f t="shared" si="1"/>
        <v>110.43403891383366</v>
      </c>
      <c r="G28" s="101"/>
    </row>
    <row r="29" spans="1:7" ht="15" customHeight="1">
      <c r="A29" s="362"/>
      <c r="B29" s="110" t="s">
        <v>14</v>
      </c>
      <c r="C29" s="98">
        <v>1840</v>
      </c>
      <c r="D29" s="32">
        <f t="shared" si="0"/>
        <v>1.1757188498402555</v>
      </c>
      <c r="E29" s="33">
        <f>+C29/$C$23*100</f>
        <v>118.02437459910198</v>
      </c>
      <c r="G29" s="101"/>
    </row>
    <row r="30" spans="1:7" ht="15" customHeight="1">
      <c r="A30" s="362"/>
      <c r="B30" s="110" t="s">
        <v>15</v>
      </c>
      <c r="C30" s="98">
        <v>1965</v>
      </c>
      <c r="D30" s="32">
        <f t="shared" si="0"/>
        <v>1.255591054313099</v>
      </c>
      <c r="E30" s="33">
        <f t="shared" si="1"/>
        <v>126.04233483001926</v>
      </c>
      <c r="G30" s="107"/>
    </row>
    <row r="31" spans="1:7" ht="15" customHeight="1">
      <c r="A31" s="362"/>
      <c r="B31" s="110" t="s">
        <v>16</v>
      </c>
      <c r="C31" s="98">
        <f>+(2219+2473+2754)/3</f>
        <v>2482</v>
      </c>
      <c r="D31" s="32">
        <f t="shared" si="0"/>
        <v>1.5859424920127796</v>
      </c>
      <c r="E31" s="33">
        <f t="shared" si="1"/>
        <v>159.204618345093</v>
      </c>
      <c r="G31" s="107"/>
    </row>
    <row r="32" spans="1:7" ht="15" customHeight="1">
      <c r="A32" s="362"/>
      <c r="B32" s="110" t="s">
        <v>17</v>
      </c>
      <c r="C32" s="98">
        <v>2049</v>
      </c>
      <c r="D32" s="32">
        <f t="shared" si="0"/>
        <v>1.3092651757188498</v>
      </c>
      <c r="E32" s="33">
        <f t="shared" si="1"/>
        <v>131.43040410519563</v>
      </c>
      <c r="G32" s="107"/>
    </row>
    <row r="33" spans="1:9" ht="15" customHeight="1">
      <c r="A33" s="362"/>
      <c r="B33" s="110" t="s">
        <v>18</v>
      </c>
      <c r="C33" s="98">
        <v>2042</v>
      </c>
      <c r="D33" s="32">
        <f t="shared" si="0"/>
        <v>1.3047923322683705</v>
      </c>
      <c r="E33" s="33">
        <f t="shared" si="1"/>
        <v>130.98139833226426</v>
      </c>
    </row>
    <row r="34" spans="1:9" ht="15" customHeight="1">
      <c r="A34" s="362"/>
      <c r="B34" s="110" t="s">
        <v>19</v>
      </c>
      <c r="C34" s="98">
        <v>1969</v>
      </c>
      <c r="D34" s="32">
        <f t="shared" si="0"/>
        <v>1.25814696485623</v>
      </c>
      <c r="E34" s="33">
        <f t="shared" si="1"/>
        <v>126.29890955740859</v>
      </c>
    </row>
    <row r="35" spans="1:9" ht="15" customHeight="1">
      <c r="A35" s="362"/>
      <c r="B35" s="110" t="s">
        <v>20</v>
      </c>
      <c r="C35" s="98">
        <v>2095</v>
      </c>
      <c r="D35" s="32">
        <f t="shared" si="0"/>
        <v>1.3386581469648562</v>
      </c>
      <c r="E35" s="33">
        <f t="shared" si="1"/>
        <v>134.3810134701732</v>
      </c>
    </row>
    <row r="36" spans="1:9" ht="15" customHeight="1">
      <c r="A36" s="362"/>
      <c r="B36" s="110" t="s">
        <v>146</v>
      </c>
      <c r="C36" s="98">
        <v>1742</v>
      </c>
      <c r="D36" s="32">
        <f t="shared" si="0"/>
        <v>1.1130990415335462</v>
      </c>
      <c r="E36" s="33">
        <f t="shared" si="1"/>
        <v>111.73829377806285</v>
      </c>
    </row>
    <row r="37" spans="1:9" ht="15" customHeight="1" thickBot="1">
      <c r="A37" s="363"/>
      <c r="B37" s="111" t="s">
        <v>147</v>
      </c>
      <c r="C37" s="90">
        <v>5785</v>
      </c>
      <c r="D37" s="17">
        <f t="shared" si="0"/>
        <v>3.6964856230031948</v>
      </c>
      <c r="E37" s="42">
        <f t="shared" si="1"/>
        <v>371.07119948685056</v>
      </c>
    </row>
    <row r="38" spans="1:9" ht="15" customHeight="1">
      <c r="A38" s="364">
        <v>2015</v>
      </c>
      <c r="B38" s="108" t="s">
        <v>148</v>
      </c>
      <c r="C38" s="35">
        <v>2294</v>
      </c>
      <c r="D38" s="13">
        <f t="shared" si="0"/>
        <v>1.4658146964856229</v>
      </c>
      <c r="E38" s="27">
        <f t="shared" si="1"/>
        <v>147.14560615779345</v>
      </c>
    </row>
    <row r="39" spans="1:9" ht="15" customHeight="1">
      <c r="A39" s="365"/>
      <c r="B39" s="110" t="s">
        <v>12</v>
      </c>
      <c r="C39" s="98">
        <v>1712</v>
      </c>
      <c r="D39" s="32">
        <f t="shared" si="0"/>
        <v>1.093929712460064</v>
      </c>
      <c r="E39" s="33">
        <f t="shared" si="1"/>
        <v>109.81398332264271</v>
      </c>
    </row>
    <row r="40" spans="1:9" ht="15" customHeight="1">
      <c r="A40" s="365"/>
      <c r="B40" s="109" t="s">
        <v>13</v>
      </c>
      <c r="C40" s="89">
        <v>1817</v>
      </c>
      <c r="D40" s="15">
        <f t="shared" si="0"/>
        <v>1.1610223642172524</v>
      </c>
      <c r="E40" s="30">
        <f t="shared" si="1"/>
        <v>116.54906991661322</v>
      </c>
    </row>
    <row r="41" spans="1:9" ht="15" customHeight="1">
      <c r="A41" s="365"/>
      <c r="B41" s="109" t="s">
        <v>14</v>
      </c>
      <c r="C41" s="89">
        <v>1712</v>
      </c>
      <c r="D41" s="15">
        <f t="shared" si="0"/>
        <v>1.093929712460064</v>
      </c>
      <c r="E41" s="30">
        <f t="shared" si="1"/>
        <v>109.81398332264271</v>
      </c>
    </row>
    <row r="42" spans="1:9" ht="15" customHeight="1">
      <c r="A42" s="365"/>
      <c r="B42" s="109" t="s">
        <v>15</v>
      </c>
      <c r="C42" s="89">
        <v>1656</v>
      </c>
      <c r="D42" s="15">
        <f t="shared" si="0"/>
        <v>1.0581469648562301</v>
      </c>
      <c r="E42" s="30">
        <f t="shared" si="1"/>
        <v>106.22193713919179</v>
      </c>
    </row>
    <row r="43" spans="1:9" ht="15" customHeight="1">
      <c r="A43" s="365"/>
      <c r="B43" s="109" t="s">
        <v>16</v>
      </c>
      <c r="C43" s="89">
        <v>2024</v>
      </c>
      <c r="D43" s="15">
        <f t="shared" si="0"/>
        <v>1.2932907348242813</v>
      </c>
      <c r="E43" s="30">
        <f t="shared" si="1"/>
        <v>129.82681205901218</v>
      </c>
    </row>
    <row r="44" spans="1:9" ht="15" customHeight="1">
      <c r="A44" s="365"/>
      <c r="B44" s="109" t="s">
        <v>17</v>
      </c>
      <c r="C44" s="89">
        <v>1656</v>
      </c>
      <c r="D44" s="15">
        <f t="shared" si="0"/>
        <v>1.0581469648562301</v>
      </c>
      <c r="E44" s="30">
        <f t="shared" si="1"/>
        <v>106.22193713919179</v>
      </c>
      <c r="G44" s="107"/>
      <c r="I44" s="107"/>
    </row>
    <row r="45" spans="1:9" ht="15" customHeight="1">
      <c r="A45" s="365"/>
      <c r="B45" s="109" t="s">
        <v>18</v>
      </c>
      <c r="C45" s="89">
        <v>3163</v>
      </c>
      <c r="D45" s="15">
        <f t="shared" si="0"/>
        <v>2.0210862619808307</v>
      </c>
      <c r="E45" s="30">
        <f t="shared" si="1"/>
        <v>202.88646568313021</v>
      </c>
      <c r="G45" s="107"/>
      <c r="I45" s="107"/>
    </row>
    <row r="46" spans="1:9" ht="15" customHeight="1">
      <c r="A46" s="365"/>
      <c r="B46" s="131" t="s">
        <v>19</v>
      </c>
      <c r="C46" s="125">
        <v>2018</v>
      </c>
      <c r="D46" s="76">
        <f t="shared" si="0"/>
        <v>1.2894568690095847</v>
      </c>
      <c r="E46" s="126">
        <f t="shared" si="1"/>
        <v>129.44194996792814</v>
      </c>
      <c r="G46" s="107"/>
      <c r="I46" s="107"/>
    </row>
    <row r="47" spans="1:9" ht="15" customHeight="1">
      <c r="A47" s="365"/>
      <c r="B47" s="109" t="s">
        <v>20</v>
      </c>
      <c r="C47" s="129">
        <v>1775</v>
      </c>
      <c r="D47" s="15">
        <f t="shared" si="0"/>
        <v>1.134185303514377</v>
      </c>
      <c r="E47" s="30">
        <f t="shared" si="1"/>
        <v>113.855035279025</v>
      </c>
      <c r="G47" s="107"/>
    </row>
    <row r="48" spans="1:9" ht="15" customHeight="1">
      <c r="A48" s="365"/>
      <c r="B48" s="109" t="s">
        <v>146</v>
      </c>
      <c r="C48" s="129">
        <v>2052</v>
      </c>
      <c r="D48" s="15">
        <f t="shared" si="0"/>
        <v>1.3111821086261981</v>
      </c>
      <c r="E48" s="30">
        <f t="shared" si="1"/>
        <v>131.62283515073764</v>
      </c>
    </row>
    <row r="49" spans="1:5" ht="15" customHeight="1" thickBot="1">
      <c r="A49" s="365"/>
      <c r="B49" s="111" t="s">
        <v>147</v>
      </c>
      <c r="C49" s="143">
        <v>3263</v>
      </c>
      <c r="D49" s="17">
        <f t="shared" si="0"/>
        <v>2.0849840255591054</v>
      </c>
      <c r="E49" s="42">
        <f t="shared" si="1"/>
        <v>209.30083386786401</v>
      </c>
    </row>
    <row r="50" spans="1:5" ht="15" customHeight="1">
      <c r="A50" s="361">
        <v>2016</v>
      </c>
      <c r="B50" s="108" t="s">
        <v>148</v>
      </c>
      <c r="C50" s="156">
        <v>2611</v>
      </c>
      <c r="D50" s="13">
        <f t="shared" si="0"/>
        <v>1.6683706070287541</v>
      </c>
      <c r="E50" s="27">
        <f t="shared" si="1"/>
        <v>167.47915330339961</v>
      </c>
    </row>
    <row r="51" spans="1:5" ht="15" customHeight="1">
      <c r="A51" s="362"/>
      <c r="B51" s="109" t="s">
        <v>12</v>
      </c>
      <c r="C51" s="129">
        <v>3081</v>
      </c>
      <c r="D51" s="15">
        <f t="shared" si="0"/>
        <v>1.9686900958466453</v>
      </c>
      <c r="E51" s="30">
        <f t="shared" si="1"/>
        <v>197.62668377164849</v>
      </c>
    </row>
    <row r="52" spans="1:5" ht="15" customHeight="1">
      <c r="A52" s="362"/>
      <c r="B52" s="109" t="s">
        <v>13</v>
      </c>
      <c r="C52" s="129">
        <v>3143</v>
      </c>
      <c r="D52" s="15">
        <f t="shared" si="0"/>
        <v>2.0083067092651756</v>
      </c>
      <c r="E52" s="30">
        <f t="shared" si="1"/>
        <v>201.60359204618342</v>
      </c>
    </row>
    <row r="53" spans="1:5" ht="15" customHeight="1">
      <c r="A53" s="362"/>
      <c r="B53" s="109" t="s">
        <v>14</v>
      </c>
      <c r="C53" s="129">
        <v>2891</v>
      </c>
      <c r="D53" s="15">
        <f t="shared" si="0"/>
        <v>1.8472843450479233</v>
      </c>
      <c r="E53" s="30">
        <f t="shared" si="1"/>
        <v>185.43938422065426</v>
      </c>
    </row>
    <row r="54" spans="1:5" ht="15" customHeight="1">
      <c r="A54" s="362"/>
      <c r="B54" s="109" t="s">
        <v>15</v>
      </c>
      <c r="C54" s="129">
        <v>2927</v>
      </c>
      <c r="D54" s="15">
        <f t="shared" si="0"/>
        <v>1.8702875399361023</v>
      </c>
      <c r="E54" s="30">
        <f t="shared" si="1"/>
        <v>187.74855676715842</v>
      </c>
    </row>
    <row r="55" spans="1:5" ht="15" customHeight="1">
      <c r="A55" s="362"/>
      <c r="B55" s="109" t="s">
        <v>16</v>
      </c>
      <c r="C55" s="130">
        <v>5788.6</v>
      </c>
      <c r="D55" s="15">
        <f t="shared" si="0"/>
        <v>3.6987859424920129</v>
      </c>
      <c r="E55" s="30">
        <f t="shared" si="1"/>
        <v>371.30211674150098</v>
      </c>
    </row>
    <row r="56" spans="1:5" ht="15" customHeight="1">
      <c r="A56" s="362"/>
      <c r="B56" s="109" t="s">
        <v>17</v>
      </c>
      <c r="C56" s="130">
        <v>3260.2</v>
      </c>
      <c r="D56" s="15">
        <f t="shared" si="0"/>
        <v>2.0831948881789137</v>
      </c>
      <c r="E56" s="30">
        <f t="shared" si="1"/>
        <v>209.12123155869145</v>
      </c>
    </row>
    <row r="57" spans="1:5" ht="15" customHeight="1">
      <c r="A57" s="362"/>
      <c r="B57" s="109" t="s">
        <v>18</v>
      </c>
      <c r="C57" s="130">
        <v>3503</v>
      </c>
      <c r="D57" s="15">
        <f t="shared" si="0"/>
        <v>2.2383386581469646</v>
      </c>
      <c r="E57" s="30">
        <f t="shared" si="1"/>
        <v>224.69531751122514</v>
      </c>
    </row>
    <row r="58" spans="1:5" ht="15" customHeight="1">
      <c r="A58" s="362"/>
      <c r="B58" s="109" t="s">
        <v>19</v>
      </c>
      <c r="C58" s="130">
        <v>3513</v>
      </c>
      <c r="D58" s="15">
        <f t="shared" si="0"/>
        <v>2.2447284345047924</v>
      </c>
      <c r="E58" s="30">
        <f t="shared" si="1"/>
        <v>225.33675432969852</v>
      </c>
    </row>
    <row r="59" spans="1:5" ht="15" customHeight="1">
      <c r="A59" s="362"/>
      <c r="B59" s="109" t="s">
        <v>20</v>
      </c>
      <c r="C59" s="130">
        <v>3689</v>
      </c>
      <c r="D59" s="15">
        <f t="shared" si="0"/>
        <v>2.357188498402556</v>
      </c>
      <c r="E59" s="30">
        <f t="shared" si="1"/>
        <v>236.62604233483</v>
      </c>
    </row>
    <row r="60" spans="1:5" ht="15" customHeight="1">
      <c r="A60" s="362"/>
      <c r="B60" s="109" t="s">
        <v>146</v>
      </c>
      <c r="C60" s="130">
        <v>4989</v>
      </c>
      <c r="D60" s="15">
        <f t="shared" si="0"/>
        <v>3.187859424920128</v>
      </c>
      <c r="E60" s="30">
        <f t="shared" si="1"/>
        <v>320.01282873636944</v>
      </c>
    </row>
    <row r="61" spans="1:5" ht="15" customHeight="1" thickBot="1">
      <c r="A61" s="362"/>
      <c r="B61" s="111" t="s">
        <v>147</v>
      </c>
      <c r="C61" s="157">
        <v>7749</v>
      </c>
      <c r="D61" s="17">
        <f t="shared" si="0"/>
        <v>4.9514376996805112</v>
      </c>
      <c r="E61" s="42">
        <f t="shared" si="1"/>
        <v>497.04939063502246</v>
      </c>
    </row>
    <row r="62" spans="1:5" ht="15" customHeight="1">
      <c r="A62" s="364">
        <v>2017</v>
      </c>
      <c r="B62" s="108" t="s">
        <v>148</v>
      </c>
      <c r="C62" s="271">
        <v>3912.0833333333335</v>
      </c>
      <c r="D62" s="13">
        <f t="shared" si="0"/>
        <v>2.4997337593184241</v>
      </c>
      <c r="E62" s="27">
        <f t="shared" si="1"/>
        <v>250.93542869360701</v>
      </c>
    </row>
    <row r="63" spans="1:5" ht="15" customHeight="1">
      <c r="A63" s="365"/>
      <c r="B63" s="131" t="s">
        <v>12</v>
      </c>
      <c r="C63" s="269">
        <v>5864.4444444444443</v>
      </c>
      <c r="D63" s="76">
        <f t="shared" si="0"/>
        <v>3.7472488462903799</v>
      </c>
      <c r="E63" s="126">
        <f t="shared" si="1"/>
        <v>376.1670586558335</v>
      </c>
    </row>
    <row r="64" spans="1:5" ht="15" customHeight="1">
      <c r="A64" s="365"/>
      <c r="B64" s="131" t="s">
        <v>13</v>
      </c>
      <c r="C64" s="269">
        <v>4051</v>
      </c>
      <c r="D64" s="76">
        <f t="shared" si="0"/>
        <v>2.5884984025559103</v>
      </c>
      <c r="E64" s="126">
        <f t="shared" si="1"/>
        <v>259.8460551635664</v>
      </c>
    </row>
    <row r="65" spans="1:5" ht="15" customHeight="1">
      <c r="A65" s="365"/>
      <c r="B65" s="131" t="s">
        <v>14</v>
      </c>
      <c r="C65" s="269">
        <v>4694</v>
      </c>
      <c r="D65" s="76">
        <f t="shared" si="0"/>
        <v>2.9993610223642171</v>
      </c>
      <c r="E65" s="126">
        <f t="shared" si="1"/>
        <v>301.09044259140478</v>
      </c>
    </row>
    <row r="66" spans="1:5" ht="15" customHeight="1">
      <c r="A66" s="365"/>
      <c r="B66" s="131" t="s">
        <v>15</v>
      </c>
      <c r="C66" s="269">
        <v>3703</v>
      </c>
      <c r="D66" s="76">
        <f t="shared" si="0"/>
        <v>2.3661341853035145</v>
      </c>
      <c r="E66" s="126">
        <f t="shared" si="1"/>
        <v>237.52405388069272</v>
      </c>
    </row>
    <row r="67" spans="1:5" ht="15" customHeight="1">
      <c r="A67" s="365"/>
      <c r="B67" s="131" t="s">
        <v>16</v>
      </c>
      <c r="C67" s="269">
        <v>3928</v>
      </c>
      <c r="D67" s="76">
        <f t="shared" si="0"/>
        <v>2.5099041533546327</v>
      </c>
      <c r="E67" s="126">
        <f t="shared" si="1"/>
        <v>251.9563822963438</v>
      </c>
    </row>
    <row r="68" spans="1:5" ht="15" customHeight="1">
      <c r="A68" s="365"/>
      <c r="B68" s="131" t="s">
        <v>17</v>
      </c>
      <c r="C68" s="269">
        <v>3038</v>
      </c>
      <c r="D68" s="76">
        <f t="shared" si="0"/>
        <v>1.9412140575079873</v>
      </c>
      <c r="E68" s="126">
        <f t="shared" si="1"/>
        <v>194.86850545221296</v>
      </c>
    </row>
    <row r="69" spans="1:5" ht="15" customHeight="1">
      <c r="A69" s="365"/>
      <c r="B69" s="131" t="s">
        <v>18</v>
      </c>
      <c r="C69" s="269">
        <v>5120</v>
      </c>
      <c r="D69" s="76">
        <f t="shared" si="0"/>
        <v>3.2715654952076676</v>
      </c>
      <c r="E69" s="126">
        <f t="shared" si="1"/>
        <v>328.41565105837077</v>
      </c>
    </row>
    <row r="70" spans="1:5" ht="15" customHeight="1">
      <c r="A70" s="365"/>
      <c r="B70" s="131" t="s">
        <v>19</v>
      </c>
      <c r="C70" s="269">
        <v>4675</v>
      </c>
      <c r="D70" s="76">
        <f t="shared" si="0"/>
        <v>2.9872204472843449</v>
      </c>
      <c r="E70" s="126">
        <f t="shared" si="1"/>
        <v>299.87171263630535</v>
      </c>
    </row>
    <row r="71" spans="1:5" ht="15" customHeight="1">
      <c r="A71" s="365"/>
      <c r="B71" s="131" t="s">
        <v>20</v>
      </c>
      <c r="C71" s="269">
        <v>4326</v>
      </c>
      <c r="D71" s="76">
        <f t="shared" si="0"/>
        <v>2.7642172523961661</v>
      </c>
      <c r="E71" s="126">
        <f t="shared" si="1"/>
        <v>277.48556767158436</v>
      </c>
    </row>
    <row r="72" spans="1:5" ht="15" customHeight="1">
      <c r="A72" s="365"/>
      <c r="B72" s="131" t="s">
        <v>146</v>
      </c>
      <c r="C72" s="269">
        <v>4696</v>
      </c>
      <c r="D72" s="76">
        <f t="shared" si="0"/>
        <v>3.0006389776357829</v>
      </c>
      <c r="E72" s="126">
        <f t="shared" si="1"/>
        <v>301.21872995509943</v>
      </c>
    </row>
    <row r="73" spans="1:5" ht="15" customHeight="1" thickBot="1">
      <c r="A73" s="365"/>
      <c r="B73" s="169" t="s">
        <v>147</v>
      </c>
      <c r="C73" s="312">
        <v>8271.77</v>
      </c>
      <c r="D73" s="17">
        <f t="shared" si="0"/>
        <v>5.2854760383386585</v>
      </c>
      <c r="E73" s="42">
        <f t="shared" si="1"/>
        <v>530.58178319435547</v>
      </c>
    </row>
    <row r="74" spans="1:5" ht="15" customHeight="1">
      <c r="A74" s="364">
        <v>2018</v>
      </c>
      <c r="B74" s="108" t="s">
        <v>148</v>
      </c>
      <c r="C74" s="271">
        <v>4648</v>
      </c>
      <c r="D74" s="13">
        <f t="shared" si="0"/>
        <v>2.9699680511182107</v>
      </c>
      <c r="E74" s="27">
        <f t="shared" si="1"/>
        <v>298.13983322642719</v>
      </c>
    </row>
    <row r="75" spans="1:5" ht="15" customHeight="1">
      <c r="A75" s="365"/>
      <c r="B75" s="131" t="s">
        <v>12</v>
      </c>
      <c r="C75" s="269">
        <v>4577</v>
      </c>
      <c r="D75" s="76">
        <f t="shared" si="0"/>
        <v>2.924600638977636</v>
      </c>
      <c r="E75" s="126">
        <f t="shared" si="1"/>
        <v>293.5856318152662</v>
      </c>
    </row>
    <row r="76" spans="1:5" ht="15" customHeight="1">
      <c r="A76" s="365"/>
      <c r="B76" s="131" t="s">
        <v>13</v>
      </c>
      <c r="C76" s="269">
        <v>5763</v>
      </c>
      <c r="D76" s="76">
        <f t="shared" si="0"/>
        <v>3.6824281150159743</v>
      </c>
      <c r="E76" s="126">
        <f t="shared" si="1"/>
        <v>369.66003848620915</v>
      </c>
    </row>
    <row r="77" spans="1:5" ht="15" customHeight="1">
      <c r="A77" s="365"/>
      <c r="B77" s="131" t="s">
        <v>14</v>
      </c>
      <c r="C77" s="269">
        <v>5990</v>
      </c>
      <c r="D77" s="76">
        <f t="shared" si="0"/>
        <v>3.8274760383386583</v>
      </c>
      <c r="E77" s="126">
        <f t="shared" si="1"/>
        <v>384.22065426555486</v>
      </c>
    </row>
    <row r="78" spans="1:5" ht="15" customHeight="1">
      <c r="A78" s="365"/>
      <c r="B78" s="131" t="s">
        <v>15</v>
      </c>
      <c r="C78" s="269">
        <v>3913</v>
      </c>
      <c r="D78" s="76">
        <f t="shared" si="0"/>
        <v>2.5003194888178912</v>
      </c>
      <c r="E78" s="126">
        <f t="shared" si="1"/>
        <v>250.99422706863373</v>
      </c>
    </row>
    <row r="79" spans="1:5" ht="15" customHeight="1">
      <c r="A79" s="365"/>
      <c r="B79" s="131" t="s">
        <v>16</v>
      </c>
      <c r="C79" s="269">
        <v>3698.5</v>
      </c>
      <c r="D79" s="76">
        <f t="shared" ref="D79:D98" si="2">+C79/$B$119</f>
        <v>2.3632587859424921</v>
      </c>
      <c r="E79" s="126">
        <f t="shared" si="1"/>
        <v>237.23540731237972</v>
      </c>
    </row>
    <row r="80" spans="1:5" ht="15" customHeight="1">
      <c r="A80" s="365"/>
      <c r="B80" s="131" t="s">
        <v>17</v>
      </c>
      <c r="C80" s="269">
        <v>3853</v>
      </c>
      <c r="D80" s="76">
        <f t="shared" si="2"/>
        <v>2.4619808306709263</v>
      </c>
      <c r="E80" s="126">
        <f t="shared" ref="E80:E98" si="3">+C80/$C$23*100</f>
        <v>247.14560615779345</v>
      </c>
    </row>
    <row r="81" spans="1:5" ht="15" customHeight="1">
      <c r="A81" s="365"/>
      <c r="B81" s="131" t="s">
        <v>18</v>
      </c>
      <c r="C81" s="269">
        <v>4075</v>
      </c>
      <c r="D81" s="76">
        <f t="shared" si="2"/>
        <v>2.6038338658146967</v>
      </c>
      <c r="E81" s="126">
        <f t="shared" si="3"/>
        <v>261.38550352790253</v>
      </c>
    </row>
    <row r="82" spans="1:5" ht="15" customHeight="1">
      <c r="A82" s="365"/>
      <c r="B82" s="131" t="s">
        <v>19</v>
      </c>
      <c r="C82" s="269">
        <v>4045</v>
      </c>
      <c r="D82" s="76">
        <f t="shared" si="2"/>
        <v>2.5846645367412142</v>
      </c>
      <c r="E82" s="126">
        <f t="shared" si="3"/>
        <v>259.46119307248233</v>
      </c>
    </row>
    <row r="83" spans="1:5" ht="15" customHeight="1">
      <c r="A83" s="365"/>
      <c r="B83" s="131" t="s">
        <v>20</v>
      </c>
      <c r="C83" s="269">
        <v>3797</v>
      </c>
      <c r="D83" s="76">
        <f t="shared" si="2"/>
        <v>2.4261980830670926</v>
      </c>
      <c r="E83" s="126">
        <f t="shared" si="3"/>
        <v>243.55355997434253</v>
      </c>
    </row>
    <row r="84" spans="1:5" ht="15" customHeight="1">
      <c r="A84" s="365"/>
      <c r="B84" s="131" t="s">
        <v>146</v>
      </c>
      <c r="C84" s="269">
        <v>7619</v>
      </c>
      <c r="D84" s="76">
        <f t="shared" si="2"/>
        <v>4.868370607028754</v>
      </c>
      <c r="E84" s="126">
        <f t="shared" si="3"/>
        <v>488.71071199486852</v>
      </c>
    </row>
    <row r="85" spans="1:5" ht="15" customHeight="1" thickBot="1">
      <c r="A85" s="365"/>
      <c r="B85" s="169" t="s">
        <v>147</v>
      </c>
      <c r="C85" s="162">
        <v>11658</v>
      </c>
      <c r="D85" s="165">
        <f t="shared" si="2"/>
        <v>7.4492012779552716</v>
      </c>
      <c r="E85" s="168">
        <f t="shared" si="3"/>
        <v>747.78704297626689</v>
      </c>
    </row>
    <row r="86" spans="1:5" ht="15" customHeight="1">
      <c r="A86" s="364">
        <v>2019</v>
      </c>
      <c r="B86" s="108" t="s">
        <v>148</v>
      </c>
      <c r="C86" s="271">
        <v>5427</v>
      </c>
      <c r="D86" s="13">
        <f t="shared" si="2"/>
        <v>3.4677316293929712</v>
      </c>
      <c r="E86" s="27">
        <f t="shared" si="3"/>
        <v>348.10776138550352</v>
      </c>
    </row>
    <row r="87" spans="1:5" ht="15" customHeight="1">
      <c r="A87" s="365"/>
      <c r="B87" s="131" t="s">
        <v>12</v>
      </c>
      <c r="C87" s="269">
        <v>7176</v>
      </c>
      <c r="D87" s="76">
        <f t="shared" si="2"/>
        <v>4.5853035143769967</v>
      </c>
      <c r="E87" s="126">
        <f t="shared" si="3"/>
        <v>460.2950609364978</v>
      </c>
    </row>
    <row r="88" spans="1:5" ht="15" customHeight="1">
      <c r="A88" s="365"/>
      <c r="B88" s="131" t="s">
        <v>13</v>
      </c>
      <c r="C88" s="269">
        <v>4516</v>
      </c>
      <c r="D88" s="76">
        <f t="shared" si="2"/>
        <v>2.8856230031948882</v>
      </c>
      <c r="E88" s="126">
        <f t="shared" si="3"/>
        <v>289.67286722257859</v>
      </c>
    </row>
    <row r="89" spans="1:5" ht="15" customHeight="1">
      <c r="A89" s="365"/>
      <c r="B89" s="131" t="s">
        <v>14</v>
      </c>
      <c r="C89" s="269">
        <v>4161</v>
      </c>
      <c r="D89" s="76">
        <f t="shared" si="2"/>
        <v>2.6587859424920128</v>
      </c>
      <c r="E89" s="126">
        <f t="shared" si="3"/>
        <v>266.90186016677353</v>
      </c>
    </row>
    <row r="90" spans="1:5" ht="15" customHeight="1">
      <c r="A90" s="365"/>
      <c r="B90" s="131" t="s">
        <v>15</v>
      </c>
      <c r="C90" s="269">
        <v>4967</v>
      </c>
      <c r="D90" s="76">
        <f t="shared" si="2"/>
        <v>3.1738019169329075</v>
      </c>
      <c r="E90" s="126">
        <f t="shared" si="3"/>
        <v>318.60166773572803</v>
      </c>
    </row>
    <row r="91" spans="1:5" ht="15" customHeight="1">
      <c r="A91" s="365"/>
      <c r="B91" s="131" t="s">
        <v>16</v>
      </c>
      <c r="C91" s="269">
        <v>8721</v>
      </c>
      <c r="D91" s="76">
        <f t="shared" si="2"/>
        <v>5.572523961661342</v>
      </c>
      <c r="E91" s="126">
        <f t="shared" si="3"/>
        <v>559.39704939063506</v>
      </c>
    </row>
    <row r="92" spans="1:5" ht="15" customHeight="1">
      <c r="A92" s="365"/>
      <c r="B92" s="131" t="s">
        <v>17</v>
      </c>
      <c r="C92" s="269">
        <v>8033</v>
      </c>
      <c r="D92" s="76">
        <f t="shared" si="2"/>
        <v>5.1329073482428118</v>
      </c>
      <c r="E92" s="126">
        <f t="shared" si="3"/>
        <v>515.26619627966647</v>
      </c>
    </row>
    <row r="93" spans="1:5" ht="15" customHeight="1">
      <c r="A93" s="365"/>
      <c r="B93" s="131" t="s">
        <v>18</v>
      </c>
      <c r="C93" s="269">
        <v>7983</v>
      </c>
      <c r="D93" s="76">
        <f t="shared" si="2"/>
        <v>5.1009584664536742</v>
      </c>
      <c r="E93" s="126">
        <f t="shared" si="3"/>
        <v>512.05901218729957</v>
      </c>
    </row>
    <row r="94" spans="1:5" ht="15" customHeight="1">
      <c r="A94" s="365"/>
      <c r="B94" s="131" t="s">
        <v>19</v>
      </c>
      <c r="C94" s="269">
        <v>4999</v>
      </c>
      <c r="D94" s="76">
        <f t="shared" si="2"/>
        <v>3.1942492012779553</v>
      </c>
      <c r="E94" s="126">
        <f t="shared" si="3"/>
        <v>320.65426555484288</v>
      </c>
    </row>
    <row r="95" spans="1:5" ht="15" customHeight="1">
      <c r="A95" s="365"/>
      <c r="B95" s="131" t="s">
        <v>20</v>
      </c>
      <c r="C95" s="269">
        <v>4999</v>
      </c>
      <c r="D95" s="76">
        <f t="shared" si="2"/>
        <v>3.1942492012779553</v>
      </c>
      <c r="E95" s="126">
        <f t="shared" si="3"/>
        <v>320.65426555484288</v>
      </c>
    </row>
    <row r="96" spans="1:5" ht="15" customHeight="1">
      <c r="A96" s="365"/>
      <c r="B96" s="131" t="s">
        <v>146</v>
      </c>
      <c r="C96" s="269">
        <v>5831</v>
      </c>
      <c r="D96" s="76">
        <f t="shared" si="2"/>
        <v>3.7258785942492012</v>
      </c>
      <c r="E96" s="126">
        <f t="shared" si="3"/>
        <v>374.0218088518281</v>
      </c>
    </row>
    <row r="97" spans="1:5" ht="15" customHeight="1" thickBot="1">
      <c r="A97" s="372"/>
      <c r="B97" s="169" t="s">
        <v>147</v>
      </c>
      <c r="C97" s="162">
        <v>19095</v>
      </c>
      <c r="D97" s="165">
        <f t="shared" si="2"/>
        <v>12.201277955271566</v>
      </c>
      <c r="E97" s="168">
        <f t="shared" si="3"/>
        <v>1224.82360487492</v>
      </c>
    </row>
    <row r="98" spans="1:5" ht="15" customHeight="1">
      <c r="A98" s="364">
        <v>2020</v>
      </c>
      <c r="B98" s="108" t="s">
        <v>148</v>
      </c>
      <c r="C98" s="271">
        <v>7110</v>
      </c>
      <c r="D98" s="13">
        <f t="shared" si="2"/>
        <v>4.5431309904153352</v>
      </c>
      <c r="E98" s="27">
        <f t="shared" si="3"/>
        <v>456.06157793457339</v>
      </c>
    </row>
    <row r="99" spans="1:5" ht="15" customHeight="1">
      <c r="A99" s="365"/>
      <c r="B99" s="131" t="s">
        <v>12</v>
      </c>
      <c r="C99" s="8" t="s">
        <v>150</v>
      </c>
      <c r="D99" s="76" t="s">
        <v>150</v>
      </c>
      <c r="E99" s="126" t="s">
        <v>150</v>
      </c>
    </row>
    <row r="100" spans="1:5" ht="15" customHeight="1">
      <c r="A100" s="365"/>
      <c r="B100" s="131" t="s">
        <v>13</v>
      </c>
      <c r="C100" s="269" t="s">
        <v>150</v>
      </c>
      <c r="D100" s="76" t="s">
        <v>150</v>
      </c>
      <c r="E100" s="126" t="s">
        <v>150</v>
      </c>
    </row>
    <row r="101" spans="1:5" ht="15" customHeight="1">
      <c r="A101" s="365"/>
      <c r="B101" s="131" t="s">
        <v>14</v>
      </c>
      <c r="C101" s="269" t="s">
        <v>150</v>
      </c>
      <c r="D101" s="76" t="s">
        <v>150</v>
      </c>
      <c r="E101" s="126" t="s">
        <v>150</v>
      </c>
    </row>
    <row r="102" spans="1:5" ht="15" customHeight="1">
      <c r="A102" s="365"/>
      <c r="B102" s="131" t="s">
        <v>15</v>
      </c>
      <c r="C102" s="269" t="s">
        <v>150</v>
      </c>
      <c r="D102" s="76" t="s">
        <v>150</v>
      </c>
      <c r="E102" s="126" t="s">
        <v>150</v>
      </c>
    </row>
    <row r="103" spans="1:5" ht="15" customHeight="1">
      <c r="A103" s="365"/>
      <c r="B103" s="131" t="s">
        <v>16</v>
      </c>
      <c r="C103" s="269" t="s">
        <v>150</v>
      </c>
      <c r="D103" s="76" t="s">
        <v>150</v>
      </c>
      <c r="E103" s="126" t="s">
        <v>150</v>
      </c>
    </row>
    <row r="104" spans="1:5" ht="15" customHeight="1">
      <c r="A104" s="365"/>
      <c r="B104" s="131" t="s">
        <v>17</v>
      </c>
      <c r="C104" s="269" t="s">
        <v>150</v>
      </c>
      <c r="D104" s="76" t="s">
        <v>150</v>
      </c>
      <c r="E104" s="126" t="s">
        <v>150</v>
      </c>
    </row>
    <row r="105" spans="1:5" ht="15" customHeight="1">
      <c r="A105" s="365"/>
      <c r="B105" s="131" t="s">
        <v>18</v>
      </c>
      <c r="C105" s="269" t="s">
        <v>150</v>
      </c>
      <c r="D105" s="76" t="s">
        <v>150</v>
      </c>
      <c r="E105" s="126" t="s">
        <v>150</v>
      </c>
    </row>
    <row r="106" spans="1:5" ht="15" customHeight="1">
      <c r="A106" s="365"/>
      <c r="B106" s="131" t="s">
        <v>19</v>
      </c>
      <c r="C106" s="269" t="s">
        <v>150</v>
      </c>
      <c r="D106" s="76" t="s">
        <v>150</v>
      </c>
      <c r="E106" s="126" t="s">
        <v>150</v>
      </c>
    </row>
    <row r="107" spans="1:5" ht="15" customHeight="1">
      <c r="A107" s="365"/>
      <c r="B107" s="131" t="s">
        <v>20</v>
      </c>
      <c r="C107" s="269" t="s">
        <v>150</v>
      </c>
      <c r="D107" s="76" t="s">
        <v>150</v>
      </c>
      <c r="E107" s="126" t="s">
        <v>150</v>
      </c>
    </row>
    <row r="108" spans="1:5" ht="15" customHeight="1">
      <c r="A108" s="365"/>
      <c r="B108" s="131" t="s">
        <v>146</v>
      </c>
      <c r="C108" s="269" t="s">
        <v>150</v>
      </c>
      <c r="D108" s="76" t="s">
        <v>150</v>
      </c>
      <c r="E108" s="126" t="s">
        <v>150</v>
      </c>
    </row>
    <row r="109" spans="1:5" ht="15" customHeight="1" thickBot="1">
      <c r="A109" s="365"/>
      <c r="B109" s="169" t="s">
        <v>147</v>
      </c>
      <c r="C109" s="162" t="s">
        <v>150</v>
      </c>
      <c r="D109" s="165" t="s">
        <v>150</v>
      </c>
      <c r="E109" s="168" t="s">
        <v>150</v>
      </c>
    </row>
    <row r="110" spans="1:5" ht="15" customHeight="1">
      <c r="A110" s="364">
        <v>2021</v>
      </c>
      <c r="B110" s="108" t="s">
        <v>148</v>
      </c>
      <c r="C110" s="271" t="s">
        <v>150</v>
      </c>
      <c r="D110" s="13" t="s">
        <v>150</v>
      </c>
      <c r="E110" s="27" t="s">
        <v>150</v>
      </c>
    </row>
    <row r="111" spans="1:5" ht="15" customHeight="1">
      <c r="A111" s="365"/>
      <c r="B111" s="131" t="s">
        <v>12</v>
      </c>
      <c r="C111" s="269" t="s">
        <v>150</v>
      </c>
      <c r="D111" s="76" t="s">
        <v>150</v>
      </c>
      <c r="E111" s="126" t="s">
        <v>150</v>
      </c>
    </row>
    <row r="112" spans="1:5" ht="15" customHeight="1">
      <c r="A112" s="365"/>
      <c r="B112" s="131" t="s">
        <v>13</v>
      </c>
      <c r="C112" s="269" t="s">
        <v>150</v>
      </c>
      <c r="D112" s="76" t="s">
        <v>150</v>
      </c>
      <c r="E112" s="126" t="s">
        <v>150</v>
      </c>
    </row>
    <row r="113" spans="1:9" ht="15" customHeight="1">
      <c r="A113" s="365"/>
      <c r="B113" s="131" t="s">
        <v>14</v>
      </c>
      <c r="C113" s="269" t="s">
        <v>150</v>
      </c>
      <c r="D113" s="76" t="s">
        <v>150</v>
      </c>
      <c r="E113" s="126" t="s">
        <v>150</v>
      </c>
    </row>
    <row r="114" spans="1:9" ht="15" customHeight="1">
      <c r="A114" s="365"/>
      <c r="B114" s="131" t="s">
        <v>15</v>
      </c>
      <c r="C114" s="269" t="s">
        <v>150</v>
      </c>
      <c r="D114" s="76" t="s">
        <v>150</v>
      </c>
      <c r="E114" s="126" t="s">
        <v>150</v>
      </c>
    </row>
    <row r="115" spans="1:9" ht="15" customHeight="1">
      <c r="A115" s="365"/>
      <c r="B115" s="131" t="s">
        <v>16</v>
      </c>
      <c r="C115" s="269" t="s">
        <v>150</v>
      </c>
      <c r="D115" s="76" t="s">
        <v>150</v>
      </c>
      <c r="E115" s="126" t="s">
        <v>150</v>
      </c>
    </row>
    <row r="116" spans="1:9" ht="15" customHeight="1">
      <c r="A116" s="365"/>
      <c r="B116" s="131" t="s">
        <v>17</v>
      </c>
      <c r="C116" s="269" t="s">
        <v>150</v>
      </c>
      <c r="D116" s="76" t="s">
        <v>150</v>
      </c>
      <c r="E116" s="126" t="s">
        <v>150</v>
      </c>
    </row>
    <row r="117" spans="1:9" ht="15" customHeight="1">
      <c r="A117" s="365"/>
      <c r="B117" s="131" t="s">
        <v>18</v>
      </c>
      <c r="C117" s="269" t="s">
        <v>150</v>
      </c>
      <c r="D117" s="76" t="s">
        <v>150</v>
      </c>
      <c r="E117" s="126" t="s">
        <v>150</v>
      </c>
    </row>
    <row r="118" spans="1:9" ht="15" customHeight="1" thickBot="1">
      <c r="A118" s="372"/>
      <c r="B118" s="169" t="s">
        <v>19</v>
      </c>
      <c r="C118" s="162">
        <v>16182</v>
      </c>
      <c r="D118" s="165">
        <f t="shared" ref="D118" si="4">+C118/$B$119</f>
        <v>10.339936102236422</v>
      </c>
      <c r="E118" s="168">
        <f t="shared" ref="E118" si="5">+C118/$C$23*100</f>
        <v>1037.9730596536242</v>
      </c>
    </row>
    <row r="119" spans="1:9" ht="15" customHeight="1">
      <c r="A119" s="155" t="s">
        <v>219</v>
      </c>
      <c r="B119" s="19">
        <v>1565</v>
      </c>
    </row>
    <row r="120" spans="1:9" ht="15" customHeight="1">
      <c r="A120" s="2"/>
      <c r="B120" s="9"/>
    </row>
    <row r="121" spans="1:9" ht="15" customHeight="1">
      <c r="A121" s="5" t="s">
        <v>73</v>
      </c>
    </row>
    <row r="122" spans="1:9" ht="15" customHeight="1">
      <c r="A122" s="6" t="s">
        <v>74</v>
      </c>
    </row>
    <row r="123" spans="1:9" ht="15" customHeight="1">
      <c r="A123" s="6" t="s">
        <v>75</v>
      </c>
      <c r="I123" s="107"/>
    </row>
    <row r="124" spans="1:9" ht="15" customHeight="1">
      <c r="I124" s="107"/>
    </row>
    <row r="125" spans="1:9" ht="15" customHeight="1">
      <c r="A125" s="118" t="s">
        <v>21</v>
      </c>
    </row>
    <row r="127" spans="1:9">
      <c r="A127" s="452" t="s">
        <v>257</v>
      </c>
    </row>
    <row r="128" spans="1:9">
      <c r="A128" s="453" t="s">
        <v>258</v>
      </c>
    </row>
  </sheetData>
  <mergeCells count="13">
    <mergeCell ref="A98:A109"/>
    <mergeCell ref="A86:A97"/>
    <mergeCell ref="A74:A85"/>
    <mergeCell ref="A62:A73"/>
    <mergeCell ref="A110:A118"/>
    <mergeCell ref="C12:E12"/>
    <mergeCell ref="C13:E13"/>
    <mergeCell ref="A15:A25"/>
    <mergeCell ref="A26:A37"/>
    <mergeCell ref="A50:A61"/>
    <mergeCell ref="A38:A49"/>
    <mergeCell ref="A12:A14"/>
    <mergeCell ref="B12:B14"/>
  </mergeCells>
  <hyperlinks>
    <hyperlink ref="A125" location="Índice!A1" display="Volver al Índice" xr:uid="{00000000-0004-0000-0600-000000000000}"/>
    <hyperlink ref="A128" r:id="rId1" xr:uid="{F675DDCA-5D99-4E69-BF2B-C1955F4E6A99}"/>
  </hyperlinks>
  <pageMargins left="0.7" right="0.7" top="0.75" bottom="0.75" header="0.3" footer="0.3"/>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H128"/>
  <sheetViews>
    <sheetView showGridLines="0" zoomScale="80" zoomScaleNormal="80" workbookViewId="0"/>
  </sheetViews>
  <sheetFormatPr baseColWidth="10" defaultColWidth="22.6640625" defaultRowHeight="14.4"/>
  <cols>
    <col min="1" max="1" width="27.6640625" customWidth="1"/>
    <col min="5" max="5" width="30.33203125" bestFit="1" customWidth="1"/>
    <col min="8" max="8" width="30.33203125" bestFit="1" customWidth="1"/>
  </cols>
  <sheetData>
    <row r="1" spans="1:8">
      <c r="A1" s="3" t="s">
        <v>0</v>
      </c>
      <c r="B1" s="2"/>
      <c r="C1" s="2"/>
      <c r="D1" s="2"/>
      <c r="E1" s="2"/>
      <c r="F1" s="2"/>
      <c r="G1" s="2"/>
    </row>
    <row r="2" spans="1:8">
      <c r="A2" s="3" t="s">
        <v>1</v>
      </c>
      <c r="B2" s="2"/>
      <c r="C2" s="2"/>
      <c r="D2" s="2"/>
      <c r="E2" s="2"/>
      <c r="F2" s="2"/>
      <c r="G2" s="2"/>
    </row>
    <row r="3" spans="1:8">
      <c r="A3" s="3" t="s">
        <v>2</v>
      </c>
      <c r="B3" s="2"/>
      <c r="C3" s="2"/>
      <c r="D3" s="2"/>
      <c r="E3" s="2"/>
      <c r="F3" s="2"/>
      <c r="G3" s="2"/>
    </row>
    <row r="4" spans="1:8">
      <c r="A4" s="3" t="s">
        <v>3</v>
      </c>
      <c r="B4" s="2" t="s">
        <v>4</v>
      </c>
      <c r="C4" s="2"/>
      <c r="D4" s="2"/>
      <c r="E4" s="2"/>
      <c r="F4" s="2"/>
      <c r="G4" s="2"/>
    </row>
    <row r="5" spans="1:8">
      <c r="A5" s="3" t="s">
        <v>6</v>
      </c>
      <c r="B5" s="2" t="s">
        <v>94</v>
      </c>
      <c r="C5" s="2"/>
      <c r="D5" s="2"/>
      <c r="E5" s="2"/>
      <c r="F5" s="2"/>
      <c r="G5" s="2"/>
    </row>
    <row r="6" spans="1:8">
      <c r="A6" s="3" t="s">
        <v>5</v>
      </c>
      <c r="B6" s="2" t="s">
        <v>95</v>
      </c>
      <c r="C6" s="2"/>
      <c r="D6" s="2"/>
      <c r="E6" s="2"/>
      <c r="F6" s="2"/>
      <c r="G6" s="2"/>
    </row>
    <row r="7" spans="1:8">
      <c r="A7" s="3" t="s">
        <v>7</v>
      </c>
      <c r="B7" s="2" t="s">
        <v>89</v>
      </c>
      <c r="C7" s="2"/>
      <c r="D7" s="2"/>
      <c r="E7" s="2"/>
      <c r="F7" s="2"/>
      <c r="G7" s="2"/>
    </row>
    <row r="8" spans="1:8">
      <c r="A8" s="3" t="s">
        <v>8</v>
      </c>
      <c r="B8" s="315" t="str">
        <f>+'[3]BA-BAHIA BLANCA'!B8</f>
        <v>septiembre 2021</v>
      </c>
      <c r="C8" s="2"/>
      <c r="D8" s="2"/>
      <c r="E8" s="2"/>
      <c r="F8" s="2"/>
      <c r="G8" s="2"/>
    </row>
    <row r="9" spans="1:8">
      <c r="A9" s="3" t="s">
        <v>9</v>
      </c>
      <c r="B9" s="315" t="str">
        <f>+'[3]BA-BAHIA BLANCA'!B9</f>
        <v>septiembre 2021</v>
      </c>
      <c r="C9" s="2"/>
      <c r="D9" s="2"/>
      <c r="E9" s="2"/>
      <c r="F9" s="2"/>
      <c r="G9" s="2"/>
    </row>
    <row r="10" spans="1:8">
      <c r="A10" s="2"/>
      <c r="B10" s="2"/>
      <c r="C10" s="2"/>
      <c r="D10" s="2"/>
      <c r="E10" s="2"/>
      <c r="F10" s="2"/>
      <c r="G10" s="2"/>
    </row>
    <row r="11" spans="1:8" ht="15" thickBot="1">
      <c r="A11" s="2"/>
      <c r="B11" s="2"/>
      <c r="C11" s="2"/>
      <c r="D11" s="2"/>
      <c r="E11" s="2"/>
      <c r="F11" s="2"/>
      <c r="G11" s="2"/>
    </row>
    <row r="12" spans="1:8" ht="15" thickBot="1">
      <c r="A12" s="366" t="s">
        <v>10</v>
      </c>
      <c r="B12" s="369" t="s">
        <v>11</v>
      </c>
      <c r="C12" s="355" t="s">
        <v>96</v>
      </c>
      <c r="D12" s="356"/>
      <c r="E12" s="356"/>
      <c r="F12" s="356"/>
      <c r="G12" s="356"/>
      <c r="H12" s="357"/>
    </row>
    <row r="13" spans="1:8">
      <c r="A13" s="367"/>
      <c r="B13" s="370"/>
      <c r="C13" s="358" t="s">
        <v>97</v>
      </c>
      <c r="D13" s="359"/>
      <c r="E13" s="360"/>
      <c r="F13" s="373" t="s">
        <v>92</v>
      </c>
      <c r="G13" s="359"/>
      <c r="H13" s="360"/>
    </row>
    <row r="14" spans="1:8" ht="15" thickBot="1">
      <c r="A14" s="368"/>
      <c r="B14" s="371"/>
      <c r="C14" s="10" t="s">
        <v>70</v>
      </c>
      <c r="D14" s="11" t="s">
        <v>71</v>
      </c>
      <c r="E14" s="12" t="s">
        <v>72</v>
      </c>
      <c r="F14" s="46" t="s">
        <v>70</v>
      </c>
      <c r="G14" s="11" t="s">
        <v>71</v>
      </c>
      <c r="H14" s="12" t="s">
        <v>72</v>
      </c>
    </row>
    <row r="15" spans="1:8">
      <c r="A15" s="374">
        <v>2013</v>
      </c>
      <c r="B15" s="34" t="s">
        <v>12</v>
      </c>
      <c r="C15" s="35">
        <v>868</v>
      </c>
      <c r="D15" s="13">
        <f t="shared" ref="D15:D78" si="0">C15/$B$119</f>
        <v>0.55463258785942493</v>
      </c>
      <c r="E15" s="27">
        <f>C15/$C$23*100</f>
        <v>100</v>
      </c>
      <c r="F15" s="26">
        <v>981</v>
      </c>
      <c r="G15" s="56">
        <f t="shared" ref="G15:G78" si="1">F15/$B$119</f>
        <v>0.62683706070287537</v>
      </c>
      <c r="H15" s="27">
        <f>F15/$F$23*100</f>
        <v>99.492900608519278</v>
      </c>
    </row>
    <row r="16" spans="1:8">
      <c r="A16" s="375"/>
      <c r="B16" s="37" t="s">
        <v>13</v>
      </c>
      <c r="C16" s="38">
        <v>868</v>
      </c>
      <c r="D16" s="15">
        <f t="shared" si="0"/>
        <v>0.55463258785942493</v>
      </c>
      <c r="E16" s="30">
        <f t="shared" ref="E16:E79" si="2">C16/$C$23*100</f>
        <v>100</v>
      </c>
      <c r="F16" s="29">
        <v>986</v>
      </c>
      <c r="G16" s="57">
        <f t="shared" si="1"/>
        <v>0.63003194888178915</v>
      </c>
      <c r="H16" s="39">
        <f t="shared" ref="H16:H79" si="3">F16/$F$23*100</f>
        <v>100</v>
      </c>
    </row>
    <row r="17" spans="1:8">
      <c r="A17" s="375"/>
      <c r="B17" s="37" t="s">
        <v>14</v>
      </c>
      <c r="C17" s="38">
        <v>868</v>
      </c>
      <c r="D17" s="15">
        <f t="shared" si="0"/>
        <v>0.55463258785942493</v>
      </c>
      <c r="E17" s="30">
        <f t="shared" si="2"/>
        <v>100</v>
      </c>
      <c r="F17" s="29">
        <v>986</v>
      </c>
      <c r="G17" s="57">
        <f t="shared" si="1"/>
        <v>0.63003194888178915</v>
      </c>
      <c r="H17" s="39">
        <f t="shared" si="3"/>
        <v>100</v>
      </c>
    </row>
    <row r="18" spans="1:8">
      <c r="A18" s="375"/>
      <c r="B18" s="37" t="s">
        <v>15</v>
      </c>
      <c r="C18" s="38">
        <v>868</v>
      </c>
      <c r="D18" s="15">
        <f t="shared" si="0"/>
        <v>0.55463258785942493</v>
      </c>
      <c r="E18" s="30">
        <f t="shared" si="2"/>
        <v>100</v>
      </c>
      <c r="F18" s="29">
        <v>986</v>
      </c>
      <c r="G18" s="57">
        <f t="shared" si="1"/>
        <v>0.63003194888178915</v>
      </c>
      <c r="H18" s="39">
        <f t="shared" si="3"/>
        <v>100</v>
      </c>
    </row>
    <row r="19" spans="1:8">
      <c r="A19" s="375"/>
      <c r="B19" s="37" t="s">
        <v>16</v>
      </c>
      <c r="C19" s="38">
        <v>868</v>
      </c>
      <c r="D19" s="15">
        <f t="shared" si="0"/>
        <v>0.55463258785942493</v>
      </c>
      <c r="E19" s="30">
        <f t="shared" si="2"/>
        <v>100</v>
      </c>
      <c r="F19" s="29">
        <v>986</v>
      </c>
      <c r="G19" s="57">
        <f t="shared" si="1"/>
        <v>0.63003194888178915</v>
      </c>
      <c r="H19" s="39">
        <f t="shared" si="3"/>
        <v>100</v>
      </c>
    </row>
    <row r="20" spans="1:8">
      <c r="A20" s="375"/>
      <c r="B20" s="37" t="s">
        <v>17</v>
      </c>
      <c r="C20" s="38">
        <v>868</v>
      </c>
      <c r="D20" s="15">
        <f t="shared" si="0"/>
        <v>0.55463258785942493</v>
      </c>
      <c r="E20" s="30">
        <f t="shared" si="2"/>
        <v>100</v>
      </c>
      <c r="F20" s="29">
        <v>986</v>
      </c>
      <c r="G20" s="57">
        <f t="shared" si="1"/>
        <v>0.63003194888178915</v>
      </c>
      <c r="H20" s="39">
        <f t="shared" si="3"/>
        <v>100</v>
      </c>
    </row>
    <row r="21" spans="1:8">
      <c r="A21" s="375"/>
      <c r="B21" s="37" t="s">
        <v>18</v>
      </c>
      <c r="C21" s="38">
        <v>868</v>
      </c>
      <c r="D21" s="15">
        <f t="shared" si="0"/>
        <v>0.55463258785942493</v>
      </c>
      <c r="E21" s="30">
        <f t="shared" si="2"/>
        <v>100</v>
      </c>
      <c r="F21" s="29">
        <v>986</v>
      </c>
      <c r="G21" s="57">
        <f t="shared" si="1"/>
        <v>0.63003194888178915</v>
      </c>
      <c r="H21" s="39">
        <f t="shared" si="3"/>
        <v>100</v>
      </c>
    </row>
    <row r="22" spans="1:8">
      <c r="A22" s="375"/>
      <c r="B22" s="37" t="s">
        <v>19</v>
      </c>
      <c r="C22" s="38">
        <v>868</v>
      </c>
      <c r="D22" s="15">
        <f t="shared" si="0"/>
        <v>0.55463258785942493</v>
      </c>
      <c r="E22" s="30">
        <f t="shared" si="2"/>
        <v>100</v>
      </c>
      <c r="F22" s="29">
        <v>986</v>
      </c>
      <c r="G22" s="57">
        <f t="shared" si="1"/>
        <v>0.63003194888178915</v>
      </c>
      <c r="H22" s="39">
        <f t="shared" si="3"/>
        <v>100</v>
      </c>
    </row>
    <row r="23" spans="1:8">
      <c r="A23" s="375"/>
      <c r="B23" s="37" t="s">
        <v>20</v>
      </c>
      <c r="C23" s="38">
        <v>868</v>
      </c>
      <c r="D23" s="15">
        <f t="shared" si="0"/>
        <v>0.55463258785942493</v>
      </c>
      <c r="E23" s="30">
        <f t="shared" si="2"/>
        <v>100</v>
      </c>
      <c r="F23" s="29">
        <v>986</v>
      </c>
      <c r="G23" s="57">
        <f t="shared" si="1"/>
        <v>0.63003194888178915</v>
      </c>
      <c r="H23" s="39">
        <f t="shared" si="3"/>
        <v>100</v>
      </c>
    </row>
    <row r="24" spans="1:8">
      <c r="A24" s="375"/>
      <c r="B24" s="37" t="s">
        <v>146</v>
      </c>
      <c r="C24" s="38">
        <v>868</v>
      </c>
      <c r="D24" s="15">
        <f t="shared" si="0"/>
        <v>0.55463258785942493</v>
      </c>
      <c r="E24" s="30">
        <f t="shared" si="2"/>
        <v>100</v>
      </c>
      <c r="F24" s="29">
        <v>986</v>
      </c>
      <c r="G24" s="57">
        <f t="shared" si="1"/>
        <v>0.63003194888178915</v>
      </c>
      <c r="H24" s="39">
        <f t="shared" si="3"/>
        <v>100</v>
      </c>
    </row>
    <row r="25" spans="1:8" ht="15" thickBot="1">
      <c r="A25" s="376"/>
      <c r="B25" s="63" t="s">
        <v>147</v>
      </c>
      <c r="C25" s="41">
        <v>868</v>
      </c>
      <c r="D25" s="17">
        <f t="shared" si="0"/>
        <v>0.55463258785942493</v>
      </c>
      <c r="E25" s="42">
        <f t="shared" si="2"/>
        <v>100</v>
      </c>
      <c r="F25" s="43">
        <v>986</v>
      </c>
      <c r="G25" s="58">
        <f t="shared" si="1"/>
        <v>0.63003194888178915</v>
      </c>
      <c r="H25" s="44">
        <f t="shared" si="3"/>
        <v>100</v>
      </c>
    </row>
    <row r="26" spans="1:8">
      <c r="A26" s="361">
        <v>2014</v>
      </c>
      <c r="B26" s="83" t="s">
        <v>148</v>
      </c>
      <c r="C26" s="35">
        <v>945</v>
      </c>
      <c r="D26" s="13">
        <f t="shared" si="0"/>
        <v>0.60383386581469645</v>
      </c>
      <c r="E26" s="27">
        <f t="shared" si="2"/>
        <v>108.87096774193547</v>
      </c>
      <c r="F26" s="26">
        <v>1078</v>
      </c>
      <c r="G26" s="13">
        <f t="shared" si="1"/>
        <v>0.68881789137380189</v>
      </c>
      <c r="H26" s="27">
        <f t="shared" si="3"/>
        <v>109.33062880324545</v>
      </c>
    </row>
    <row r="27" spans="1:8">
      <c r="A27" s="362"/>
      <c r="B27" s="93" t="s">
        <v>12</v>
      </c>
      <c r="C27" s="89">
        <v>1003.71</v>
      </c>
      <c r="D27" s="15">
        <f t="shared" si="0"/>
        <v>0.6413482428115016</v>
      </c>
      <c r="E27" s="30">
        <f t="shared" si="2"/>
        <v>115.63479262672811</v>
      </c>
      <c r="F27" s="99">
        <v>1143.8599999999999</v>
      </c>
      <c r="G27" s="15">
        <f t="shared" si="1"/>
        <v>0.73090095846645364</v>
      </c>
      <c r="H27" s="30">
        <f t="shared" si="3"/>
        <v>116.0101419878296</v>
      </c>
    </row>
    <row r="28" spans="1:8">
      <c r="A28" s="362"/>
      <c r="B28" s="93" t="s">
        <v>13</v>
      </c>
      <c r="C28" s="38">
        <v>1006</v>
      </c>
      <c r="D28" s="15">
        <f t="shared" si="0"/>
        <v>0.64281150159744405</v>
      </c>
      <c r="E28" s="30">
        <f t="shared" si="2"/>
        <v>115.89861751152073</v>
      </c>
      <c r="F28" s="29">
        <v>1146</v>
      </c>
      <c r="G28" s="15">
        <f t="shared" si="1"/>
        <v>0.73226837060702876</v>
      </c>
      <c r="H28" s="30">
        <f t="shared" si="3"/>
        <v>116.22718052738337</v>
      </c>
    </row>
    <row r="29" spans="1:8">
      <c r="A29" s="362"/>
      <c r="B29" s="97" t="s">
        <v>14</v>
      </c>
      <c r="C29" s="64">
        <v>1006</v>
      </c>
      <c r="D29" s="32">
        <f t="shared" si="0"/>
        <v>0.64281150159744405</v>
      </c>
      <c r="E29" s="33">
        <f>C29/$C$23*100</f>
        <v>115.89861751152073</v>
      </c>
      <c r="F29" s="69">
        <v>1146</v>
      </c>
      <c r="G29" s="32">
        <f t="shared" si="1"/>
        <v>0.73226837060702876</v>
      </c>
      <c r="H29" s="33">
        <f>F29/$F$23*100</f>
        <v>116.22718052738337</v>
      </c>
    </row>
    <row r="30" spans="1:8">
      <c r="A30" s="362"/>
      <c r="B30" s="97" t="s">
        <v>15</v>
      </c>
      <c r="C30" s="64">
        <v>1006</v>
      </c>
      <c r="D30" s="32">
        <f t="shared" si="0"/>
        <v>0.64281150159744405</v>
      </c>
      <c r="E30" s="33">
        <f t="shared" si="2"/>
        <v>115.89861751152073</v>
      </c>
      <c r="F30" s="69">
        <v>1146</v>
      </c>
      <c r="G30" s="32">
        <f t="shared" si="1"/>
        <v>0.73226837060702876</v>
      </c>
      <c r="H30" s="33">
        <f t="shared" si="3"/>
        <v>116.22718052738337</v>
      </c>
    </row>
    <row r="31" spans="1:8">
      <c r="A31" s="362"/>
      <c r="B31" s="97" t="s">
        <v>16</v>
      </c>
      <c r="C31" s="64">
        <v>1006</v>
      </c>
      <c r="D31" s="32">
        <f t="shared" si="0"/>
        <v>0.64281150159744405</v>
      </c>
      <c r="E31" s="33">
        <f t="shared" si="2"/>
        <v>115.89861751152073</v>
      </c>
      <c r="F31" s="69">
        <v>1146</v>
      </c>
      <c r="G31" s="32">
        <f t="shared" si="1"/>
        <v>0.73226837060702876</v>
      </c>
      <c r="H31" s="33">
        <f t="shared" si="3"/>
        <v>116.22718052738337</v>
      </c>
    </row>
    <row r="32" spans="1:8" ht="16.5" customHeight="1">
      <c r="A32" s="362"/>
      <c r="B32" s="97" t="s">
        <v>17</v>
      </c>
      <c r="C32" s="64">
        <v>1106</v>
      </c>
      <c r="D32" s="32">
        <f t="shared" si="0"/>
        <v>0.70670926517571886</v>
      </c>
      <c r="E32" s="33">
        <f t="shared" si="2"/>
        <v>127.41935483870968</v>
      </c>
      <c r="F32" s="69">
        <v>1261</v>
      </c>
      <c r="G32" s="32">
        <f t="shared" si="1"/>
        <v>0.80575079872204469</v>
      </c>
      <c r="H32" s="33">
        <f t="shared" si="3"/>
        <v>127.89046653144015</v>
      </c>
    </row>
    <row r="33" spans="1:8" ht="16.5" customHeight="1">
      <c r="A33" s="362"/>
      <c r="B33" s="97" t="s">
        <v>18</v>
      </c>
      <c r="C33" s="64">
        <v>1106</v>
      </c>
      <c r="D33" s="32">
        <f t="shared" si="0"/>
        <v>0.70670926517571886</v>
      </c>
      <c r="E33" s="33">
        <f t="shared" si="2"/>
        <v>127.41935483870968</v>
      </c>
      <c r="F33" s="69">
        <v>1261</v>
      </c>
      <c r="G33" s="32">
        <f t="shared" si="1"/>
        <v>0.80575079872204469</v>
      </c>
      <c r="H33" s="33">
        <f t="shared" si="3"/>
        <v>127.89046653144015</v>
      </c>
    </row>
    <row r="34" spans="1:8" ht="16.5" customHeight="1">
      <c r="A34" s="362"/>
      <c r="B34" s="97" t="s">
        <v>19</v>
      </c>
      <c r="C34" s="64">
        <v>1106</v>
      </c>
      <c r="D34" s="32">
        <f t="shared" si="0"/>
        <v>0.70670926517571886</v>
      </c>
      <c r="E34" s="33">
        <f t="shared" si="2"/>
        <v>127.41935483870968</v>
      </c>
      <c r="F34" s="69">
        <v>1261</v>
      </c>
      <c r="G34" s="32">
        <f t="shared" si="1"/>
        <v>0.80575079872204469</v>
      </c>
      <c r="H34" s="33">
        <f t="shared" si="3"/>
        <v>127.89046653144015</v>
      </c>
    </row>
    <row r="35" spans="1:8" ht="16.5" customHeight="1">
      <c r="A35" s="362"/>
      <c r="B35" s="97" t="s">
        <v>20</v>
      </c>
      <c r="C35" s="64">
        <v>1106</v>
      </c>
      <c r="D35" s="32">
        <f t="shared" si="0"/>
        <v>0.70670926517571886</v>
      </c>
      <c r="E35" s="33">
        <f t="shared" si="2"/>
        <v>127.41935483870968</v>
      </c>
      <c r="F35" s="69">
        <v>1260</v>
      </c>
      <c r="G35" s="32">
        <f t="shared" si="1"/>
        <v>0.805111821086262</v>
      </c>
      <c r="H35" s="33">
        <f t="shared" si="3"/>
        <v>127.78904665314401</v>
      </c>
    </row>
    <row r="36" spans="1:8" ht="16.5" customHeight="1">
      <c r="A36" s="362"/>
      <c r="B36" s="93" t="s">
        <v>146</v>
      </c>
      <c r="C36" s="64">
        <v>1106</v>
      </c>
      <c r="D36" s="32">
        <f t="shared" si="0"/>
        <v>0.70670926517571886</v>
      </c>
      <c r="E36" s="33">
        <f t="shared" si="2"/>
        <v>127.41935483870968</v>
      </c>
      <c r="F36" s="69">
        <v>1260</v>
      </c>
      <c r="G36" s="32">
        <f t="shared" si="1"/>
        <v>0.805111821086262</v>
      </c>
      <c r="H36" s="33">
        <f t="shared" si="3"/>
        <v>127.78904665314401</v>
      </c>
    </row>
    <row r="37" spans="1:8" ht="16.5" customHeight="1" thickBot="1">
      <c r="A37" s="363"/>
      <c r="B37" s="100" t="s">
        <v>147</v>
      </c>
      <c r="C37" s="41">
        <v>1233</v>
      </c>
      <c r="D37" s="17">
        <f t="shared" si="0"/>
        <v>0.78785942492012784</v>
      </c>
      <c r="E37" s="42">
        <f t="shared" si="2"/>
        <v>142.05069124423963</v>
      </c>
      <c r="F37" s="43">
        <v>1403</v>
      </c>
      <c r="G37" s="17">
        <f t="shared" si="1"/>
        <v>0.8964856230031949</v>
      </c>
      <c r="H37" s="42">
        <f t="shared" si="3"/>
        <v>142.2920892494929</v>
      </c>
    </row>
    <row r="38" spans="1:8">
      <c r="A38" s="364">
        <v>2015</v>
      </c>
      <c r="B38" s="83" t="s">
        <v>148</v>
      </c>
      <c r="C38" s="35">
        <v>1233</v>
      </c>
      <c r="D38" s="13">
        <f t="shared" si="0"/>
        <v>0.78785942492012784</v>
      </c>
      <c r="E38" s="27">
        <f t="shared" si="2"/>
        <v>142.05069124423963</v>
      </c>
      <c r="F38" s="26">
        <v>1403</v>
      </c>
      <c r="G38" s="13">
        <f t="shared" si="1"/>
        <v>0.8964856230031949</v>
      </c>
      <c r="H38" s="27">
        <f t="shared" si="3"/>
        <v>142.2920892494929</v>
      </c>
    </row>
    <row r="39" spans="1:8" ht="16.5" customHeight="1">
      <c r="A39" s="365"/>
      <c r="B39" s="93" t="s">
        <v>12</v>
      </c>
      <c r="C39" s="64">
        <v>1233</v>
      </c>
      <c r="D39" s="32">
        <f t="shared" si="0"/>
        <v>0.78785942492012784</v>
      </c>
      <c r="E39" s="33">
        <f t="shared" si="2"/>
        <v>142.05069124423963</v>
      </c>
      <c r="F39" s="69">
        <v>1403</v>
      </c>
      <c r="G39" s="32">
        <f t="shared" si="1"/>
        <v>0.8964856230031949</v>
      </c>
      <c r="H39" s="33">
        <f t="shared" si="3"/>
        <v>142.2920892494929</v>
      </c>
    </row>
    <row r="40" spans="1:8" ht="16.5" customHeight="1">
      <c r="A40" s="365"/>
      <c r="B40" s="93" t="s">
        <v>13</v>
      </c>
      <c r="C40" s="64">
        <v>1233</v>
      </c>
      <c r="D40" s="32">
        <f t="shared" si="0"/>
        <v>0.78785942492012784</v>
      </c>
      <c r="E40" s="33">
        <f t="shared" si="2"/>
        <v>142.05069124423963</v>
      </c>
      <c r="F40" s="69">
        <v>1403</v>
      </c>
      <c r="G40" s="32">
        <f t="shared" si="1"/>
        <v>0.8964856230031949</v>
      </c>
      <c r="H40" s="33">
        <f t="shared" si="3"/>
        <v>142.2920892494929</v>
      </c>
    </row>
    <row r="41" spans="1:8" ht="16.5" customHeight="1">
      <c r="A41" s="365"/>
      <c r="B41" s="93" t="s">
        <v>14</v>
      </c>
      <c r="C41" s="64">
        <v>1233</v>
      </c>
      <c r="D41" s="32">
        <f t="shared" si="0"/>
        <v>0.78785942492012784</v>
      </c>
      <c r="E41" s="33">
        <f t="shared" si="2"/>
        <v>142.05069124423963</v>
      </c>
      <c r="F41" s="69">
        <v>1403</v>
      </c>
      <c r="G41" s="32">
        <f t="shared" si="1"/>
        <v>0.8964856230031949</v>
      </c>
      <c r="H41" s="33">
        <f t="shared" si="3"/>
        <v>142.2920892494929</v>
      </c>
    </row>
    <row r="42" spans="1:8" ht="16.5" customHeight="1">
      <c r="A42" s="365"/>
      <c r="B42" s="93" t="s">
        <v>15</v>
      </c>
      <c r="C42" s="38">
        <v>1233</v>
      </c>
      <c r="D42" s="15">
        <f t="shared" si="0"/>
        <v>0.78785942492012784</v>
      </c>
      <c r="E42" s="30">
        <f t="shared" si="2"/>
        <v>142.05069124423963</v>
      </c>
      <c r="F42" s="29">
        <v>1403</v>
      </c>
      <c r="G42" s="15">
        <f t="shared" si="1"/>
        <v>0.8964856230031949</v>
      </c>
      <c r="H42" s="30">
        <f t="shared" si="3"/>
        <v>142.2920892494929</v>
      </c>
    </row>
    <row r="43" spans="1:8" ht="16.5" customHeight="1">
      <c r="A43" s="365"/>
      <c r="B43" s="93" t="s">
        <v>16</v>
      </c>
      <c r="C43" s="38">
        <v>1233</v>
      </c>
      <c r="D43" s="15">
        <f t="shared" si="0"/>
        <v>0.78785942492012784</v>
      </c>
      <c r="E43" s="30">
        <f t="shared" si="2"/>
        <v>142.05069124423963</v>
      </c>
      <c r="F43" s="29">
        <v>1403</v>
      </c>
      <c r="G43" s="15">
        <f t="shared" si="1"/>
        <v>0.8964856230031949</v>
      </c>
      <c r="H43" s="30">
        <f t="shared" si="3"/>
        <v>142.2920892494929</v>
      </c>
    </row>
    <row r="44" spans="1:8" ht="16.5" customHeight="1">
      <c r="A44" s="365"/>
      <c r="B44" s="93" t="s">
        <v>17</v>
      </c>
      <c r="C44" s="38">
        <v>1347</v>
      </c>
      <c r="D44" s="15">
        <f t="shared" si="0"/>
        <v>0.86070287539936097</v>
      </c>
      <c r="E44" s="30">
        <f t="shared" si="2"/>
        <v>155.18433179723502</v>
      </c>
      <c r="F44" s="29">
        <v>1535</v>
      </c>
      <c r="G44" s="15">
        <f t="shared" si="1"/>
        <v>0.98083067092651754</v>
      </c>
      <c r="H44" s="30">
        <f t="shared" si="3"/>
        <v>155.67951318458418</v>
      </c>
    </row>
    <row r="45" spans="1:8" ht="16.5" customHeight="1">
      <c r="A45" s="365"/>
      <c r="B45" s="93" t="s">
        <v>18</v>
      </c>
      <c r="C45" s="38">
        <v>1347</v>
      </c>
      <c r="D45" s="15">
        <f t="shared" si="0"/>
        <v>0.86070287539936097</v>
      </c>
      <c r="E45" s="30">
        <f t="shared" si="2"/>
        <v>155.18433179723502</v>
      </c>
      <c r="F45" s="29">
        <v>1535</v>
      </c>
      <c r="G45" s="15">
        <f t="shared" si="1"/>
        <v>0.98083067092651754</v>
      </c>
      <c r="H45" s="30">
        <f t="shared" si="3"/>
        <v>155.67951318458418</v>
      </c>
    </row>
    <row r="46" spans="1:8" ht="16.5" customHeight="1">
      <c r="A46" s="365"/>
      <c r="B46" s="93" t="s">
        <v>19</v>
      </c>
      <c r="C46" s="135">
        <v>1498</v>
      </c>
      <c r="D46" s="76">
        <f t="shared" si="0"/>
        <v>0.95718849840255593</v>
      </c>
      <c r="E46" s="126">
        <f t="shared" si="2"/>
        <v>172.58064516129033</v>
      </c>
      <c r="F46" s="8">
        <v>1700</v>
      </c>
      <c r="G46" s="76">
        <f t="shared" si="1"/>
        <v>1.0862619808306708</v>
      </c>
      <c r="H46" s="126">
        <f t="shared" si="3"/>
        <v>172.41379310344826</v>
      </c>
    </row>
    <row r="47" spans="1:8" ht="16.5" customHeight="1">
      <c r="A47" s="365"/>
      <c r="B47" s="93" t="s">
        <v>20</v>
      </c>
      <c r="C47" s="38">
        <v>1498</v>
      </c>
      <c r="D47" s="15">
        <f t="shared" si="0"/>
        <v>0.95718849840255593</v>
      </c>
      <c r="E47" s="30">
        <f t="shared" si="2"/>
        <v>172.58064516129033</v>
      </c>
      <c r="F47" s="29">
        <v>1700</v>
      </c>
      <c r="G47" s="15">
        <f t="shared" si="1"/>
        <v>1.0862619808306708</v>
      </c>
      <c r="H47" s="30">
        <f t="shared" si="3"/>
        <v>172.41379310344826</v>
      </c>
    </row>
    <row r="48" spans="1:8" ht="16.5" customHeight="1">
      <c r="A48" s="365"/>
      <c r="B48" s="93" t="s">
        <v>146</v>
      </c>
      <c r="C48" s="38">
        <v>1498</v>
      </c>
      <c r="D48" s="15">
        <f t="shared" si="0"/>
        <v>0.95718849840255593</v>
      </c>
      <c r="E48" s="30">
        <f t="shared" si="2"/>
        <v>172.58064516129033</v>
      </c>
      <c r="F48" s="29">
        <v>1688</v>
      </c>
      <c r="G48" s="15">
        <f t="shared" si="1"/>
        <v>1.0785942492012779</v>
      </c>
      <c r="H48" s="30">
        <f t="shared" si="3"/>
        <v>171.1967545638945</v>
      </c>
    </row>
    <row r="49" spans="1:8" ht="16.5" customHeight="1" thickBot="1">
      <c r="A49" s="365"/>
      <c r="B49" s="100" t="s">
        <v>147</v>
      </c>
      <c r="C49" s="41">
        <v>1670</v>
      </c>
      <c r="D49" s="17">
        <f t="shared" si="0"/>
        <v>1.0670926517571886</v>
      </c>
      <c r="E49" s="42">
        <f t="shared" si="2"/>
        <v>192.39631336405529</v>
      </c>
      <c r="F49" s="43">
        <v>1905</v>
      </c>
      <c r="G49" s="17">
        <f t="shared" si="1"/>
        <v>1.2172523961661341</v>
      </c>
      <c r="H49" s="42">
        <f t="shared" si="3"/>
        <v>193.20486815415819</v>
      </c>
    </row>
    <row r="50" spans="1:8">
      <c r="A50" s="361">
        <v>2016</v>
      </c>
      <c r="B50" s="83" t="s">
        <v>148</v>
      </c>
      <c r="C50" s="35">
        <v>1670</v>
      </c>
      <c r="D50" s="13">
        <f t="shared" si="0"/>
        <v>1.0670926517571886</v>
      </c>
      <c r="E50" s="27">
        <f t="shared" si="2"/>
        <v>192.39631336405529</v>
      </c>
      <c r="F50" s="26">
        <v>1905</v>
      </c>
      <c r="G50" s="47">
        <f t="shared" si="1"/>
        <v>1.2172523961661341</v>
      </c>
      <c r="H50" s="263">
        <f t="shared" si="3"/>
        <v>193.20486815415819</v>
      </c>
    </row>
    <row r="51" spans="1:8">
      <c r="A51" s="362"/>
      <c r="B51" s="134" t="s">
        <v>12</v>
      </c>
      <c r="C51" s="38">
        <v>1670</v>
      </c>
      <c r="D51" s="15">
        <f t="shared" si="0"/>
        <v>1.0670926517571886</v>
      </c>
      <c r="E51" s="30">
        <f t="shared" si="2"/>
        <v>192.39631336405529</v>
      </c>
      <c r="F51" s="29">
        <v>1905</v>
      </c>
      <c r="G51" s="48">
        <f t="shared" si="1"/>
        <v>1.2172523961661341</v>
      </c>
      <c r="H51" s="124">
        <f t="shared" si="3"/>
        <v>193.20486815415819</v>
      </c>
    </row>
    <row r="52" spans="1:8">
      <c r="A52" s="362"/>
      <c r="B52" s="134" t="s">
        <v>13</v>
      </c>
      <c r="C52" s="38">
        <v>1670</v>
      </c>
      <c r="D52" s="15">
        <f t="shared" si="0"/>
        <v>1.0670926517571886</v>
      </c>
      <c r="E52" s="30">
        <f t="shared" si="2"/>
        <v>192.39631336405529</v>
      </c>
      <c r="F52" s="29">
        <v>1905</v>
      </c>
      <c r="G52" s="48">
        <f t="shared" si="1"/>
        <v>1.2172523961661341</v>
      </c>
      <c r="H52" s="124">
        <f t="shared" si="3"/>
        <v>193.20486815415819</v>
      </c>
    </row>
    <row r="53" spans="1:8">
      <c r="A53" s="362"/>
      <c r="B53" s="134" t="s">
        <v>14</v>
      </c>
      <c r="C53" s="38">
        <v>1670</v>
      </c>
      <c r="D53" s="15">
        <f t="shared" si="0"/>
        <v>1.0670926517571886</v>
      </c>
      <c r="E53" s="30">
        <f t="shared" si="2"/>
        <v>192.39631336405529</v>
      </c>
      <c r="F53" s="29">
        <v>1905</v>
      </c>
      <c r="G53" s="48">
        <f t="shared" si="1"/>
        <v>1.2172523961661341</v>
      </c>
      <c r="H53" s="124">
        <f t="shared" si="3"/>
        <v>193.20486815415819</v>
      </c>
    </row>
    <row r="54" spans="1:8">
      <c r="A54" s="362"/>
      <c r="B54" s="134" t="s">
        <v>15</v>
      </c>
      <c r="C54" s="38">
        <v>1670</v>
      </c>
      <c r="D54" s="15">
        <f t="shared" si="0"/>
        <v>1.0670926517571886</v>
      </c>
      <c r="E54" s="30">
        <f t="shared" si="2"/>
        <v>192.39631336405529</v>
      </c>
      <c r="F54" s="29">
        <v>1905</v>
      </c>
      <c r="G54" s="48">
        <f t="shared" si="1"/>
        <v>1.2172523961661341</v>
      </c>
      <c r="H54" s="124">
        <f t="shared" si="3"/>
        <v>193.20486815415819</v>
      </c>
    </row>
    <row r="55" spans="1:8">
      <c r="A55" s="362"/>
      <c r="B55" s="93" t="s">
        <v>16</v>
      </c>
      <c r="C55" s="29">
        <v>1670</v>
      </c>
      <c r="D55" s="15">
        <f t="shared" si="0"/>
        <v>1.0670926517571886</v>
      </c>
      <c r="E55" s="30">
        <f t="shared" si="2"/>
        <v>192.39631336405529</v>
      </c>
      <c r="F55" s="29">
        <v>1905</v>
      </c>
      <c r="G55" s="48">
        <f t="shared" si="1"/>
        <v>1.2172523961661341</v>
      </c>
      <c r="H55" s="124">
        <f t="shared" si="3"/>
        <v>193.20486815415819</v>
      </c>
    </row>
    <row r="56" spans="1:8">
      <c r="A56" s="362"/>
      <c r="B56" s="93" t="s">
        <v>17</v>
      </c>
      <c r="C56" s="29">
        <v>1670</v>
      </c>
      <c r="D56" s="15">
        <f t="shared" si="0"/>
        <v>1.0670926517571886</v>
      </c>
      <c r="E56" s="30">
        <f t="shared" si="2"/>
        <v>192.39631336405529</v>
      </c>
      <c r="F56" s="29">
        <v>1905</v>
      </c>
      <c r="G56" s="48">
        <f t="shared" si="1"/>
        <v>1.2172523961661341</v>
      </c>
      <c r="H56" s="124">
        <f t="shared" si="3"/>
        <v>193.20486815415819</v>
      </c>
    </row>
    <row r="57" spans="1:8">
      <c r="A57" s="362"/>
      <c r="B57" s="93" t="s">
        <v>18</v>
      </c>
      <c r="C57" s="29">
        <v>1670</v>
      </c>
      <c r="D57" s="15">
        <f t="shared" si="0"/>
        <v>1.0670926517571886</v>
      </c>
      <c r="E57" s="30">
        <f t="shared" si="2"/>
        <v>192.39631336405529</v>
      </c>
      <c r="F57" s="29">
        <v>1905</v>
      </c>
      <c r="G57" s="48">
        <f t="shared" si="1"/>
        <v>1.2172523961661341</v>
      </c>
      <c r="H57" s="124">
        <f t="shared" si="3"/>
        <v>193.20486815415819</v>
      </c>
    </row>
    <row r="58" spans="1:8">
      <c r="A58" s="362"/>
      <c r="B58" s="93" t="s">
        <v>19</v>
      </c>
      <c r="C58" s="29">
        <v>1670</v>
      </c>
      <c r="D58" s="15">
        <f t="shared" si="0"/>
        <v>1.0670926517571886</v>
      </c>
      <c r="E58" s="30">
        <f t="shared" si="2"/>
        <v>192.39631336405529</v>
      </c>
      <c r="F58" s="29">
        <v>1905</v>
      </c>
      <c r="G58" s="48">
        <f t="shared" si="1"/>
        <v>1.2172523961661341</v>
      </c>
      <c r="H58" s="124">
        <f t="shared" si="3"/>
        <v>193.20486815415819</v>
      </c>
    </row>
    <row r="59" spans="1:8">
      <c r="A59" s="362"/>
      <c r="B59" s="93" t="s">
        <v>20</v>
      </c>
      <c r="C59" s="29">
        <v>1670</v>
      </c>
      <c r="D59" s="15">
        <f t="shared" si="0"/>
        <v>1.0670926517571886</v>
      </c>
      <c r="E59" s="30">
        <f t="shared" si="2"/>
        <v>192.39631336405529</v>
      </c>
      <c r="F59" s="29">
        <v>1905</v>
      </c>
      <c r="G59" s="48">
        <f t="shared" si="1"/>
        <v>1.2172523961661341</v>
      </c>
      <c r="H59" s="124">
        <f t="shared" si="3"/>
        <v>193.20486815415819</v>
      </c>
    </row>
    <row r="60" spans="1:8">
      <c r="A60" s="362"/>
      <c r="B60" s="93" t="s">
        <v>146</v>
      </c>
      <c r="C60" s="29">
        <v>1670</v>
      </c>
      <c r="D60" s="15">
        <f t="shared" si="0"/>
        <v>1.0670926517571886</v>
      </c>
      <c r="E60" s="30">
        <f t="shared" si="2"/>
        <v>192.39631336405529</v>
      </c>
      <c r="F60" s="29">
        <v>1905</v>
      </c>
      <c r="G60" s="48">
        <f t="shared" si="1"/>
        <v>1.2172523961661341</v>
      </c>
      <c r="H60" s="124">
        <f t="shared" si="3"/>
        <v>193.20486815415819</v>
      </c>
    </row>
    <row r="61" spans="1:8" ht="15" thickBot="1">
      <c r="A61" s="362"/>
      <c r="B61" s="100" t="s">
        <v>147</v>
      </c>
      <c r="C61" s="43">
        <v>1670</v>
      </c>
      <c r="D61" s="17">
        <f t="shared" si="0"/>
        <v>1.0670926517571886</v>
      </c>
      <c r="E61" s="42">
        <f t="shared" si="2"/>
        <v>192.39631336405529</v>
      </c>
      <c r="F61" s="43">
        <v>1905</v>
      </c>
      <c r="G61" s="59">
        <f t="shared" si="1"/>
        <v>1.2172523961661341</v>
      </c>
      <c r="H61" s="141">
        <f t="shared" si="3"/>
        <v>193.20486815415819</v>
      </c>
    </row>
    <row r="62" spans="1:8">
      <c r="A62" s="364">
        <v>2017</v>
      </c>
      <c r="B62" s="83" t="s">
        <v>148</v>
      </c>
      <c r="C62" s="26">
        <v>1670</v>
      </c>
      <c r="D62" s="13">
        <f t="shared" si="0"/>
        <v>1.0670926517571886</v>
      </c>
      <c r="E62" s="27">
        <f t="shared" si="2"/>
        <v>192.39631336405529</v>
      </c>
      <c r="F62" s="26">
        <v>1905</v>
      </c>
      <c r="G62" s="47">
        <f t="shared" si="1"/>
        <v>1.2172523961661341</v>
      </c>
      <c r="H62" s="263">
        <f t="shared" si="3"/>
        <v>193.20486815415819</v>
      </c>
    </row>
    <row r="63" spans="1:8">
      <c r="A63" s="365"/>
      <c r="B63" s="134" t="s">
        <v>12</v>
      </c>
      <c r="C63" s="8">
        <v>1670</v>
      </c>
      <c r="D63" s="76">
        <f t="shared" si="0"/>
        <v>1.0670926517571886</v>
      </c>
      <c r="E63" s="126">
        <f t="shared" si="2"/>
        <v>192.39631336405529</v>
      </c>
      <c r="F63" s="8">
        <v>1905</v>
      </c>
      <c r="G63" s="75">
        <f t="shared" si="1"/>
        <v>1.2172523961661341</v>
      </c>
      <c r="H63" s="270">
        <f t="shared" si="3"/>
        <v>193.20486815415819</v>
      </c>
    </row>
    <row r="64" spans="1:8">
      <c r="A64" s="365"/>
      <c r="B64" s="134" t="s">
        <v>13</v>
      </c>
      <c r="C64" s="8">
        <v>1670</v>
      </c>
      <c r="D64" s="76">
        <f t="shared" si="0"/>
        <v>1.0670926517571886</v>
      </c>
      <c r="E64" s="126">
        <f t="shared" si="2"/>
        <v>192.39631336405529</v>
      </c>
      <c r="F64" s="8">
        <v>1905</v>
      </c>
      <c r="G64" s="75">
        <f t="shared" si="1"/>
        <v>1.2172523961661341</v>
      </c>
      <c r="H64" s="270">
        <f t="shared" si="3"/>
        <v>193.20486815415819</v>
      </c>
    </row>
    <row r="65" spans="1:8">
      <c r="A65" s="365"/>
      <c r="B65" s="134" t="s">
        <v>14</v>
      </c>
      <c r="C65" s="8">
        <v>1670</v>
      </c>
      <c r="D65" s="76">
        <f t="shared" si="0"/>
        <v>1.0670926517571886</v>
      </c>
      <c r="E65" s="126">
        <f t="shared" si="2"/>
        <v>192.39631336405529</v>
      </c>
      <c r="F65" s="8">
        <v>1905</v>
      </c>
      <c r="G65" s="75">
        <f t="shared" si="1"/>
        <v>1.2172523961661341</v>
      </c>
      <c r="H65" s="270">
        <f t="shared" si="3"/>
        <v>193.20486815415819</v>
      </c>
    </row>
    <row r="66" spans="1:8">
      <c r="A66" s="365"/>
      <c r="B66" s="134" t="s">
        <v>15</v>
      </c>
      <c r="C66" s="8">
        <v>1670</v>
      </c>
      <c r="D66" s="76">
        <f t="shared" si="0"/>
        <v>1.0670926517571886</v>
      </c>
      <c r="E66" s="126">
        <f t="shared" si="2"/>
        <v>192.39631336405529</v>
      </c>
      <c r="F66" s="8">
        <v>1905</v>
      </c>
      <c r="G66" s="75">
        <f t="shared" si="1"/>
        <v>1.2172523961661341</v>
      </c>
      <c r="H66" s="270">
        <f t="shared" si="3"/>
        <v>193.20486815415819</v>
      </c>
    </row>
    <row r="67" spans="1:8">
      <c r="A67" s="365"/>
      <c r="B67" s="134" t="s">
        <v>16</v>
      </c>
      <c r="C67" s="8">
        <v>1670</v>
      </c>
      <c r="D67" s="76">
        <f t="shared" si="0"/>
        <v>1.0670926517571886</v>
      </c>
      <c r="E67" s="126">
        <f t="shared" si="2"/>
        <v>192.39631336405529</v>
      </c>
      <c r="F67" s="8">
        <v>1905</v>
      </c>
      <c r="G67" s="75">
        <f t="shared" si="1"/>
        <v>1.2172523961661341</v>
      </c>
      <c r="H67" s="270">
        <f t="shared" si="3"/>
        <v>193.20486815415819</v>
      </c>
    </row>
    <row r="68" spans="1:8">
      <c r="A68" s="365"/>
      <c r="B68" s="134" t="s">
        <v>17</v>
      </c>
      <c r="C68" s="8">
        <v>1670</v>
      </c>
      <c r="D68" s="76">
        <f t="shared" si="0"/>
        <v>1.0670926517571886</v>
      </c>
      <c r="E68" s="126">
        <f t="shared" si="2"/>
        <v>192.39631336405529</v>
      </c>
      <c r="F68" s="8">
        <v>1905</v>
      </c>
      <c r="G68" s="75">
        <f t="shared" si="1"/>
        <v>1.2172523961661341</v>
      </c>
      <c r="H68" s="270">
        <f t="shared" si="3"/>
        <v>193.20486815415819</v>
      </c>
    </row>
    <row r="69" spans="1:8">
      <c r="A69" s="365"/>
      <c r="B69" s="134" t="s">
        <v>18</v>
      </c>
      <c r="C69" s="8">
        <v>1670</v>
      </c>
      <c r="D69" s="76">
        <f t="shared" si="0"/>
        <v>1.0670926517571886</v>
      </c>
      <c r="E69" s="126">
        <f t="shared" si="2"/>
        <v>192.39631336405529</v>
      </c>
      <c r="F69" s="8">
        <v>1905</v>
      </c>
      <c r="G69" s="75">
        <f t="shared" si="1"/>
        <v>1.2172523961661341</v>
      </c>
      <c r="H69" s="270">
        <f t="shared" si="3"/>
        <v>193.20486815415819</v>
      </c>
    </row>
    <row r="70" spans="1:8">
      <c r="A70" s="365"/>
      <c r="B70" s="134" t="s">
        <v>19</v>
      </c>
      <c r="C70" s="8">
        <v>1670</v>
      </c>
      <c r="D70" s="76">
        <f t="shared" si="0"/>
        <v>1.0670926517571886</v>
      </c>
      <c r="E70" s="126">
        <f t="shared" si="2"/>
        <v>192.39631336405529</v>
      </c>
      <c r="F70" s="8">
        <v>1905</v>
      </c>
      <c r="G70" s="75">
        <f t="shared" si="1"/>
        <v>1.2172523961661341</v>
      </c>
      <c r="H70" s="270">
        <f t="shared" si="3"/>
        <v>193.20486815415819</v>
      </c>
    </row>
    <row r="71" spans="1:8">
      <c r="A71" s="365"/>
      <c r="B71" s="134" t="s">
        <v>20</v>
      </c>
      <c r="C71" s="8">
        <v>1670</v>
      </c>
      <c r="D71" s="76">
        <f t="shared" si="0"/>
        <v>1.0670926517571886</v>
      </c>
      <c r="E71" s="126">
        <f t="shared" si="2"/>
        <v>192.39631336405529</v>
      </c>
      <c r="F71" s="8">
        <v>1905</v>
      </c>
      <c r="G71" s="75">
        <f t="shared" si="1"/>
        <v>1.2172523961661341</v>
      </c>
      <c r="H71" s="270">
        <f t="shared" si="3"/>
        <v>193.20486815415819</v>
      </c>
    </row>
    <row r="72" spans="1:8">
      <c r="A72" s="365"/>
      <c r="B72" s="134" t="s">
        <v>146</v>
      </c>
      <c r="C72" s="8">
        <v>1670</v>
      </c>
      <c r="D72" s="76">
        <f t="shared" si="0"/>
        <v>1.0670926517571886</v>
      </c>
      <c r="E72" s="126">
        <f t="shared" si="2"/>
        <v>192.39631336405529</v>
      </c>
      <c r="F72" s="8">
        <v>1905</v>
      </c>
      <c r="G72" s="75">
        <f t="shared" si="1"/>
        <v>1.2172523961661341</v>
      </c>
      <c r="H72" s="270">
        <f t="shared" si="3"/>
        <v>193.20486815415819</v>
      </c>
    </row>
    <row r="73" spans="1:8" ht="15" thickBot="1">
      <c r="A73" s="365"/>
      <c r="B73" s="31" t="s">
        <v>147</v>
      </c>
      <c r="C73" s="43">
        <v>1790</v>
      </c>
      <c r="D73" s="17">
        <f t="shared" si="0"/>
        <v>1.1437699680511182</v>
      </c>
      <c r="E73" s="42">
        <f t="shared" si="2"/>
        <v>206.22119815668202</v>
      </c>
      <c r="F73" s="43">
        <v>2180</v>
      </c>
      <c r="G73" s="59">
        <f t="shared" si="1"/>
        <v>1.3929712460063899</v>
      </c>
      <c r="H73" s="141">
        <f t="shared" si="3"/>
        <v>221.0953346855984</v>
      </c>
    </row>
    <row r="74" spans="1:8">
      <c r="A74" s="364">
        <v>2018</v>
      </c>
      <c r="B74" s="83" t="s">
        <v>148</v>
      </c>
      <c r="C74" s="26">
        <v>1790</v>
      </c>
      <c r="D74" s="13">
        <f t="shared" si="0"/>
        <v>1.1437699680511182</v>
      </c>
      <c r="E74" s="27">
        <f t="shared" si="2"/>
        <v>206.22119815668202</v>
      </c>
      <c r="F74" s="26">
        <v>2180</v>
      </c>
      <c r="G74" s="47">
        <f t="shared" si="1"/>
        <v>1.3929712460063899</v>
      </c>
      <c r="H74" s="263">
        <f t="shared" si="3"/>
        <v>221.0953346855984</v>
      </c>
    </row>
    <row r="75" spans="1:8">
      <c r="A75" s="365"/>
      <c r="B75" s="134" t="s">
        <v>12</v>
      </c>
      <c r="C75" s="8">
        <v>1790</v>
      </c>
      <c r="D75" s="76">
        <f t="shared" si="0"/>
        <v>1.1437699680511182</v>
      </c>
      <c r="E75" s="126">
        <f t="shared" si="2"/>
        <v>206.22119815668202</v>
      </c>
      <c r="F75" s="8">
        <v>2180</v>
      </c>
      <c r="G75" s="75">
        <f t="shared" si="1"/>
        <v>1.3929712460063899</v>
      </c>
      <c r="H75" s="270">
        <f t="shared" si="3"/>
        <v>221.0953346855984</v>
      </c>
    </row>
    <row r="76" spans="1:8">
      <c r="A76" s="365"/>
      <c r="B76" s="134" t="s">
        <v>13</v>
      </c>
      <c r="C76" s="8">
        <v>1790</v>
      </c>
      <c r="D76" s="76">
        <f t="shared" si="0"/>
        <v>1.1437699680511182</v>
      </c>
      <c r="E76" s="126">
        <f t="shared" si="2"/>
        <v>206.22119815668202</v>
      </c>
      <c r="F76" s="8">
        <v>2180</v>
      </c>
      <c r="G76" s="75">
        <f t="shared" si="1"/>
        <v>1.3929712460063899</v>
      </c>
      <c r="H76" s="270">
        <f t="shared" si="3"/>
        <v>221.0953346855984</v>
      </c>
    </row>
    <row r="77" spans="1:8">
      <c r="A77" s="365"/>
      <c r="B77" s="134" t="s">
        <v>14</v>
      </c>
      <c r="C77" s="8">
        <v>1790</v>
      </c>
      <c r="D77" s="76">
        <f t="shared" si="0"/>
        <v>1.1437699680511182</v>
      </c>
      <c r="E77" s="126">
        <f t="shared" si="2"/>
        <v>206.22119815668202</v>
      </c>
      <c r="F77" s="8">
        <v>2180</v>
      </c>
      <c r="G77" s="75">
        <f t="shared" si="1"/>
        <v>1.3929712460063899</v>
      </c>
      <c r="H77" s="270">
        <f t="shared" si="3"/>
        <v>221.0953346855984</v>
      </c>
    </row>
    <row r="78" spans="1:8">
      <c r="A78" s="365"/>
      <c r="B78" s="134" t="s">
        <v>15</v>
      </c>
      <c r="C78" s="8">
        <v>1790</v>
      </c>
      <c r="D78" s="76">
        <f t="shared" si="0"/>
        <v>1.1437699680511182</v>
      </c>
      <c r="E78" s="126">
        <f t="shared" si="2"/>
        <v>206.22119815668202</v>
      </c>
      <c r="F78" s="8">
        <v>2180</v>
      </c>
      <c r="G78" s="75">
        <f t="shared" si="1"/>
        <v>1.3929712460063899</v>
      </c>
      <c r="H78" s="270">
        <f t="shared" si="3"/>
        <v>221.0953346855984</v>
      </c>
    </row>
    <row r="79" spans="1:8">
      <c r="A79" s="365"/>
      <c r="B79" s="134" t="s">
        <v>16</v>
      </c>
      <c r="C79" s="8">
        <v>1790</v>
      </c>
      <c r="D79" s="76">
        <f t="shared" ref="D79:D100" si="4">C79/$B$119</f>
        <v>1.1437699680511182</v>
      </c>
      <c r="E79" s="126">
        <f t="shared" si="2"/>
        <v>206.22119815668202</v>
      </c>
      <c r="F79" s="8">
        <v>2180</v>
      </c>
      <c r="G79" s="75">
        <f t="shared" ref="G79:G100" si="5">F79/$B$119</f>
        <v>1.3929712460063899</v>
      </c>
      <c r="H79" s="270">
        <f t="shared" si="3"/>
        <v>221.0953346855984</v>
      </c>
    </row>
    <row r="80" spans="1:8">
      <c r="A80" s="365"/>
      <c r="B80" s="134" t="s">
        <v>17</v>
      </c>
      <c r="C80" s="8">
        <v>1790</v>
      </c>
      <c r="D80" s="76">
        <f t="shared" si="4"/>
        <v>1.1437699680511182</v>
      </c>
      <c r="E80" s="126">
        <f t="shared" ref="E80:E100" si="6">C80/$C$23*100</f>
        <v>206.22119815668202</v>
      </c>
      <c r="F80" s="8">
        <v>2410</v>
      </c>
      <c r="G80" s="75">
        <f t="shared" si="5"/>
        <v>1.5399361022364217</v>
      </c>
      <c r="H80" s="270">
        <f t="shared" ref="H80:H100" si="7">F80/$F$23*100</f>
        <v>244.42190669371197</v>
      </c>
    </row>
    <row r="81" spans="1:8">
      <c r="A81" s="365"/>
      <c r="B81" s="134" t="s">
        <v>18</v>
      </c>
      <c r="C81" s="8">
        <v>1790</v>
      </c>
      <c r="D81" s="76">
        <f t="shared" si="4"/>
        <v>1.1437699680511182</v>
      </c>
      <c r="E81" s="126">
        <f t="shared" si="6"/>
        <v>206.22119815668202</v>
      </c>
      <c r="F81" s="8">
        <v>2410</v>
      </c>
      <c r="G81" s="75">
        <f t="shared" si="5"/>
        <v>1.5399361022364217</v>
      </c>
      <c r="H81" s="270">
        <f t="shared" si="7"/>
        <v>244.42190669371197</v>
      </c>
    </row>
    <row r="82" spans="1:8">
      <c r="A82" s="365"/>
      <c r="B82" s="134" t="s">
        <v>19</v>
      </c>
      <c r="C82" s="8">
        <v>1790</v>
      </c>
      <c r="D82" s="76">
        <f t="shared" si="4"/>
        <v>1.1437699680511182</v>
      </c>
      <c r="E82" s="126">
        <f t="shared" si="6"/>
        <v>206.22119815668202</v>
      </c>
      <c r="F82" s="8">
        <v>2410</v>
      </c>
      <c r="G82" s="75">
        <f t="shared" si="5"/>
        <v>1.5399361022364217</v>
      </c>
      <c r="H82" s="270">
        <f t="shared" si="7"/>
        <v>244.42190669371197</v>
      </c>
    </row>
    <row r="83" spans="1:8">
      <c r="A83" s="365"/>
      <c r="B83" s="134" t="s">
        <v>20</v>
      </c>
      <c r="C83" s="8">
        <v>1790</v>
      </c>
      <c r="D83" s="76">
        <f t="shared" si="4"/>
        <v>1.1437699680511182</v>
      </c>
      <c r="E83" s="126">
        <f t="shared" si="6"/>
        <v>206.22119815668202</v>
      </c>
      <c r="F83" s="8">
        <v>2410</v>
      </c>
      <c r="G83" s="75">
        <f t="shared" si="5"/>
        <v>1.5399361022364217</v>
      </c>
      <c r="H83" s="270">
        <f t="shared" si="7"/>
        <v>244.42190669371197</v>
      </c>
    </row>
    <row r="84" spans="1:8">
      <c r="A84" s="365"/>
      <c r="B84" s="134" t="s">
        <v>146</v>
      </c>
      <c r="C84" s="8">
        <v>1790</v>
      </c>
      <c r="D84" s="76">
        <f t="shared" si="4"/>
        <v>1.1437699680511182</v>
      </c>
      <c r="E84" s="126">
        <f t="shared" si="6"/>
        <v>206.22119815668202</v>
      </c>
      <c r="F84" s="8">
        <v>2410</v>
      </c>
      <c r="G84" s="75">
        <f t="shared" si="5"/>
        <v>1.5399361022364217</v>
      </c>
      <c r="H84" s="270">
        <f t="shared" si="7"/>
        <v>244.42190669371197</v>
      </c>
    </row>
    <row r="85" spans="1:8" ht="15" thickBot="1">
      <c r="A85" s="365"/>
      <c r="B85" s="112" t="s">
        <v>147</v>
      </c>
      <c r="C85" s="319">
        <v>1790</v>
      </c>
      <c r="D85" s="165">
        <f t="shared" si="4"/>
        <v>1.1437699680511182</v>
      </c>
      <c r="E85" s="168">
        <f t="shared" si="6"/>
        <v>206.22119815668202</v>
      </c>
      <c r="F85" s="319">
        <v>2410</v>
      </c>
      <c r="G85" s="283">
        <f t="shared" si="5"/>
        <v>1.5399361022364217</v>
      </c>
      <c r="H85" s="114">
        <f t="shared" si="7"/>
        <v>244.42190669371197</v>
      </c>
    </row>
    <row r="86" spans="1:8">
      <c r="A86" s="364">
        <v>2019</v>
      </c>
      <c r="B86" s="83" t="s">
        <v>148</v>
      </c>
      <c r="C86" s="26">
        <v>3150</v>
      </c>
      <c r="D86" s="13">
        <f t="shared" si="4"/>
        <v>2.0127795527156551</v>
      </c>
      <c r="E86" s="27">
        <f t="shared" si="6"/>
        <v>362.90322580645159</v>
      </c>
      <c r="F86" s="26">
        <v>3625</v>
      </c>
      <c r="G86" s="47">
        <f t="shared" si="5"/>
        <v>2.3162939297124598</v>
      </c>
      <c r="H86" s="263">
        <f t="shared" si="7"/>
        <v>367.64705882352939</v>
      </c>
    </row>
    <row r="87" spans="1:8">
      <c r="A87" s="365"/>
      <c r="B87" s="134" t="s">
        <v>12</v>
      </c>
      <c r="C87" s="8">
        <v>3150</v>
      </c>
      <c r="D87" s="76">
        <f t="shared" si="4"/>
        <v>2.0127795527156551</v>
      </c>
      <c r="E87" s="126">
        <f t="shared" si="6"/>
        <v>362.90322580645159</v>
      </c>
      <c r="F87" s="8">
        <v>3625</v>
      </c>
      <c r="G87" s="75">
        <f t="shared" si="5"/>
        <v>2.3162939297124598</v>
      </c>
      <c r="H87" s="270">
        <f t="shared" si="7"/>
        <v>367.64705882352939</v>
      </c>
    </row>
    <row r="88" spans="1:8">
      <c r="A88" s="365"/>
      <c r="B88" s="134" t="s">
        <v>13</v>
      </c>
      <c r="C88" s="8">
        <v>3150</v>
      </c>
      <c r="D88" s="76">
        <f t="shared" si="4"/>
        <v>2.0127795527156551</v>
      </c>
      <c r="E88" s="126">
        <f t="shared" si="6"/>
        <v>362.90322580645159</v>
      </c>
      <c r="F88" s="8">
        <v>3625</v>
      </c>
      <c r="G88" s="75">
        <f t="shared" si="5"/>
        <v>2.3162939297124598</v>
      </c>
      <c r="H88" s="270">
        <f t="shared" si="7"/>
        <v>367.64705882352939</v>
      </c>
    </row>
    <row r="89" spans="1:8">
      <c r="A89" s="365"/>
      <c r="B89" s="134" t="s">
        <v>14</v>
      </c>
      <c r="C89" s="8">
        <v>3150</v>
      </c>
      <c r="D89" s="76">
        <f t="shared" si="4"/>
        <v>2.0127795527156551</v>
      </c>
      <c r="E89" s="126">
        <f t="shared" si="6"/>
        <v>362.90322580645159</v>
      </c>
      <c r="F89" s="8">
        <v>3625</v>
      </c>
      <c r="G89" s="75">
        <f t="shared" si="5"/>
        <v>2.3162939297124598</v>
      </c>
      <c r="H89" s="270">
        <f t="shared" si="7"/>
        <v>367.64705882352939</v>
      </c>
    </row>
    <row r="90" spans="1:8">
      <c r="A90" s="365"/>
      <c r="B90" s="134" t="s">
        <v>15</v>
      </c>
      <c r="C90" s="8">
        <v>3150</v>
      </c>
      <c r="D90" s="76">
        <f t="shared" si="4"/>
        <v>2.0127795527156551</v>
      </c>
      <c r="E90" s="126">
        <f t="shared" si="6"/>
        <v>362.90322580645159</v>
      </c>
      <c r="F90" s="8">
        <v>3625</v>
      </c>
      <c r="G90" s="75">
        <f t="shared" si="5"/>
        <v>2.3162939297124598</v>
      </c>
      <c r="H90" s="270">
        <f t="shared" si="7"/>
        <v>367.64705882352939</v>
      </c>
    </row>
    <row r="91" spans="1:8">
      <c r="A91" s="365"/>
      <c r="B91" s="134" t="s">
        <v>16</v>
      </c>
      <c r="C91" s="8">
        <v>3150</v>
      </c>
      <c r="D91" s="76">
        <f t="shared" si="4"/>
        <v>2.0127795527156551</v>
      </c>
      <c r="E91" s="126">
        <f t="shared" si="6"/>
        <v>362.90322580645159</v>
      </c>
      <c r="F91" s="8">
        <v>3625</v>
      </c>
      <c r="G91" s="75">
        <f t="shared" si="5"/>
        <v>2.3162939297124598</v>
      </c>
      <c r="H91" s="270">
        <f t="shared" si="7"/>
        <v>367.64705882352939</v>
      </c>
    </row>
    <row r="92" spans="1:8">
      <c r="A92" s="365"/>
      <c r="B92" s="134" t="s">
        <v>17</v>
      </c>
      <c r="C92" s="8">
        <v>3150</v>
      </c>
      <c r="D92" s="76">
        <f t="shared" si="4"/>
        <v>2.0127795527156551</v>
      </c>
      <c r="E92" s="126">
        <f t="shared" si="6"/>
        <v>362.90322580645159</v>
      </c>
      <c r="F92" s="8">
        <v>3625</v>
      </c>
      <c r="G92" s="75">
        <f t="shared" si="5"/>
        <v>2.3162939297124598</v>
      </c>
      <c r="H92" s="270">
        <f t="shared" si="7"/>
        <v>367.64705882352939</v>
      </c>
    </row>
    <row r="93" spans="1:8">
      <c r="A93" s="365"/>
      <c r="B93" s="134" t="s">
        <v>18</v>
      </c>
      <c r="C93" s="8">
        <v>3465</v>
      </c>
      <c r="D93" s="76">
        <f t="shared" si="4"/>
        <v>2.2140575079872202</v>
      </c>
      <c r="E93" s="126">
        <f t="shared" si="6"/>
        <v>399.19354838709677</v>
      </c>
      <c r="F93" s="8">
        <v>3988</v>
      </c>
      <c r="G93" s="75">
        <f t="shared" si="5"/>
        <v>2.5482428115015976</v>
      </c>
      <c r="H93" s="270">
        <f t="shared" si="7"/>
        <v>404.4624746450304</v>
      </c>
    </row>
    <row r="94" spans="1:8">
      <c r="A94" s="365"/>
      <c r="B94" s="134" t="s">
        <v>19</v>
      </c>
      <c r="C94" s="8">
        <v>3150</v>
      </c>
      <c r="D94" s="76">
        <f t="shared" si="4"/>
        <v>2.0127795527156551</v>
      </c>
      <c r="E94" s="126">
        <f t="shared" si="6"/>
        <v>362.90322580645159</v>
      </c>
      <c r="F94" s="8">
        <v>3625</v>
      </c>
      <c r="G94" s="75">
        <f t="shared" si="5"/>
        <v>2.3162939297124598</v>
      </c>
      <c r="H94" s="270">
        <f t="shared" si="7"/>
        <v>367.64705882352939</v>
      </c>
    </row>
    <row r="95" spans="1:8">
      <c r="A95" s="365"/>
      <c r="B95" s="134" t="s">
        <v>20</v>
      </c>
      <c r="C95" s="8">
        <v>3150</v>
      </c>
      <c r="D95" s="76">
        <f t="shared" si="4"/>
        <v>2.0127795527156551</v>
      </c>
      <c r="E95" s="126">
        <f t="shared" si="6"/>
        <v>362.90322580645159</v>
      </c>
      <c r="F95" s="8">
        <v>3625</v>
      </c>
      <c r="G95" s="75">
        <f t="shared" si="5"/>
        <v>2.3162939297124598</v>
      </c>
      <c r="H95" s="270">
        <f t="shared" si="7"/>
        <v>367.64705882352939</v>
      </c>
    </row>
    <row r="96" spans="1:8">
      <c r="A96" s="365"/>
      <c r="B96" s="134" t="s">
        <v>146</v>
      </c>
      <c r="C96" s="8">
        <v>4158</v>
      </c>
      <c r="D96" s="76">
        <f t="shared" si="4"/>
        <v>2.6568690095846645</v>
      </c>
      <c r="E96" s="126">
        <f t="shared" si="6"/>
        <v>479.0322580645161</v>
      </c>
      <c r="F96" s="8">
        <v>4788</v>
      </c>
      <c r="G96" s="75">
        <f t="shared" si="5"/>
        <v>3.0594249201277957</v>
      </c>
      <c r="H96" s="270">
        <f t="shared" si="7"/>
        <v>485.59837728194725</v>
      </c>
    </row>
    <row r="97" spans="1:8" ht="15" thickBot="1">
      <c r="A97" s="365"/>
      <c r="B97" s="112" t="s">
        <v>147</v>
      </c>
      <c r="C97" s="319">
        <v>4158</v>
      </c>
      <c r="D97" s="165">
        <f t="shared" si="4"/>
        <v>2.6568690095846645</v>
      </c>
      <c r="E97" s="168">
        <f t="shared" si="6"/>
        <v>479.0322580645161</v>
      </c>
      <c r="F97" s="319">
        <v>4788</v>
      </c>
      <c r="G97" s="283">
        <f t="shared" si="5"/>
        <v>3.0594249201277957</v>
      </c>
      <c r="H97" s="114">
        <f t="shared" si="7"/>
        <v>485.59837728194725</v>
      </c>
    </row>
    <row r="98" spans="1:8">
      <c r="A98" s="364">
        <v>2020</v>
      </c>
      <c r="B98" s="83" t="s">
        <v>148</v>
      </c>
      <c r="C98" s="26">
        <v>4576</v>
      </c>
      <c r="D98" s="13">
        <f t="shared" si="4"/>
        <v>2.9239616613418531</v>
      </c>
      <c r="E98" s="27">
        <f t="shared" si="6"/>
        <v>527.18894009216592</v>
      </c>
      <c r="F98" s="26">
        <v>5030</v>
      </c>
      <c r="G98" s="47">
        <f t="shared" si="5"/>
        <v>3.2140575079872202</v>
      </c>
      <c r="H98" s="263">
        <f t="shared" si="7"/>
        <v>510.14198782961461</v>
      </c>
    </row>
    <row r="99" spans="1:8">
      <c r="A99" s="365"/>
      <c r="B99" s="134" t="s">
        <v>12</v>
      </c>
      <c r="C99" s="8">
        <v>4160</v>
      </c>
      <c r="D99" s="76">
        <f t="shared" si="4"/>
        <v>2.6581469648562299</v>
      </c>
      <c r="E99" s="126">
        <f t="shared" si="6"/>
        <v>479.26267281105987</v>
      </c>
      <c r="F99" s="8">
        <v>4790</v>
      </c>
      <c r="G99" s="75">
        <f t="shared" si="5"/>
        <v>3.060702875399361</v>
      </c>
      <c r="H99" s="270">
        <f t="shared" si="7"/>
        <v>485.80121703853951</v>
      </c>
    </row>
    <row r="100" spans="1:8">
      <c r="A100" s="365"/>
      <c r="B100" s="134" t="s">
        <v>13</v>
      </c>
      <c r="C100" s="8">
        <v>4160</v>
      </c>
      <c r="D100" s="76">
        <f t="shared" si="4"/>
        <v>2.6581469648562299</v>
      </c>
      <c r="E100" s="126">
        <f t="shared" si="6"/>
        <v>479.26267281105987</v>
      </c>
      <c r="F100" s="8">
        <v>4790</v>
      </c>
      <c r="G100" s="75">
        <f t="shared" si="5"/>
        <v>3.060702875399361</v>
      </c>
      <c r="H100" s="270">
        <f t="shared" si="7"/>
        <v>485.80121703853951</v>
      </c>
    </row>
    <row r="101" spans="1:8">
      <c r="A101" s="365"/>
      <c r="B101" s="134" t="s">
        <v>14</v>
      </c>
      <c r="C101" s="8" t="s">
        <v>150</v>
      </c>
      <c r="D101" s="76" t="s">
        <v>150</v>
      </c>
      <c r="E101" s="126" t="s">
        <v>150</v>
      </c>
      <c r="F101" s="8" t="s">
        <v>150</v>
      </c>
      <c r="G101" s="75" t="s">
        <v>150</v>
      </c>
      <c r="H101" s="270" t="s">
        <v>150</v>
      </c>
    </row>
    <row r="102" spans="1:8">
      <c r="A102" s="365"/>
      <c r="B102" s="134" t="s">
        <v>15</v>
      </c>
      <c r="C102" s="8" t="s">
        <v>150</v>
      </c>
      <c r="D102" s="76" t="s">
        <v>150</v>
      </c>
      <c r="E102" s="126" t="s">
        <v>150</v>
      </c>
      <c r="F102" s="8" t="s">
        <v>150</v>
      </c>
      <c r="G102" s="75" t="s">
        <v>150</v>
      </c>
      <c r="H102" s="270" t="s">
        <v>150</v>
      </c>
    </row>
    <row r="103" spans="1:8">
      <c r="A103" s="365"/>
      <c r="B103" s="134" t="s">
        <v>16</v>
      </c>
      <c r="C103" s="8" t="s">
        <v>150</v>
      </c>
      <c r="D103" s="76" t="s">
        <v>150</v>
      </c>
      <c r="E103" s="126" t="s">
        <v>150</v>
      </c>
      <c r="F103" s="8" t="s">
        <v>150</v>
      </c>
      <c r="G103" s="75" t="s">
        <v>150</v>
      </c>
      <c r="H103" s="270" t="s">
        <v>150</v>
      </c>
    </row>
    <row r="104" spans="1:8">
      <c r="A104" s="365"/>
      <c r="B104" s="134" t="s">
        <v>17</v>
      </c>
      <c r="C104" s="8" t="s">
        <v>150</v>
      </c>
      <c r="D104" s="76" t="s">
        <v>150</v>
      </c>
      <c r="E104" s="126" t="s">
        <v>150</v>
      </c>
      <c r="F104" s="8" t="s">
        <v>150</v>
      </c>
      <c r="G104" s="75" t="s">
        <v>150</v>
      </c>
      <c r="H104" s="270" t="s">
        <v>150</v>
      </c>
    </row>
    <row r="105" spans="1:8">
      <c r="A105" s="365"/>
      <c r="B105" s="134" t="s">
        <v>18</v>
      </c>
      <c r="C105" s="8" t="s">
        <v>150</v>
      </c>
      <c r="D105" s="76" t="s">
        <v>150</v>
      </c>
      <c r="E105" s="126" t="s">
        <v>150</v>
      </c>
      <c r="F105" s="8" t="s">
        <v>150</v>
      </c>
      <c r="G105" s="75" t="s">
        <v>150</v>
      </c>
      <c r="H105" s="270" t="s">
        <v>150</v>
      </c>
    </row>
    <row r="106" spans="1:8">
      <c r="A106" s="365"/>
      <c r="B106" s="134" t="s">
        <v>19</v>
      </c>
      <c r="C106" s="8" t="s">
        <v>150</v>
      </c>
      <c r="D106" s="76" t="s">
        <v>150</v>
      </c>
      <c r="E106" s="126" t="s">
        <v>150</v>
      </c>
      <c r="F106" s="8" t="s">
        <v>150</v>
      </c>
      <c r="G106" s="75" t="s">
        <v>150</v>
      </c>
      <c r="H106" s="270" t="s">
        <v>150</v>
      </c>
    </row>
    <row r="107" spans="1:8">
      <c r="A107" s="365"/>
      <c r="B107" s="134" t="s">
        <v>20</v>
      </c>
      <c r="C107" s="8" t="s">
        <v>150</v>
      </c>
      <c r="D107" s="76" t="s">
        <v>150</v>
      </c>
      <c r="E107" s="126" t="s">
        <v>150</v>
      </c>
      <c r="F107" s="8" t="s">
        <v>150</v>
      </c>
      <c r="G107" s="75" t="s">
        <v>150</v>
      </c>
      <c r="H107" s="270" t="s">
        <v>150</v>
      </c>
    </row>
    <row r="108" spans="1:8">
      <c r="A108" s="365"/>
      <c r="B108" s="134" t="s">
        <v>146</v>
      </c>
      <c r="C108" s="8" t="s">
        <v>150</v>
      </c>
      <c r="D108" s="76" t="s">
        <v>150</v>
      </c>
      <c r="E108" s="126" t="s">
        <v>150</v>
      </c>
      <c r="F108" s="8" t="s">
        <v>150</v>
      </c>
      <c r="G108" s="75" t="s">
        <v>150</v>
      </c>
      <c r="H108" s="270" t="s">
        <v>150</v>
      </c>
    </row>
    <row r="109" spans="1:8" ht="15" thickBot="1">
      <c r="A109" s="365"/>
      <c r="B109" s="112" t="s">
        <v>147</v>
      </c>
      <c r="C109" s="319" t="s">
        <v>150</v>
      </c>
      <c r="D109" s="165" t="s">
        <v>150</v>
      </c>
      <c r="E109" s="168" t="s">
        <v>150</v>
      </c>
      <c r="F109" s="319" t="s">
        <v>150</v>
      </c>
      <c r="G109" s="283" t="s">
        <v>150</v>
      </c>
      <c r="H109" s="114" t="s">
        <v>150</v>
      </c>
    </row>
    <row r="110" spans="1:8">
      <c r="A110" s="364">
        <v>2021</v>
      </c>
      <c r="B110" s="134" t="s">
        <v>148</v>
      </c>
      <c r="C110" s="8" t="s">
        <v>150</v>
      </c>
      <c r="D110" s="76" t="s">
        <v>150</v>
      </c>
      <c r="E110" s="126" t="s">
        <v>150</v>
      </c>
      <c r="F110" s="8" t="s">
        <v>150</v>
      </c>
      <c r="G110" s="75" t="s">
        <v>150</v>
      </c>
      <c r="H110" s="270" t="s">
        <v>150</v>
      </c>
    </row>
    <row r="111" spans="1:8">
      <c r="A111" s="365"/>
      <c r="B111" s="134" t="s">
        <v>12</v>
      </c>
      <c r="C111" s="8" t="s">
        <v>150</v>
      </c>
      <c r="D111" s="76" t="s">
        <v>150</v>
      </c>
      <c r="E111" s="126" t="s">
        <v>150</v>
      </c>
      <c r="F111" s="8" t="s">
        <v>150</v>
      </c>
      <c r="G111" s="75" t="s">
        <v>150</v>
      </c>
      <c r="H111" s="270" t="s">
        <v>150</v>
      </c>
    </row>
    <row r="112" spans="1:8">
      <c r="A112" s="365"/>
      <c r="B112" s="134" t="s">
        <v>13</v>
      </c>
      <c r="C112" s="8" t="s">
        <v>150</v>
      </c>
      <c r="D112" s="76" t="s">
        <v>150</v>
      </c>
      <c r="E112" s="126" t="s">
        <v>150</v>
      </c>
      <c r="F112" s="8" t="s">
        <v>150</v>
      </c>
      <c r="G112" s="75" t="s">
        <v>150</v>
      </c>
      <c r="H112" s="270" t="s">
        <v>150</v>
      </c>
    </row>
    <row r="113" spans="1:8">
      <c r="A113" s="365"/>
      <c r="B113" s="134" t="s">
        <v>14</v>
      </c>
      <c r="C113" s="8" t="s">
        <v>150</v>
      </c>
      <c r="D113" s="76" t="s">
        <v>150</v>
      </c>
      <c r="E113" s="126" t="s">
        <v>150</v>
      </c>
      <c r="F113" s="8" t="s">
        <v>150</v>
      </c>
      <c r="G113" s="75" t="s">
        <v>150</v>
      </c>
      <c r="H113" s="270" t="s">
        <v>150</v>
      </c>
    </row>
    <row r="114" spans="1:8">
      <c r="A114" s="365"/>
      <c r="B114" s="134" t="s">
        <v>15</v>
      </c>
      <c r="C114" s="8" t="s">
        <v>150</v>
      </c>
      <c r="D114" s="76" t="s">
        <v>150</v>
      </c>
      <c r="E114" s="126" t="s">
        <v>150</v>
      </c>
      <c r="F114" s="8" t="s">
        <v>150</v>
      </c>
      <c r="G114" s="75" t="s">
        <v>150</v>
      </c>
      <c r="H114" s="270" t="s">
        <v>150</v>
      </c>
    </row>
    <row r="115" spans="1:8">
      <c r="A115" s="365"/>
      <c r="B115" s="134" t="s">
        <v>16</v>
      </c>
      <c r="C115" s="8">
        <v>7760</v>
      </c>
      <c r="D115" s="76">
        <f t="shared" ref="D115:D117" si="8">C115/$B$119</f>
        <v>4.958466453674121</v>
      </c>
      <c r="E115" s="126">
        <f t="shared" ref="E115:E117" si="9">C115/$C$23*100</f>
        <v>894.00921658986169</v>
      </c>
      <c r="F115" s="8">
        <v>9145</v>
      </c>
      <c r="G115" s="75">
        <f t="shared" ref="G115:G117" si="10">F115/$B$119</f>
        <v>5.8434504792332271</v>
      </c>
      <c r="H115" s="270">
        <f t="shared" ref="H115:H117" si="11">F115/$F$23*100</f>
        <v>927.4847870182557</v>
      </c>
    </row>
    <row r="116" spans="1:8">
      <c r="A116" s="365"/>
      <c r="B116" s="134" t="s">
        <v>17</v>
      </c>
      <c r="C116" s="8">
        <v>7760</v>
      </c>
      <c r="D116" s="76">
        <f t="shared" si="8"/>
        <v>4.958466453674121</v>
      </c>
      <c r="E116" s="126">
        <f t="shared" si="9"/>
        <v>894.00921658986169</v>
      </c>
      <c r="F116" s="8">
        <v>9145</v>
      </c>
      <c r="G116" s="75">
        <f t="shared" si="10"/>
        <v>5.8434504792332271</v>
      </c>
      <c r="H116" s="270">
        <f t="shared" si="11"/>
        <v>927.4847870182557</v>
      </c>
    </row>
    <row r="117" spans="1:8">
      <c r="A117" s="365"/>
      <c r="B117" s="134" t="s">
        <v>18</v>
      </c>
      <c r="C117" s="8">
        <v>7760</v>
      </c>
      <c r="D117" s="76">
        <f t="shared" si="8"/>
        <v>4.958466453674121</v>
      </c>
      <c r="E117" s="126">
        <f t="shared" si="9"/>
        <v>894.00921658986169</v>
      </c>
      <c r="F117" s="8">
        <v>9145</v>
      </c>
      <c r="G117" s="75">
        <f t="shared" si="10"/>
        <v>5.8434504792332271</v>
      </c>
      <c r="H117" s="270">
        <f t="shared" si="11"/>
        <v>927.4847870182557</v>
      </c>
    </row>
    <row r="118" spans="1:8" ht="15" thickBot="1">
      <c r="A118" s="372"/>
      <c r="B118" s="100" t="s">
        <v>19</v>
      </c>
      <c r="C118" s="43" t="s">
        <v>150</v>
      </c>
      <c r="D118" s="17" t="s">
        <v>150</v>
      </c>
      <c r="E118" s="42" t="s">
        <v>150</v>
      </c>
      <c r="F118" s="43" t="s">
        <v>150</v>
      </c>
      <c r="G118" s="59" t="s">
        <v>150</v>
      </c>
      <c r="H118" s="141" t="s">
        <v>150</v>
      </c>
    </row>
    <row r="119" spans="1:8">
      <c r="A119" s="71" t="s">
        <v>36</v>
      </c>
      <c r="B119" s="19">
        <v>1565</v>
      </c>
    </row>
    <row r="120" spans="1:8">
      <c r="A120" s="9"/>
    </row>
    <row r="121" spans="1:8">
      <c r="A121" t="s">
        <v>93</v>
      </c>
    </row>
    <row r="122" spans="1:8">
      <c r="A122" s="6" t="s">
        <v>74</v>
      </c>
    </row>
    <row r="123" spans="1:8">
      <c r="A123" s="6" t="s">
        <v>75</v>
      </c>
    </row>
    <row r="125" spans="1:8">
      <c r="A125" s="118" t="s">
        <v>21</v>
      </c>
    </row>
    <row r="127" spans="1:8">
      <c r="A127" s="452" t="s">
        <v>259</v>
      </c>
    </row>
    <row r="128" spans="1:8">
      <c r="A128" s="453" t="s">
        <v>260</v>
      </c>
    </row>
  </sheetData>
  <mergeCells count="14">
    <mergeCell ref="A98:A109"/>
    <mergeCell ref="A86:A97"/>
    <mergeCell ref="A74:A85"/>
    <mergeCell ref="A62:A73"/>
    <mergeCell ref="A110:A118"/>
    <mergeCell ref="A50:A61"/>
    <mergeCell ref="C12:H12"/>
    <mergeCell ref="C13:E13"/>
    <mergeCell ref="F13:H13"/>
    <mergeCell ref="A15:A25"/>
    <mergeCell ref="A38:A49"/>
    <mergeCell ref="A26:A37"/>
    <mergeCell ref="A12:A14"/>
    <mergeCell ref="B12:B14"/>
  </mergeCells>
  <hyperlinks>
    <hyperlink ref="A125" location="Índice!A1" display="Volver al Índice" xr:uid="{00000000-0004-0000-0700-000000000000}"/>
    <hyperlink ref="A128" r:id="rId1" xr:uid="{EB926A3F-FA02-4432-99DE-C71DCFA53B9C}"/>
  </hyperlinks>
  <pageMargins left="0.7" right="0.7" top="0.75" bottom="0.75" header="0.3" footer="0.3"/>
  <pageSetup paperSize="9" orientation="portrait"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D120"/>
  <sheetViews>
    <sheetView showGridLines="0" zoomScale="80" zoomScaleNormal="80" workbookViewId="0"/>
  </sheetViews>
  <sheetFormatPr baseColWidth="10" defaultColWidth="22.6640625" defaultRowHeight="14.4"/>
  <cols>
    <col min="3" max="4" width="35.6640625" customWidth="1"/>
  </cols>
  <sheetData>
    <row r="1" spans="1:4">
      <c r="A1" s="3" t="s">
        <v>0</v>
      </c>
      <c r="B1" s="2"/>
    </row>
    <row r="2" spans="1:4">
      <c r="A2" s="3" t="s">
        <v>1</v>
      </c>
      <c r="B2" s="2"/>
    </row>
    <row r="3" spans="1:4">
      <c r="A3" s="3" t="s">
        <v>2</v>
      </c>
      <c r="B3" s="2"/>
    </row>
    <row r="4" spans="1:4">
      <c r="A4" s="3" t="s">
        <v>3</v>
      </c>
      <c r="B4" s="2" t="s">
        <v>4</v>
      </c>
    </row>
    <row r="5" spans="1:4">
      <c r="A5" s="3" t="s">
        <v>6</v>
      </c>
      <c r="B5" s="2" t="s">
        <v>24</v>
      </c>
    </row>
    <row r="6" spans="1:4">
      <c r="A6" s="3" t="s">
        <v>5</v>
      </c>
      <c r="B6" s="2" t="s">
        <v>162</v>
      </c>
    </row>
    <row r="7" spans="1:4">
      <c r="A7" s="3" t="s">
        <v>7</v>
      </c>
      <c r="B7" s="2" t="s">
        <v>22</v>
      </c>
    </row>
    <row r="8" spans="1:4">
      <c r="A8" s="3" t="s">
        <v>8</v>
      </c>
      <c r="B8" s="174" t="str">
        <f>'BA-BAHIA BLANCA (A)'!B8</f>
        <v>septiembre 2021</v>
      </c>
    </row>
    <row r="9" spans="1:4">
      <c r="A9" s="3" t="s">
        <v>9</v>
      </c>
      <c r="B9" s="174" t="str">
        <f>'BA-BAHIA BLANCA (A)'!B9</f>
        <v>septiembre 2021</v>
      </c>
    </row>
    <row r="11" spans="1:4" ht="15" thickBot="1"/>
    <row r="12" spans="1:4">
      <c r="A12" s="398" t="s">
        <v>10</v>
      </c>
      <c r="B12" s="410" t="s">
        <v>11</v>
      </c>
      <c r="C12" s="408" t="s">
        <v>37</v>
      </c>
      <c r="D12" s="409"/>
    </row>
    <row r="13" spans="1:4" ht="15" thickBot="1">
      <c r="A13" s="367"/>
      <c r="B13" s="411"/>
      <c r="C13" s="46" t="s">
        <v>38</v>
      </c>
      <c r="D13" s="12" t="s">
        <v>39</v>
      </c>
    </row>
    <row r="14" spans="1:4">
      <c r="A14" s="401">
        <v>2013</v>
      </c>
      <c r="B14" s="50" t="s">
        <v>12</v>
      </c>
      <c r="C14" s="47">
        <f>'BA-BARILOCHE (A)'!C15/'BA-BARILOCHE (O)'!C15</f>
        <v>1.6774193548387097</v>
      </c>
      <c r="D14" s="14">
        <f>'BA-BARILOCHE (A)'!C15/'BA-BARILOCHE (O)'!F15</f>
        <v>1.4841997961264017</v>
      </c>
    </row>
    <row r="15" spans="1:4">
      <c r="A15" s="402"/>
      <c r="B15" s="51" t="s">
        <v>13</v>
      </c>
      <c r="C15" s="48">
        <f>'BA-BARILOCHE (A)'!C16/'BA-BARILOCHE (O)'!C16</f>
        <v>1.9158986175115207</v>
      </c>
      <c r="D15" s="16">
        <f>'BA-BARILOCHE (A)'!C16/'BA-BARILOCHE (O)'!F16</f>
        <v>1.6866125760649087</v>
      </c>
    </row>
    <row r="16" spans="1:4">
      <c r="A16" s="402"/>
      <c r="B16" s="51" t="s">
        <v>14</v>
      </c>
      <c r="C16" s="48">
        <f>'BA-BARILOCHE (A)'!C17/'BA-BARILOCHE (O)'!C17</f>
        <v>1.3594470046082949</v>
      </c>
      <c r="D16" s="16">
        <f>'BA-BARILOCHE (A)'!C17/'BA-BARILOCHE (O)'!F17</f>
        <v>1.1967545638945234</v>
      </c>
    </row>
    <row r="17" spans="1:4">
      <c r="A17" s="402"/>
      <c r="B17" s="51" t="s">
        <v>15</v>
      </c>
      <c r="C17" s="48">
        <f>'BA-BARILOCHE (A)'!C18/'BA-BARILOCHE (O)'!C18</f>
        <v>1.8548387096774193</v>
      </c>
      <c r="D17" s="16">
        <f>'BA-BARILOCHE (A)'!C18/'BA-BARILOCHE (O)'!F18</f>
        <v>1.6328600405679514</v>
      </c>
    </row>
    <row r="18" spans="1:4">
      <c r="A18" s="402"/>
      <c r="B18" s="51" t="s">
        <v>16</v>
      </c>
      <c r="C18" s="48">
        <f>'BA-BARILOCHE (A)'!C19/'BA-BARILOCHE (O)'!C19</f>
        <v>2.2315668202764978</v>
      </c>
      <c r="D18" s="16">
        <f>'BA-BARILOCHE (A)'!C19/'BA-BARILOCHE (O)'!F19</f>
        <v>1.9645030425963488</v>
      </c>
    </row>
    <row r="19" spans="1:4">
      <c r="A19" s="402"/>
      <c r="B19" s="51" t="s">
        <v>17</v>
      </c>
      <c r="C19" s="48">
        <f>'BA-BARILOCHE (A)'!C20/'BA-BARILOCHE (O)'!C20</f>
        <v>1.8191244239631337</v>
      </c>
      <c r="D19" s="16">
        <f>'BA-BARILOCHE (A)'!C20/'BA-BARILOCHE (O)'!F20</f>
        <v>1.601419878296146</v>
      </c>
    </row>
    <row r="20" spans="1:4">
      <c r="A20" s="402"/>
      <c r="B20" s="51" t="s">
        <v>18</v>
      </c>
      <c r="C20" s="48">
        <f>'BA-BARILOCHE (A)'!C21/'BA-BARILOCHE (O)'!C21</f>
        <v>1.8191244239631337</v>
      </c>
      <c r="D20" s="16">
        <f>'BA-BARILOCHE (A)'!C21/'BA-BARILOCHE (O)'!F21</f>
        <v>1.601419878296146</v>
      </c>
    </row>
    <row r="21" spans="1:4">
      <c r="A21" s="402"/>
      <c r="B21" s="51" t="s">
        <v>19</v>
      </c>
      <c r="C21" s="48">
        <f>'BA-BARILOCHE (A)'!C22/'BA-BARILOCHE (O)'!C22</f>
        <v>1.7960829493087558</v>
      </c>
      <c r="D21" s="16">
        <f>'BA-BARILOCHE (A)'!C22/'BA-BARILOCHE (O)'!F22</f>
        <v>1.5811359026369169</v>
      </c>
    </row>
    <row r="22" spans="1:4">
      <c r="A22" s="402"/>
      <c r="B22" s="51" t="s">
        <v>20</v>
      </c>
      <c r="C22" s="48">
        <f>'BA-BARILOCHE (A)'!C23/'BA-BARILOCHE (O)'!C23</f>
        <v>1.7960829493087558</v>
      </c>
      <c r="D22" s="16">
        <f>'BA-BARILOCHE (A)'!C23/'BA-BARILOCHE (O)'!F23</f>
        <v>1.5811359026369169</v>
      </c>
    </row>
    <row r="23" spans="1:4">
      <c r="A23" s="402"/>
      <c r="B23" s="51" t="s">
        <v>146</v>
      </c>
      <c r="C23" s="48">
        <f>'BA-BARILOCHE (A)'!C24/'BA-BARILOCHE (O)'!C24</f>
        <v>1.7960829493087558</v>
      </c>
      <c r="D23" s="16">
        <f>'BA-BARILOCHE (A)'!C24/'BA-BARILOCHE (O)'!F24</f>
        <v>1.5811359026369169</v>
      </c>
    </row>
    <row r="24" spans="1:4" ht="15" thickBot="1">
      <c r="A24" s="412"/>
      <c r="B24" s="52" t="s">
        <v>147</v>
      </c>
      <c r="C24" s="49">
        <f>'BA-BARILOCHE (A)'!C25/'BA-BARILOCHE (O)'!C25</f>
        <v>1.7960829493087558</v>
      </c>
      <c r="D24" s="45">
        <f>'BA-BARILOCHE (A)'!C25/'BA-BARILOCHE (O)'!F25</f>
        <v>1.5811359026369169</v>
      </c>
    </row>
    <row r="25" spans="1:4">
      <c r="A25" s="413">
        <v>2014</v>
      </c>
      <c r="B25" s="115" t="s">
        <v>148</v>
      </c>
      <c r="C25" s="47">
        <f>'BA-BARILOCHE (A)'!C26/'BA-BARILOCHE (O)'!C26</f>
        <v>1.8264550264550266</v>
      </c>
      <c r="D25" s="14">
        <f>'BA-BARILOCHE (A)'!C26/'BA-BARILOCHE (O)'!F26</f>
        <v>1.601113172541744</v>
      </c>
    </row>
    <row r="26" spans="1:4">
      <c r="A26" s="393"/>
      <c r="B26" s="78" t="s">
        <v>12</v>
      </c>
      <c r="C26" s="48">
        <f>'BA-BARILOCHE (A)'!C27/'BA-BARILOCHE (O)'!C27</f>
        <v>2.4220143268473961</v>
      </c>
      <c r="D26" s="16">
        <f>'BA-BARILOCHE (A)'!C27/'BA-BARILOCHE (O)'!F27</f>
        <v>2.1252600842760478</v>
      </c>
    </row>
    <row r="27" spans="1:4">
      <c r="A27" s="393"/>
      <c r="B27" s="78" t="s">
        <v>13</v>
      </c>
      <c r="C27" s="48">
        <f>'BA-BARILOCHE (A)'!C28/'BA-BARILOCHE (O)'!C28</f>
        <v>1.711398277004639</v>
      </c>
      <c r="D27" s="16">
        <f>'BA-BARILOCHE (A)'!C28/'BA-BARILOCHE (O)'!F28</f>
        <v>1.502326934264107</v>
      </c>
    </row>
    <row r="28" spans="1:4">
      <c r="A28" s="393"/>
      <c r="B28" s="94" t="s">
        <v>14</v>
      </c>
      <c r="C28" s="48">
        <f>'BA-BARILOCHE (A)'!C29/'BA-BARILOCHE (O)'!C29</f>
        <v>1.8290258449304175</v>
      </c>
      <c r="D28" s="16">
        <f>'BA-BARILOCHE (A)'!C29/'BA-BARILOCHE (O)'!F29</f>
        <v>1.6055846422338569</v>
      </c>
    </row>
    <row r="29" spans="1:4" ht="16.5" customHeight="1">
      <c r="A29" s="393"/>
      <c r="B29" s="94" t="s">
        <v>15</v>
      </c>
      <c r="C29" s="48">
        <f>'BA-BARILOCHE (A)'!C30/'BA-BARILOCHE (O)'!C30</f>
        <v>1.9532803180914513</v>
      </c>
      <c r="D29" s="16">
        <f>'BA-BARILOCHE (A)'!C30/'BA-BARILOCHE (O)'!F30</f>
        <v>1.7146596858638743</v>
      </c>
    </row>
    <row r="30" spans="1:4" ht="16.5" customHeight="1">
      <c r="A30" s="393"/>
      <c r="B30" s="94" t="s">
        <v>16</v>
      </c>
      <c r="C30" s="48">
        <f>'BA-BARILOCHE (A)'!C31/'BA-BARILOCHE (O)'!C31</f>
        <v>2.4671968190854869</v>
      </c>
      <c r="D30" s="16">
        <f>'BA-BARILOCHE (A)'!C31/'BA-BARILOCHE (O)'!F31</f>
        <v>2.1657940663176265</v>
      </c>
    </row>
    <row r="31" spans="1:4" ht="16.5" customHeight="1">
      <c r="A31" s="393"/>
      <c r="B31" s="94" t="s">
        <v>17</v>
      </c>
      <c r="C31" s="48">
        <f>'BA-BARILOCHE (A)'!C32/'BA-BARILOCHE (O)'!C32</f>
        <v>1.852622061482821</v>
      </c>
      <c r="D31" s="16">
        <f>'BA-BARILOCHE (A)'!C32/'BA-BARILOCHE (O)'!F32</f>
        <v>1.6249008723235527</v>
      </c>
    </row>
    <row r="32" spans="1:4" ht="16.5" customHeight="1">
      <c r="A32" s="393"/>
      <c r="B32" s="94" t="s">
        <v>18</v>
      </c>
      <c r="C32" s="48">
        <f>'BA-BARILOCHE (A)'!C33/'BA-BARILOCHE (O)'!C33</f>
        <v>1.8462929475587704</v>
      </c>
      <c r="D32" s="16">
        <f>'BA-BARILOCHE (A)'!C33/'BA-BARILOCHE (O)'!F33</f>
        <v>1.619349722442506</v>
      </c>
    </row>
    <row r="33" spans="1:4" ht="16.5" customHeight="1">
      <c r="A33" s="393"/>
      <c r="B33" s="94" t="s">
        <v>19</v>
      </c>
      <c r="C33" s="48">
        <f>'BA-BARILOCHE (A)'!C34/'BA-BARILOCHE (O)'!C34</f>
        <v>1.7802893309222423</v>
      </c>
      <c r="D33" s="16">
        <f>'BA-BARILOCHE (A)'!C34/'BA-BARILOCHE (O)'!F34</f>
        <v>1.5614591593973037</v>
      </c>
    </row>
    <row r="34" spans="1:4" ht="16.5" customHeight="1">
      <c r="A34" s="393"/>
      <c r="B34" s="94" t="s">
        <v>20</v>
      </c>
      <c r="C34" s="48">
        <f>'BA-BARILOCHE (A)'!C35/'BA-BARILOCHE (O)'!C35</f>
        <v>1.8942133815551536</v>
      </c>
      <c r="D34" s="16">
        <f>'BA-BARILOCHE (A)'!C35/'BA-BARILOCHE (O)'!F35</f>
        <v>1.6626984126984128</v>
      </c>
    </row>
    <row r="35" spans="1:4" ht="16.5" customHeight="1">
      <c r="A35" s="393"/>
      <c r="B35" s="94" t="s">
        <v>146</v>
      </c>
      <c r="C35" s="48">
        <f>'BA-BARILOCHE (A)'!C36/'BA-BARILOCHE (O)'!C36</f>
        <v>1.5750452079566004</v>
      </c>
      <c r="D35" s="16">
        <f>'BA-BARILOCHE (A)'!C36/'BA-BARILOCHE (O)'!F36</f>
        <v>1.3825396825396825</v>
      </c>
    </row>
    <row r="36" spans="1:4" ht="16.5" customHeight="1" thickBot="1">
      <c r="A36" s="393"/>
      <c r="B36" s="94" t="s">
        <v>147</v>
      </c>
      <c r="C36" s="49">
        <f>'BA-BARILOCHE (A)'!C37/'BA-BARILOCHE (O)'!C37</f>
        <v>4.6918085969180856</v>
      </c>
      <c r="D36" s="45">
        <f>'BA-BARILOCHE (A)'!C37/'BA-BARILOCHE (O)'!F37</f>
        <v>4.1233071988595862</v>
      </c>
    </row>
    <row r="37" spans="1:4" ht="16.5" customHeight="1">
      <c r="A37" s="406">
        <v>2015</v>
      </c>
      <c r="B37" s="115" t="s">
        <v>148</v>
      </c>
      <c r="C37" s="47">
        <f>'BA-BARILOCHE (A)'!C38/'BA-BARILOCHE (O)'!C38</f>
        <v>1.8605028386050284</v>
      </c>
      <c r="D37" s="14">
        <f>'BA-BARILOCHE (A)'!C38/'BA-BARILOCHE (O)'!F38</f>
        <v>1.6350677120456165</v>
      </c>
    </row>
    <row r="38" spans="1:4">
      <c r="A38" s="407"/>
      <c r="B38" s="78" t="s">
        <v>12</v>
      </c>
      <c r="C38" s="48">
        <f>'BA-BARILOCHE (A)'!C39/'BA-BARILOCHE (O)'!C39</f>
        <v>1.3884833738848337</v>
      </c>
      <c r="D38" s="16">
        <f>'BA-BARILOCHE (A)'!C39/'BA-BARILOCHE (O)'!F39</f>
        <v>1.2202423378474696</v>
      </c>
    </row>
    <row r="39" spans="1:4">
      <c r="A39" s="407"/>
      <c r="B39" s="78" t="s">
        <v>13</v>
      </c>
      <c r="C39" s="48">
        <f>'BA-BARILOCHE (A)'!C40/'BA-BARILOCHE (O)'!C40</f>
        <v>1.4736415247364152</v>
      </c>
      <c r="D39" s="16">
        <f>'BA-BARILOCHE (A)'!C40/'BA-BARILOCHE (O)'!F40</f>
        <v>1.2950819672131149</v>
      </c>
    </row>
    <row r="40" spans="1:4">
      <c r="A40" s="407"/>
      <c r="B40" s="78" t="s">
        <v>14</v>
      </c>
      <c r="C40" s="48">
        <f>'BA-BARILOCHE (A)'!C41/'BA-BARILOCHE (O)'!C41</f>
        <v>1.3884833738848337</v>
      </c>
      <c r="D40" s="16">
        <f>'BA-BARILOCHE (A)'!C41/'BA-BARILOCHE (O)'!F41</f>
        <v>1.2202423378474696</v>
      </c>
    </row>
    <row r="41" spans="1:4">
      <c r="A41" s="407"/>
      <c r="B41" s="78" t="s">
        <v>15</v>
      </c>
      <c r="C41" s="48">
        <f>'BA-BARILOCHE (A)'!C42/'BA-BARILOCHE (O)'!C42</f>
        <v>1.3430656934306568</v>
      </c>
      <c r="D41" s="16">
        <f>'BA-BARILOCHE (A)'!C42/'BA-BARILOCHE (O)'!F42</f>
        <v>1.180327868852459</v>
      </c>
    </row>
    <row r="42" spans="1:4">
      <c r="A42" s="407"/>
      <c r="B42" s="51" t="s">
        <v>16</v>
      </c>
      <c r="C42" s="48">
        <f>'BA-BARILOCHE (A)'!C43/'BA-BARILOCHE (O)'!C43</f>
        <v>1.6415247364152474</v>
      </c>
      <c r="D42" s="16">
        <f>'BA-BARILOCHE (A)'!C43/'BA-BARILOCHE (O)'!F43</f>
        <v>1.4426229508196722</v>
      </c>
    </row>
    <row r="43" spans="1:4">
      <c r="A43" s="407"/>
      <c r="B43" s="51" t="s">
        <v>17</v>
      </c>
      <c r="C43" s="48">
        <f>'BA-BARILOCHE (A)'!C44/'BA-BARILOCHE (O)'!C44</f>
        <v>1.2293986636971046</v>
      </c>
      <c r="D43" s="16">
        <f>'BA-BARILOCHE (A)'!C44/'BA-BARILOCHE (O)'!F44</f>
        <v>1.078827361563518</v>
      </c>
    </row>
    <row r="44" spans="1:4">
      <c r="A44" s="407"/>
      <c r="B44" s="51" t="s">
        <v>18</v>
      </c>
      <c r="C44" s="48">
        <f>'BA-BARILOCHE (A)'!C45/'BA-BARILOCHE (O)'!C45</f>
        <v>2.3481811432813662</v>
      </c>
      <c r="D44" s="16">
        <f>'BA-BARILOCHE (A)'!C45/'BA-BARILOCHE (O)'!F45</f>
        <v>2.060586319218241</v>
      </c>
    </row>
    <row r="45" spans="1:4">
      <c r="A45" s="407"/>
      <c r="B45" s="133" t="s">
        <v>19</v>
      </c>
      <c r="C45" s="48">
        <f>'BA-BARILOCHE (A)'!C46/'BA-BARILOCHE (O)'!C46</f>
        <v>1.3471295060080106</v>
      </c>
      <c r="D45" s="16">
        <f>'BA-BARILOCHE (A)'!C46/'BA-BARILOCHE (O)'!F46</f>
        <v>1.1870588235294117</v>
      </c>
    </row>
    <row r="46" spans="1:4">
      <c r="A46" s="407"/>
      <c r="B46" s="51" t="s">
        <v>20</v>
      </c>
      <c r="C46" s="48">
        <f>'BA-BARILOCHE (A)'!C47/'BA-BARILOCHE (O)'!C47</f>
        <v>1.184913217623498</v>
      </c>
      <c r="D46" s="16">
        <f>'BA-BARILOCHE (A)'!C47/'BA-BARILOCHE (O)'!F47</f>
        <v>1.0441176470588236</v>
      </c>
    </row>
    <row r="47" spans="1:4">
      <c r="A47" s="407"/>
      <c r="B47" s="51" t="s">
        <v>146</v>
      </c>
      <c r="C47" s="48">
        <f>'BA-BARILOCHE (A)'!C48/'BA-BARILOCHE (O)'!C48</f>
        <v>1.369826435246996</v>
      </c>
      <c r="D47" s="16">
        <f>'BA-BARILOCHE (A)'!C48/'BA-BARILOCHE (O)'!F48</f>
        <v>1.2156398104265402</v>
      </c>
    </row>
    <row r="48" spans="1:4" ht="15" thickBot="1">
      <c r="A48" s="407"/>
      <c r="B48" s="147" t="s">
        <v>147</v>
      </c>
      <c r="C48" s="49">
        <f>'BA-BARILOCHE (A)'!C49/'BA-BARILOCHE (O)'!C49</f>
        <v>1.9538922155688623</v>
      </c>
      <c r="D48" s="45">
        <f>'BA-BARILOCHE (A)'!C49/'BA-BARILOCHE (O)'!F49</f>
        <v>1.7128608923884514</v>
      </c>
    </row>
    <row r="49" spans="1:4">
      <c r="A49" s="404">
        <v>2016</v>
      </c>
      <c r="B49" s="115" t="s">
        <v>148</v>
      </c>
      <c r="C49" s="47">
        <f>'BA-BARILOCHE (A)'!C50/'BA-BARILOCHE (O)'!C50</f>
        <v>1.5634730538922155</v>
      </c>
      <c r="D49" s="14">
        <f>'BA-BARILOCHE (A)'!C50/'BA-BARILOCHE (O)'!F50</f>
        <v>1.3706036745406824</v>
      </c>
    </row>
    <row r="50" spans="1:4">
      <c r="A50" s="405"/>
      <c r="B50" s="79" t="s">
        <v>12</v>
      </c>
      <c r="C50" s="48">
        <f>'BA-BARILOCHE (A)'!C51/'BA-BARILOCHE (O)'!C51</f>
        <v>1.8449101796407186</v>
      </c>
      <c r="D50" s="16">
        <f>'BA-BARILOCHE (A)'!C51/'BA-BARILOCHE (O)'!F51</f>
        <v>1.6173228346456694</v>
      </c>
    </row>
    <row r="51" spans="1:4">
      <c r="A51" s="405"/>
      <c r="B51" s="79" t="s">
        <v>13</v>
      </c>
      <c r="C51" s="48">
        <f>'BA-BARILOCHE (A)'!C52/'BA-BARILOCHE (O)'!C52</f>
        <v>1.8820359281437127</v>
      </c>
      <c r="D51" s="16">
        <f>'BA-BARILOCHE (A)'!C52/'BA-BARILOCHE (O)'!F52</f>
        <v>1.6498687664041995</v>
      </c>
    </row>
    <row r="52" spans="1:4">
      <c r="A52" s="405"/>
      <c r="B52" s="79" t="s">
        <v>14</v>
      </c>
      <c r="C52" s="48">
        <f>'BA-BARILOCHE (A)'!C53/'BA-BARILOCHE (O)'!C53</f>
        <v>1.7311377245508981</v>
      </c>
      <c r="D52" s="16">
        <f>'BA-BARILOCHE (A)'!C53/'BA-BARILOCHE (O)'!F53</f>
        <v>1.5175853018372703</v>
      </c>
    </row>
    <row r="53" spans="1:4">
      <c r="A53" s="405"/>
      <c r="B53" s="79" t="s">
        <v>15</v>
      </c>
      <c r="C53" s="48">
        <f>'BA-BARILOCHE (A)'!C54/'BA-BARILOCHE (O)'!C54</f>
        <v>1.7526946107784431</v>
      </c>
      <c r="D53" s="16">
        <f>'BA-BARILOCHE (A)'!C54/'BA-BARILOCHE (O)'!F54</f>
        <v>1.5364829396325459</v>
      </c>
    </row>
    <row r="54" spans="1:4">
      <c r="A54" s="405"/>
      <c r="B54" s="78" t="s">
        <v>16</v>
      </c>
      <c r="C54" s="48">
        <f>'BA-BARILOCHE (A)'!C55/'BA-BARILOCHE (O)'!C55</f>
        <v>3.46622754491018</v>
      </c>
      <c r="D54" s="16">
        <f>'BA-BARILOCHE (A)'!C55/'BA-BARILOCHE (O)'!F55</f>
        <v>3.0386351706036749</v>
      </c>
    </row>
    <row r="55" spans="1:4">
      <c r="A55" s="405"/>
      <c r="B55" s="78" t="s">
        <v>17</v>
      </c>
      <c r="C55" s="48">
        <f>'BA-BARILOCHE (A)'!C56/'BA-BARILOCHE (O)'!C56</f>
        <v>1.9522155688622753</v>
      </c>
      <c r="D55" s="16">
        <f>'BA-BARILOCHE (A)'!C56/'BA-BARILOCHE (O)'!F56</f>
        <v>1.7113910761154856</v>
      </c>
    </row>
    <row r="56" spans="1:4">
      <c r="A56" s="405"/>
      <c r="B56" s="78" t="s">
        <v>18</v>
      </c>
      <c r="C56" s="48">
        <f>'BA-BARILOCHE (A)'!C57/'BA-BARILOCHE (O)'!C57</f>
        <v>2.0976047904191617</v>
      </c>
      <c r="D56" s="16">
        <f>'BA-BARILOCHE (A)'!C57/'BA-BARILOCHE (O)'!F57</f>
        <v>1.8388451443569553</v>
      </c>
    </row>
    <row r="57" spans="1:4">
      <c r="A57" s="405"/>
      <c r="B57" s="78" t="s">
        <v>19</v>
      </c>
      <c r="C57" s="48">
        <f>'BA-BARILOCHE (A)'!C58/'BA-BARILOCHE (O)'!C58</f>
        <v>2.1035928143712574</v>
      </c>
      <c r="D57" s="16">
        <f>'BA-BARILOCHE (A)'!C58/'BA-BARILOCHE (O)'!F58</f>
        <v>1.8440944881889765</v>
      </c>
    </row>
    <row r="58" spans="1:4">
      <c r="A58" s="405"/>
      <c r="B58" s="78" t="s">
        <v>20</v>
      </c>
      <c r="C58" s="48">
        <f>'BA-BARILOCHE (A)'!C59/'BA-BARILOCHE (O)'!C59</f>
        <v>2.2089820359281438</v>
      </c>
      <c r="D58" s="16">
        <f>'BA-BARILOCHE (A)'!C59/'BA-BARILOCHE (O)'!F59</f>
        <v>1.936482939632546</v>
      </c>
    </row>
    <row r="59" spans="1:4">
      <c r="A59" s="405"/>
      <c r="B59" s="78" t="s">
        <v>146</v>
      </c>
      <c r="C59" s="48">
        <f>'BA-BARILOCHE (A)'!C60/'BA-BARILOCHE (O)'!C60</f>
        <v>2.9874251497005986</v>
      </c>
      <c r="D59" s="16">
        <f>'BA-BARILOCHE (A)'!C60/'BA-BARILOCHE (O)'!F60</f>
        <v>2.6188976377952757</v>
      </c>
    </row>
    <row r="60" spans="1:4" ht="15" thickBot="1">
      <c r="A60" s="405"/>
      <c r="B60" s="94" t="s">
        <v>147</v>
      </c>
      <c r="C60" s="49">
        <f>'BA-BARILOCHE (A)'!C61/'BA-BARILOCHE (O)'!C61</f>
        <v>4.6401197604790418</v>
      </c>
      <c r="D60" s="45">
        <f>'BA-BARILOCHE (A)'!C61/'BA-BARILOCHE (O)'!F61</f>
        <v>4.0677165354330711</v>
      </c>
    </row>
    <row r="61" spans="1:4">
      <c r="A61" s="364">
        <v>2017</v>
      </c>
      <c r="B61" s="115" t="s">
        <v>148</v>
      </c>
      <c r="C61" s="47">
        <f>'BA-BARILOCHE (A)'!C62/'BA-BARILOCHE (O)'!C62</f>
        <v>2.3425648702594812</v>
      </c>
      <c r="D61" s="14">
        <f>'BA-BARILOCHE (A)'!C62/'BA-BARILOCHE (O)'!F62</f>
        <v>2.0535870516185479</v>
      </c>
    </row>
    <row r="62" spans="1:4">
      <c r="A62" s="365"/>
      <c r="B62" s="79" t="s">
        <v>12</v>
      </c>
      <c r="C62" s="75">
        <f>'BA-BARILOCHE (A)'!C63/'BA-BARILOCHE (O)'!C63</f>
        <v>3.5116433799068529</v>
      </c>
      <c r="D62" s="154">
        <f>'BA-BARILOCHE (A)'!C63/'BA-BARILOCHE (O)'!F63</f>
        <v>3.0784485272674247</v>
      </c>
    </row>
    <row r="63" spans="1:4">
      <c r="A63" s="365"/>
      <c r="B63" s="79" t="s">
        <v>13</v>
      </c>
      <c r="C63" s="75">
        <f>'BA-BARILOCHE (A)'!C64/'BA-BARILOCHE (O)'!C64</f>
        <v>2.4257485029940118</v>
      </c>
      <c r="D63" s="154">
        <f>'BA-BARILOCHE (A)'!C64/'BA-BARILOCHE (O)'!F64</f>
        <v>2.126509186351706</v>
      </c>
    </row>
    <row r="64" spans="1:4">
      <c r="A64" s="365"/>
      <c r="B64" s="79" t="s">
        <v>14</v>
      </c>
      <c r="C64" s="75">
        <f>'BA-BARILOCHE (A)'!C65/'BA-BARILOCHE (O)'!C65</f>
        <v>2.8107784431137723</v>
      </c>
      <c r="D64" s="154">
        <f>'BA-BARILOCHE (A)'!C65/'BA-BARILOCHE (O)'!F65</f>
        <v>2.464041994750656</v>
      </c>
    </row>
    <row r="65" spans="1:4">
      <c r="A65" s="365"/>
      <c r="B65" s="79" t="s">
        <v>15</v>
      </c>
      <c r="C65" s="75">
        <f>'BA-BARILOCHE (A)'!C66/'BA-BARILOCHE (O)'!C66</f>
        <v>2.2173652694610779</v>
      </c>
      <c r="D65" s="154">
        <f>'BA-BARILOCHE (A)'!C66/'BA-BARILOCHE (O)'!F66</f>
        <v>1.9438320209973754</v>
      </c>
    </row>
    <row r="66" spans="1:4">
      <c r="A66" s="365"/>
      <c r="B66" s="79" t="s">
        <v>16</v>
      </c>
      <c r="C66" s="75">
        <f>'BA-BARILOCHE (A)'!C67/'BA-BARILOCHE (O)'!C67</f>
        <v>2.3520958083832335</v>
      </c>
      <c r="D66" s="154">
        <f>'BA-BARILOCHE (A)'!C67/'BA-BARILOCHE (O)'!F67</f>
        <v>2.0619422572178476</v>
      </c>
    </row>
    <row r="67" spans="1:4">
      <c r="A67" s="365"/>
      <c r="B67" s="79" t="s">
        <v>17</v>
      </c>
      <c r="C67" s="75">
        <f>'BA-BARILOCHE (A)'!C68/'BA-BARILOCHE (O)'!C68</f>
        <v>1.8191616766467067</v>
      </c>
      <c r="D67" s="154">
        <f>'BA-BARILOCHE (A)'!C68/'BA-BARILOCHE (O)'!F68</f>
        <v>1.594750656167979</v>
      </c>
    </row>
    <row r="68" spans="1:4">
      <c r="A68" s="365"/>
      <c r="B68" s="78" t="s">
        <v>18</v>
      </c>
      <c r="C68" s="75">
        <f>'BA-BARILOCHE (A)'!C69/'BA-BARILOCHE (O)'!C69</f>
        <v>3.0658682634730541</v>
      </c>
      <c r="D68" s="154">
        <f>'BA-BARILOCHE (A)'!C69/'BA-BARILOCHE (O)'!F69</f>
        <v>2.6876640419947506</v>
      </c>
    </row>
    <row r="69" spans="1:4">
      <c r="A69" s="365"/>
      <c r="B69" s="78" t="s">
        <v>19</v>
      </c>
      <c r="C69" s="75">
        <f>'BA-BARILOCHE (A)'!C70/'BA-BARILOCHE (O)'!C70</f>
        <v>2.7994011976047903</v>
      </c>
      <c r="D69" s="154">
        <f>'BA-BARILOCHE (A)'!C70/'BA-BARILOCHE (O)'!F70</f>
        <v>2.4540682414698161</v>
      </c>
    </row>
    <row r="70" spans="1:4">
      <c r="A70" s="365"/>
      <c r="B70" s="78" t="s">
        <v>20</v>
      </c>
      <c r="C70" s="75">
        <f>'BA-BARILOCHE (A)'!C71/'BA-BARILOCHE (O)'!C71</f>
        <v>2.5904191616766465</v>
      </c>
      <c r="D70" s="154">
        <f>'BA-BARILOCHE (A)'!C71/'BA-BARILOCHE (O)'!F71</f>
        <v>2.2708661417322835</v>
      </c>
    </row>
    <row r="71" spans="1:4">
      <c r="A71" s="365"/>
      <c r="B71" s="78" t="s">
        <v>146</v>
      </c>
      <c r="C71" s="75">
        <f>'BA-BARILOCHE (A)'!C72/'BA-BARILOCHE (O)'!C72</f>
        <v>2.8119760479041918</v>
      </c>
      <c r="D71" s="154">
        <f>'BA-BARILOCHE (A)'!C72/'BA-BARILOCHE (O)'!F72</f>
        <v>2.4650918635170602</v>
      </c>
    </row>
    <row r="72" spans="1:4" ht="15" thickBot="1">
      <c r="A72" s="365"/>
      <c r="B72" s="116" t="s">
        <v>147</v>
      </c>
      <c r="C72" s="85">
        <f>'BA-BARILOCHE (A)'!C73/'BA-BARILOCHE (O)'!C73</f>
        <v>4.6211005586592178</v>
      </c>
      <c r="D72" s="18">
        <f>'BA-BARILOCHE (A)'!C73/'BA-BARILOCHE (O)'!F73</f>
        <v>3.794389908256881</v>
      </c>
    </row>
    <row r="73" spans="1:4">
      <c r="A73" s="364">
        <v>2018</v>
      </c>
      <c r="B73" s="115" t="s">
        <v>148</v>
      </c>
      <c r="C73" s="47">
        <f>'BA-BARILOCHE (A)'!C74/'BA-BARILOCHE (O)'!C74</f>
        <v>2.5966480446927376</v>
      </c>
      <c r="D73" s="14">
        <f>'BA-BARILOCHE (A)'!C74/'BA-BARILOCHE (O)'!F74</f>
        <v>2.1321100917431193</v>
      </c>
    </row>
    <row r="74" spans="1:4">
      <c r="A74" s="365"/>
      <c r="B74" s="78" t="s">
        <v>12</v>
      </c>
      <c r="C74" s="75">
        <f>'BA-BARILOCHE (A)'!C75/'BA-BARILOCHE (O)'!C75</f>
        <v>2.5569832402234636</v>
      </c>
      <c r="D74" s="154">
        <f>'BA-BARILOCHE (A)'!C75/'BA-BARILOCHE (O)'!F75</f>
        <v>2.0995412844036698</v>
      </c>
    </row>
    <row r="75" spans="1:4">
      <c r="A75" s="365"/>
      <c r="B75" s="78" t="s">
        <v>13</v>
      </c>
      <c r="C75" s="75">
        <f>'BA-BARILOCHE (A)'!C76/'BA-BARILOCHE (O)'!C76</f>
        <v>3.2195530726256982</v>
      </c>
      <c r="D75" s="154">
        <f>'BA-BARILOCHE (A)'!C76/'BA-BARILOCHE (O)'!F76</f>
        <v>2.6435779816513763</v>
      </c>
    </row>
    <row r="76" spans="1:4">
      <c r="A76" s="365"/>
      <c r="B76" s="78" t="s">
        <v>14</v>
      </c>
      <c r="C76" s="75">
        <f>'BA-BARILOCHE (A)'!C77/'BA-BARILOCHE (O)'!C77</f>
        <v>3.3463687150837989</v>
      </c>
      <c r="D76" s="154">
        <f>'BA-BARILOCHE (A)'!C77/'BA-BARILOCHE (O)'!F77</f>
        <v>2.7477064220183487</v>
      </c>
    </row>
    <row r="77" spans="1:4">
      <c r="A77" s="365"/>
      <c r="B77" s="78" t="s">
        <v>15</v>
      </c>
      <c r="C77" s="75">
        <f>'BA-BARILOCHE (A)'!C78/'BA-BARILOCHE (O)'!C78</f>
        <v>2.1860335195530727</v>
      </c>
      <c r="D77" s="154">
        <f>'BA-BARILOCHE (A)'!C78/'BA-BARILOCHE (O)'!F78</f>
        <v>1.7949541284403669</v>
      </c>
    </row>
    <row r="78" spans="1:4">
      <c r="A78" s="365"/>
      <c r="B78" s="78" t="s">
        <v>16</v>
      </c>
      <c r="C78" s="75">
        <f>'BA-BARILOCHE (A)'!C79/'BA-BARILOCHE (O)'!C79</f>
        <v>2.0662011173184358</v>
      </c>
      <c r="D78" s="154">
        <f>'BA-BARILOCHE (A)'!C79/'BA-BARILOCHE (O)'!F79</f>
        <v>1.696559633027523</v>
      </c>
    </row>
    <row r="79" spans="1:4">
      <c r="A79" s="365"/>
      <c r="B79" s="78" t="s">
        <v>17</v>
      </c>
      <c r="C79" s="75">
        <f>'BA-BARILOCHE (A)'!C80/'BA-BARILOCHE (O)'!C80</f>
        <v>2.1525139664804471</v>
      </c>
      <c r="D79" s="154">
        <f>'BA-BARILOCHE (A)'!C80/'BA-BARILOCHE (O)'!F80</f>
        <v>1.5987551867219918</v>
      </c>
    </row>
    <row r="80" spans="1:4">
      <c r="A80" s="365"/>
      <c r="B80" s="78" t="s">
        <v>18</v>
      </c>
      <c r="C80" s="75">
        <f>'BA-BARILOCHE (A)'!C81/'BA-BARILOCHE (O)'!C81</f>
        <v>2.2765363128491618</v>
      </c>
      <c r="D80" s="154">
        <f>'BA-BARILOCHE (A)'!C81/'BA-BARILOCHE (O)'!F81</f>
        <v>1.6908713692946058</v>
      </c>
    </row>
    <row r="81" spans="1:4">
      <c r="A81" s="365"/>
      <c r="B81" s="78" t="s">
        <v>19</v>
      </c>
      <c r="C81" s="75">
        <f>'BA-BARILOCHE (A)'!C82/'BA-BARILOCHE (O)'!C82</f>
        <v>2.2597765363128492</v>
      </c>
      <c r="D81" s="154">
        <f>'BA-BARILOCHE (A)'!C82/'BA-BARILOCHE (O)'!F82</f>
        <v>1.6784232365145229</v>
      </c>
    </row>
    <row r="82" spans="1:4">
      <c r="A82" s="365"/>
      <c r="B82" s="78" t="s">
        <v>20</v>
      </c>
      <c r="C82" s="75">
        <f>'BA-BARILOCHE (A)'!C83/'BA-BARILOCHE (O)'!C83</f>
        <v>2.1212290502793296</v>
      </c>
      <c r="D82" s="154">
        <f>'BA-BARILOCHE (A)'!C83/'BA-BARILOCHE (O)'!F83</f>
        <v>1.5755186721991701</v>
      </c>
    </row>
    <row r="83" spans="1:4">
      <c r="A83" s="365"/>
      <c r="B83" s="78" t="s">
        <v>146</v>
      </c>
      <c r="C83" s="75">
        <f>'BA-BARILOCHE (A)'!C84/'BA-BARILOCHE (O)'!C84</f>
        <v>4.2564245810055867</v>
      </c>
      <c r="D83" s="154">
        <f>'BA-BARILOCHE (A)'!C84/'BA-BARILOCHE (O)'!F84</f>
        <v>3.1614107883817426</v>
      </c>
    </row>
    <row r="84" spans="1:4" ht="15" thickBot="1">
      <c r="A84" s="365"/>
      <c r="B84" s="116" t="s">
        <v>147</v>
      </c>
      <c r="C84" s="283">
        <f>'BA-BARILOCHE (A)'!C85/'BA-BARILOCHE (O)'!C85</f>
        <v>6.5128491620111735</v>
      </c>
      <c r="D84" s="146">
        <f>'BA-BARILOCHE (A)'!C85/'BA-BARILOCHE (O)'!F85</f>
        <v>4.8373443983402487</v>
      </c>
    </row>
    <row r="85" spans="1:4">
      <c r="A85" s="364">
        <v>2019</v>
      </c>
      <c r="B85" s="115" t="s">
        <v>148</v>
      </c>
      <c r="C85" s="47">
        <f>'BA-BARILOCHE (A)'!C86/'BA-BARILOCHE (O)'!C86</f>
        <v>1.7228571428571429</v>
      </c>
      <c r="D85" s="14">
        <f>'BA-BARILOCHE (A)'!C86/'BA-BARILOCHE (O)'!F86</f>
        <v>1.4971034482758621</v>
      </c>
    </row>
    <row r="86" spans="1:4">
      <c r="A86" s="365"/>
      <c r="B86" s="78" t="s">
        <v>12</v>
      </c>
      <c r="C86" s="75">
        <f>'BA-BARILOCHE (A)'!C87/'BA-BARILOCHE (O)'!C87</f>
        <v>2.2780952380952382</v>
      </c>
      <c r="D86" s="154">
        <f>'BA-BARILOCHE (A)'!C87/'BA-BARILOCHE (O)'!F87</f>
        <v>1.9795862068965517</v>
      </c>
    </row>
    <row r="87" spans="1:4">
      <c r="A87" s="365"/>
      <c r="B87" s="78" t="s">
        <v>13</v>
      </c>
      <c r="C87" s="75">
        <f>'BA-BARILOCHE (A)'!C88/'BA-BARILOCHE (O)'!C88</f>
        <v>1.4336507936507936</v>
      </c>
      <c r="D87" s="154">
        <f>'BA-BARILOCHE (A)'!C88/'BA-BARILOCHE (O)'!F88</f>
        <v>1.2457931034482759</v>
      </c>
    </row>
    <row r="88" spans="1:4">
      <c r="A88" s="365"/>
      <c r="B88" s="78" t="s">
        <v>14</v>
      </c>
      <c r="C88" s="75">
        <f>'BA-BARILOCHE (A)'!C89/'BA-BARILOCHE (O)'!C89</f>
        <v>1.3209523809523809</v>
      </c>
      <c r="D88" s="154">
        <f>'BA-BARILOCHE (A)'!C89/'BA-BARILOCHE (O)'!F89</f>
        <v>1.1478620689655172</v>
      </c>
    </row>
    <row r="89" spans="1:4">
      <c r="A89" s="365"/>
      <c r="B89" s="78" t="s">
        <v>15</v>
      </c>
      <c r="C89" s="75">
        <f>'BA-BARILOCHE (A)'!C90/'BA-BARILOCHE (O)'!C90</f>
        <v>1.5768253968253969</v>
      </c>
      <c r="D89" s="154">
        <f>'BA-BARILOCHE (A)'!C90/'BA-BARILOCHE (O)'!F90</f>
        <v>1.3702068965517242</v>
      </c>
    </row>
    <row r="90" spans="1:4">
      <c r="A90" s="365"/>
      <c r="B90" s="78" t="s">
        <v>16</v>
      </c>
      <c r="C90" s="75">
        <f>'BA-BARILOCHE (A)'!C91/'BA-BARILOCHE (O)'!C91</f>
        <v>2.7685714285714287</v>
      </c>
      <c r="D90" s="154">
        <f>'BA-BARILOCHE (A)'!C91/'BA-BARILOCHE (O)'!F91</f>
        <v>2.4057931034482758</v>
      </c>
    </row>
    <row r="91" spans="1:4">
      <c r="A91" s="365"/>
      <c r="B91" s="78" t="s">
        <v>17</v>
      </c>
      <c r="C91" s="75">
        <f>'BA-BARILOCHE (A)'!C92/'BA-BARILOCHE (O)'!C92</f>
        <v>2.5501587301587301</v>
      </c>
      <c r="D91" s="154">
        <f>'BA-BARILOCHE (A)'!C92/'BA-BARILOCHE (O)'!F92</f>
        <v>2.2160000000000002</v>
      </c>
    </row>
    <row r="92" spans="1:4">
      <c r="A92" s="365"/>
      <c r="B92" s="78" t="s">
        <v>18</v>
      </c>
      <c r="C92" s="75">
        <f>'BA-BARILOCHE (A)'!C93/'BA-BARILOCHE (O)'!C93</f>
        <v>2.3038961038961041</v>
      </c>
      <c r="D92" s="154">
        <f>'BA-BARILOCHE (A)'!C93/'BA-BARILOCHE (O)'!F93</f>
        <v>2.0017552657973923</v>
      </c>
    </row>
    <row r="93" spans="1:4">
      <c r="A93" s="365"/>
      <c r="B93" s="78" t="s">
        <v>19</v>
      </c>
      <c r="C93" s="75">
        <f>'BA-BARILOCHE (A)'!C94/'BA-BARILOCHE (O)'!C94</f>
        <v>1.5869841269841269</v>
      </c>
      <c r="D93" s="154">
        <f>'BA-BARILOCHE (A)'!C94/'BA-BARILOCHE (O)'!F94</f>
        <v>1.3790344827586207</v>
      </c>
    </row>
    <row r="94" spans="1:4">
      <c r="A94" s="365"/>
      <c r="B94" s="78" t="s">
        <v>20</v>
      </c>
      <c r="C94" s="75">
        <f>'BA-BARILOCHE (A)'!C95/'BA-BARILOCHE (O)'!C95</f>
        <v>1.5869841269841269</v>
      </c>
      <c r="D94" s="154">
        <f>'BA-BARILOCHE (A)'!C95/'BA-BARILOCHE (O)'!F95</f>
        <v>1.3790344827586207</v>
      </c>
    </row>
    <row r="95" spans="1:4">
      <c r="A95" s="365"/>
      <c r="B95" s="78" t="s">
        <v>146</v>
      </c>
      <c r="C95" s="75">
        <f>'BA-BARILOCHE (A)'!C96/'BA-BARILOCHE (O)'!C96</f>
        <v>1.4023569023569022</v>
      </c>
      <c r="D95" s="154">
        <f>'BA-BARILOCHE (A)'!C96/'BA-BARILOCHE (O)'!F96</f>
        <v>1.2178362573099415</v>
      </c>
    </row>
    <row r="96" spans="1:4" ht="15" thickBot="1">
      <c r="A96" s="372"/>
      <c r="B96" s="116" t="s">
        <v>147</v>
      </c>
      <c r="C96" s="283">
        <f>'BA-BARILOCHE (A)'!C97/'BA-BARILOCHE (O)'!C97</f>
        <v>4.5923520923520922</v>
      </c>
      <c r="D96" s="146">
        <f>'BA-BARILOCHE (A)'!C97/'BA-BARILOCHE (O)'!F97</f>
        <v>3.9880952380952381</v>
      </c>
    </row>
    <row r="97" spans="1:4">
      <c r="A97" s="364">
        <v>2020</v>
      </c>
      <c r="B97" s="115" t="s">
        <v>148</v>
      </c>
      <c r="C97" s="47">
        <f>'BA-BARILOCHE (A)'!C98/'BA-BARILOCHE (O)'!C98</f>
        <v>1.5537587412587412</v>
      </c>
      <c r="D97" s="14">
        <f>'BA-BARILOCHE (A)'!C98/'BA-BARILOCHE (O)'!F98</f>
        <v>1.4135188866799204</v>
      </c>
    </row>
    <row r="98" spans="1:4">
      <c r="A98" s="365"/>
      <c r="B98" s="78" t="s">
        <v>12</v>
      </c>
      <c r="C98" s="8" t="s">
        <v>150</v>
      </c>
      <c r="D98" s="154" t="s">
        <v>150</v>
      </c>
    </row>
    <row r="99" spans="1:4">
      <c r="A99" s="365"/>
      <c r="B99" s="78" t="s">
        <v>13</v>
      </c>
      <c r="C99" s="75" t="s">
        <v>150</v>
      </c>
      <c r="D99" s="154" t="s">
        <v>150</v>
      </c>
    </row>
    <row r="100" spans="1:4">
      <c r="A100" s="365"/>
      <c r="B100" s="78" t="s">
        <v>14</v>
      </c>
      <c r="C100" s="75" t="s">
        <v>150</v>
      </c>
      <c r="D100" s="154" t="s">
        <v>150</v>
      </c>
    </row>
    <row r="101" spans="1:4">
      <c r="A101" s="365"/>
      <c r="B101" s="78" t="s">
        <v>15</v>
      </c>
      <c r="C101" s="75" t="s">
        <v>150</v>
      </c>
      <c r="D101" s="154" t="s">
        <v>150</v>
      </c>
    </row>
    <row r="102" spans="1:4">
      <c r="A102" s="365"/>
      <c r="B102" s="78" t="s">
        <v>16</v>
      </c>
      <c r="C102" s="75" t="s">
        <v>150</v>
      </c>
      <c r="D102" s="154" t="s">
        <v>150</v>
      </c>
    </row>
    <row r="103" spans="1:4">
      <c r="A103" s="365"/>
      <c r="B103" s="78" t="s">
        <v>17</v>
      </c>
      <c r="C103" s="75" t="s">
        <v>150</v>
      </c>
      <c r="D103" s="154" t="s">
        <v>150</v>
      </c>
    </row>
    <row r="104" spans="1:4">
      <c r="A104" s="365"/>
      <c r="B104" s="78" t="s">
        <v>18</v>
      </c>
      <c r="C104" s="75" t="s">
        <v>150</v>
      </c>
      <c r="D104" s="154" t="s">
        <v>150</v>
      </c>
    </row>
    <row r="105" spans="1:4">
      <c r="A105" s="365"/>
      <c r="B105" s="78" t="s">
        <v>19</v>
      </c>
      <c r="C105" s="75" t="s">
        <v>150</v>
      </c>
      <c r="D105" s="154" t="s">
        <v>150</v>
      </c>
    </row>
    <row r="106" spans="1:4">
      <c r="A106" s="365"/>
      <c r="B106" s="78" t="s">
        <v>20</v>
      </c>
      <c r="C106" s="75" t="s">
        <v>150</v>
      </c>
      <c r="D106" s="154" t="s">
        <v>150</v>
      </c>
    </row>
    <row r="107" spans="1:4">
      <c r="A107" s="365"/>
      <c r="B107" s="78" t="s">
        <v>146</v>
      </c>
      <c r="C107" s="75" t="s">
        <v>150</v>
      </c>
      <c r="D107" s="154" t="s">
        <v>150</v>
      </c>
    </row>
    <row r="108" spans="1:4" ht="15" thickBot="1">
      <c r="A108" s="365"/>
      <c r="B108" s="116" t="s">
        <v>147</v>
      </c>
      <c r="C108" s="283" t="s">
        <v>150</v>
      </c>
      <c r="D108" s="146" t="s">
        <v>150</v>
      </c>
    </row>
    <row r="109" spans="1:4">
      <c r="A109" s="364">
        <v>2021</v>
      </c>
      <c r="B109" s="79" t="s">
        <v>148</v>
      </c>
      <c r="C109" s="75" t="s">
        <v>150</v>
      </c>
      <c r="D109" s="154" t="s">
        <v>150</v>
      </c>
    </row>
    <row r="110" spans="1:4">
      <c r="A110" s="365"/>
      <c r="B110" s="78" t="s">
        <v>12</v>
      </c>
      <c r="C110" s="75" t="s">
        <v>150</v>
      </c>
      <c r="D110" s="154" t="s">
        <v>150</v>
      </c>
    </row>
    <row r="111" spans="1:4">
      <c r="A111" s="365"/>
      <c r="B111" s="78" t="s">
        <v>13</v>
      </c>
      <c r="C111" s="75" t="s">
        <v>150</v>
      </c>
      <c r="D111" s="154" t="s">
        <v>150</v>
      </c>
    </row>
    <row r="112" spans="1:4">
      <c r="A112" s="365"/>
      <c r="B112" s="78" t="s">
        <v>14</v>
      </c>
      <c r="C112" s="75" t="s">
        <v>150</v>
      </c>
      <c r="D112" s="154" t="s">
        <v>150</v>
      </c>
    </row>
    <row r="113" spans="1:4">
      <c r="A113" s="365"/>
      <c r="B113" s="78" t="s">
        <v>15</v>
      </c>
      <c r="C113" s="75" t="s">
        <v>150</v>
      </c>
      <c r="D113" s="154" t="s">
        <v>150</v>
      </c>
    </row>
    <row r="114" spans="1:4">
      <c r="A114" s="365"/>
      <c r="B114" s="78" t="s">
        <v>16</v>
      </c>
      <c r="C114" s="75" t="s">
        <v>150</v>
      </c>
      <c r="D114" s="154" t="s">
        <v>150</v>
      </c>
    </row>
    <row r="115" spans="1:4">
      <c r="A115" s="365"/>
      <c r="B115" s="78" t="s">
        <v>17</v>
      </c>
      <c r="C115" s="75" t="s">
        <v>150</v>
      </c>
      <c r="D115" s="154" t="s">
        <v>150</v>
      </c>
    </row>
    <row r="116" spans="1:4">
      <c r="A116" s="365"/>
      <c r="B116" s="78" t="s">
        <v>18</v>
      </c>
      <c r="C116" s="75" t="s">
        <v>150</v>
      </c>
      <c r="D116" s="154" t="s">
        <v>150</v>
      </c>
    </row>
    <row r="117" spans="1:4" ht="15" thickBot="1">
      <c r="A117" s="372"/>
      <c r="B117" s="116" t="s">
        <v>19</v>
      </c>
      <c r="C117" s="283" t="s">
        <v>150</v>
      </c>
      <c r="D117" s="18" t="s">
        <v>150</v>
      </c>
    </row>
    <row r="118" spans="1:4">
      <c r="A118" s="2"/>
      <c r="B118" s="74"/>
    </row>
    <row r="120" spans="1:4">
      <c r="A120" s="4" t="s">
        <v>21</v>
      </c>
    </row>
  </sheetData>
  <mergeCells count="12">
    <mergeCell ref="A37:A48"/>
    <mergeCell ref="A85:A96"/>
    <mergeCell ref="C12:D12"/>
    <mergeCell ref="A12:A13"/>
    <mergeCell ref="B12:B13"/>
    <mergeCell ref="A14:A24"/>
    <mergeCell ref="A25:A36"/>
    <mergeCell ref="A97:A108"/>
    <mergeCell ref="A109:A117"/>
    <mergeCell ref="A73:A84"/>
    <mergeCell ref="A61:A72"/>
    <mergeCell ref="A49:A60"/>
  </mergeCells>
  <hyperlinks>
    <hyperlink ref="A120" location="ÍNDICE!A1" display="Volver al Índice" xr:uid="{00000000-0004-0000-0800-000000000000}"/>
  </hyperlink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48</vt:i4>
      </vt:variant>
    </vt:vector>
  </HeadingPairs>
  <TitlesOfParts>
    <vt:vector size="48" baseType="lpstr">
      <vt:lpstr>ÍNDICE</vt:lpstr>
      <vt:lpstr>BA-BAHIA BLANCA (A)</vt:lpstr>
      <vt:lpstr>BA-BAHIA BLANCA (O)</vt:lpstr>
      <vt:lpstr>BA-BAHIA BLANCA -FB- (FFCC)</vt:lpstr>
      <vt:lpstr>BA-BAHIA BLANCA -SOFSE- (FFCC)</vt:lpstr>
      <vt:lpstr>BA-BAHÍA BLANCA (R)</vt:lpstr>
      <vt:lpstr>BA-BARILOCHE (A)</vt:lpstr>
      <vt:lpstr>BA-BARILOCHE (O)</vt:lpstr>
      <vt:lpstr>BA-BARILOCHE (R)</vt:lpstr>
      <vt:lpstr>BA-COMODORO RIVADAVIA (A)</vt:lpstr>
      <vt:lpstr>BA-COMODORO RIVADAVIA (O)</vt:lpstr>
      <vt:lpstr>BA-COMODORO RIVADAVIA (R)</vt:lpstr>
      <vt:lpstr>BA-CORDOBA (A)</vt:lpstr>
      <vt:lpstr>BA-CORDOBA (O)</vt:lpstr>
      <vt:lpstr>BA-CORDOBA (FFCC)</vt:lpstr>
      <vt:lpstr>BA-CÓRDOBA (R)</vt:lpstr>
      <vt:lpstr>BA-MAR DEL PLATA (A)</vt:lpstr>
      <vt:lpstr>BA-MAR DEL PLATA (O)</vt:lpstr>
      <vt:lpstr>BA-MAR DEL PLATA -FB- (FFCC)</vt:lpstr>
      <vt:lpstr>BA-MAR DEL PLATA -SOFSE- (FFCC)</vt:lpstr>
      <vt:lpstr>BA-MAR DEL PLATA (R)</vt:lpstr>
      <vt:lpstr>BA-MENDOZA (A)</vt:lpstr>
      <vt:lpstr>BA-MENDOZA (O)</vt:lpstr>
      <vt:lpstr>BA-MENDOZA (R)</vt:lpstr>
      <vt:lpstr>BA-NEUQUEN (A)</vt:lpstr>
      <vt:lpstr>BA-NEUQUEN (O)</vt:lpstr>
      <vt:lpstr>BA-NEUQUÉN (R)</vt:lpstr>
      <vt:lpstr>BA-POSADAS (A)</vt:lpstr>
      <vt:lpstr>BA-POSADAS (O)</vt:lpstr>
      <vt:lpstr>BA-POSADAS (R)</vt:lpstr>
      <vt:lpstr>BA-RESISTENCIA (A)</vt:lpstr>
      <vt:lpstr>BA-RESISTENCIA (O)</vt:lpstr>
      <vt:lpstr>BA-RESISTENCIA (R)</vt:lpstr>
      <vt:lpstr>BA-ROSARIO (A)</vt:lpstr>
      <vt:lpstr>BA-ROSARIO (O)</vt:lpstr>
      <vt:lpstr>BA-ROSARIO SUR (FFCC)</vt:lpstr>
      <vt:lpstr>BA-ROSARIO NORTE (FFCC)</vt:lpstr>
      <vt:lpstr>BA-ROSARIO (R)</vt:lpstr>
      <vt:lpstr>BA-SALTA (A)</vt:lpstr>
      <vt:lpstr>BA-SALTA (O)</vt:lpstr>
      <vt:lpstr>BA-SALTA (R)</vt:lpstr>
      <vt:lpstr>BA-TUCUMAN (A)</vt:lpstr>
      <vt:lpstr>BA-TUCUMAN (O)</vt:lpstr>
      <vt:lpstr>BA-TUCUMAN (FFCC)</vt:lpstr>
      <vt:lpstr>BA-TUCUMÁN (R)</vt:lpstr>
      <vt:lpstr>CORDOBA-MENDOZA (A)</vt:lpstr>
      <vt:lpstr>CORDOBA-MENDOZA (O)</vt:lpstr>
      <vt:lpstr>CÓRDOBA-MENDOZA (R)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Julia</cp:lastModifiedBy>
  <dcterms:created xsi:type="dcterms:W3CDTF">2013-10-24T19:36:25Z</dcterms:created>
  <dcterms:modified xsi:type="dcterms:W3CDTF">2025-08-12T18:51:26Z</dcterms:modified>
</cp:coreProperties>
</file>